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mc:AlternateContent xmlns:mc="http://schemas.openxmlformats.org/markup-compatibility/2006">
    <mc:Choice Requires="x15">
      <x15ac:absPath xmlns:x15ac="http://schemas.microsoft.com/office/spreadsheetml/2010/11/ac" url="C:\Users\kdk\Downloads\"/>
    </mc:Choice>
  </mc:AlternateContent>
  <xr:revisionPtr revIDLastSave="0" documentId="8_{B8CA8BC4-A10E-4DD4-80D0-D3403F81972F}" xr6:coauthVersionLast="47" xr6:coauthVersionMax="47" xr10:uidLastSave="{00000000-0000-0000-0000-000000000000}"/>
  <bookViews>
    <workbookView xWindow="-120" yWindow="-120" windowWidth="29040" windowHeight="15840" tabRatio="787" firstSheet="1" activeTab="3" xr2:uid="{00000000-000D-0000-FFFF-FFFF00000000}"/>
  </bookViews>
  <sheets>
    <sheet name="Notes" sheetId="21" r:id="rId1"/>
    <sheet name="info_parties" sheetId="2" r:id="rId2"/>
    <sheet name="cabinetpos" sheetId="3" r:id="rId3"/>
    <sheet name="ministers" sheetId="24" r:id="rId4"/>
    <sheet name="parlvotes_lh" sheetId="5" r:id="rId5"/>
    <sheet name="parlseats_lh" sheetId="6" r:id="rId6"/>
    <sheet name="parlvotes_uh" sheetId="7" r:id="rId7"/>
    <sheet name="parlseats_uh" sheetId="8" r:id="rId8"/>
    <sheet name="parlvotes_eu" sheetId="26" r:id="rId9"/>
    <sheet name="presvotes" sheetId="10" r:id="rId10"/>
    <sheet name="refvotes" sheetId="11" r:id="rId11"/>
    <sheet name="info_cites" sheetId="12" r:id="rId12"/>
    <sheet name="info_weblinks" sheetId="13" r:id="rId13"/>
    <sheet name="info_colors" sheetId="14" r:id="rId14"/>
    <sheet name="info_export" sheetId="23" r:id="rId15"/>
    <sheet name="info_parties2" sheetId="25" r:id="rId16"/>
    <sheet name="other" sheetId="15" r:id="rId17"/>
  </sheets>
  <definedNames>
    <definedName name="codes" localSheetId="14">#REF!</definedName>
    <definedName name="codes" localSheetId="3">#REF!</definedName>
    <definedName name="codes" localSheetId="0">#REF!</definedName>
    <definedName name="codes" localSheetId="8">#REF!</definedName>
    <definedName name="codes">#REF!</definedName>
    <definedName name="form" localSheetId="14">#REF!</definedName>
    <definedName name="form" localSheetId="3">#REF!</definedName>
    <definedName name="form" localSheetId="0">#REF!</definedName>
    <definedName name="form" localSheetId="8">#REF!</definedName>
    <definedName name="form">#REF!</definedName>
    <definedName name="grades" localSheetId="14">#REF!</definedName>
    <definedName name="grades" localSheetId="3">#REF!</definedName>
    <definedName name="grades" localSheetId="0">#REF!</definedName>
    <definedName name="grades" localSheetId="8">#REF!</definedName>
    <definedName name="grades">#REF!</definedName>
    <definedName name="matrix" localSheetId="14">#REF!</definedName>
    <definedName name="matrix" localSheetId="3">#REF!</definedName>
    <definedName name="matrix" localSheetId="8">#REF!</definedName>
    <definedName name="matrix">#REF!</definedName>
    <definedName name="partylist" localSheetId="8">#REF!</definedName>
    <definedName name="partylist">info_parties!$A$6:$A$104</definedName>
  </definedNames>
  <calcPr calcId="191029"/>
  <customWorkbookViews>
    <customWorkbookView name="Kevin - Personal View" guid="{58E98FBC-18A6-4DF7-8BE5-466B393E75B5}" mergeInterval="0" personalView="1" maximized="1" windowWidth="1276" windowHeight="555" tabRatio="787" activeSheetId="3" showComments="commIndAndComment"/>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B41" i="24" l="1"/>
  <c r="EA41" i="24"/>
  <c r="DZ41" i="24"/>
  <c r="DY41" i="24"/>
  <c r="EC41" i="24" s="1"/>
  <c r="EZ55" i="24"/>
  <c r="EY55" i="24"/>
  <c r="EX55" i="24"/>
  <c r="EW55" i="24"/>
  <c r="FA55" i="24" s="1"/>
  <c r="EN55" i="24"/>
  <c r="EM55" i="24"/>
  <c r="EL55" i="24"/>
  <c r="EK55" i="24"/>
  <c r="EO55" i="24" s="1"/>
  <c r="EB55" i="24"/>
  <c r="EA55" i="24"/>
  <c r="DZ55" i="24"/>
  <c r="DY55" i="24"/>
  <c r="DW55" i="24" s="1"/>
  <c r="DP55" i="24"/>
  <c r="DO55" i="24"/>
  <c r="DN55" i="24"/>
  <c r="DM55" i="24"/>
  <c r="DL55" i="24" s="1"/>
  <c r="DW41" i="24" l="1"/>
  <c r="DX41" i="24"/>
  <c r="DU41" i="24"/>
  <c r="DV41" i="24"/>
  <c r="DX55" i="24"/>
  <c r="EG55" i="24"/>
  <c r="EJ55" i="24"/>
  <c r="ES55" i="24"/>
  <c r="EH55" i="24"/>
  <c r="ET55" i="24"/>
  <c r="EI55" i="24"/>
  <c r="EU55" i="24"/>
  <c r="DI55" i="24"/>
  <c r="DQ55" i="24"/>
  <c r="DJ55" i="24"/>
  <c r="DK55" i="24"/>
  <c r="DV55" i="24"/>
  <c r="EV55" i="24"/>
  <c r="DU55" i="24"/>
  <c r="EC55" i="24"/>
  <c r="EZ16" i="24"/>
  <c r="EY16" i="24"/>
  <c r="EX16" i="24"/>
  <c r="EW16" i="24"/>
  <c r="EN17" i="24"/>
  <c r="EM17" i="24"/>
  <c r="EL17" i="24"/>
  <c r="EK17" i="24"/>
  <c r="EO17" i="24" s="1"/>
  <c r="EN16" i="24"/>
  <c r="EM16" i="24"/>
  <c r="EL16" i="24"/>
  <c r="EK16" i="24"/>
  <c r="EG16" i="24" s="1"/>
  <c r="BQ58" i="26"/>
  <c r="BR58" i="26" s="1"/>
  <c r="BN58" i="26"/>
  <c r="BO58" i="26" s="1"/>
  <c r="BQ57" i="26"/>
  <c r="BR57" i="26" s="1"/>
  <c r="BM57" i="26"/>
  <c r="BN57" i="26" s="1"/>
  <c r="BO57" i="26" s="1"/>
  <c r="AX56" i="26"/>
  <c r="AU56" i="26"/>
  <c r="B56" i="26"/>
  <c r="AX55" i="26"/>
  <c r="AU55" i="26"/>
  <c r="B55" i="26"/>
  <c r="AX54" i="26"/>
  <c r="AU54" i="26"/>
  <c r="B54" i="26"/>
  <c r="AX53" i="26"/>
  <c r="AU53" i="26"/>
  <c r="B53" i="26"/>
  <c r="AX52" i="26"/>
  <c r="AU52" i="26"/>
  <c r="B52" i="26"/>
  <c r="AX51" i="26"/>
  <c r="AU51" i="26"/>
  <c r="B51" i="26"/>
  <c r="AX50" i="26"/>
  <c r="AU50" i="26"/>
  <c r="B50" i="26"/>
  <c r="AX49" i="26"/>
  <c r="AU49" i="26"/>
  <c r="B49" i="26"/>
  <c r="AX48" i="26"/>
  <c r="AU48" i="26"/>
  <c r="B48" i="26"/>
  <c r="AX47" i="26"/>
  <c r="AU47" i="26"/>
  <c r="B47" i="26"/>
  <c r="AX46" i="26"/>
  <c r="AU46" i="26"/>
  <c r="B46" i="26"/>
  <c r="AX45" i="26"/>
  <c r="AU45" i="26"/>
  <c r="B45" i="26"/>
  <c r="AX44" i="26"/>
  <c r="AU44" i="26"/>
  <c r="B44" i="26"/>
  <c r="AX43" i="26"/>
  <c r="AU43" i="26"/>
  <c r="B43" i="26"/>
  <c r="AX42" i="26"/>
  <c r="AU42" i="26"/>
  <c r="B42" i="26"/>
  <c r="AX41" i="26"/>
  <c r="AU41" i="26"/>
  <c r="B41" i="26"/>
  <c r="BR40" i="26"/>
  <c r="BQ40" i="26"/>
  <c r="BO40" i="26"/>
  <c r="BN40" i="26"/>
  <c r="AX40" i="26"/>
  <c r="AU40" i="26"/>
  <c r="B40" i="26"/>
  <c r="AX39" i="26"/>
  <c r="AU39" i="26"/>
  <c r="B39" i="26"/>
  <c r="BQ38" i="26"/>
  <c r="BN38" i="26"/>
  <c r="BO38" i="26" s="1"/>
  <c r="AW38" i="26"/>
  <c r="BR38" i="26" s="1"/>
  <c r="AU38" i="26"/>
  <c r="B38" i="26"/>
  <c r="AW37" i="26"/>
  <c r="AX37" i="26" s="1"/>
  <c r="AU37" i="26"/>
  <c r="B37" i="26"/>
  <c r="BQ36" i="26"/>
  <c r="BO36" i="26"/>
  <c r="BN36" i="26"/>
  <c r="AW36" i="26"/>
  <c r="AX36" i="26" s="1"/>
  <c r="AU36" i="26"/>
  <c r="B36" i="26"/>
  <c r="B35" i="26"/>
  <c r="AU34" i="26"/>
  <c r="AC34" i="26"/>
  <c r="AD34" i="26" s="1"/>
  <c r="AA34" i="26"/>
  <c r="B34" i="26"/>
  <c r="BR33" i="26"/>
  <c r="BQ33" i="26"/>
  <c r="BN33" i="26"/>
  <c r="BO33" i="26" s="1"/>
  <c r="AW33" i="26"/>
  <c r="AX33" i="26" s="1"/>
  <c r="AU33" i="26"/>
  <c r="AC33" i="26"/>
  <c r="AD33" i="26" s="1"/>
  <c r="AA33" i="26"/>
  <c r="B33" i="26"/>
  <c r="AD32" i="26"/>
  <c r="AC32" i="26"/>
  <c r="AA32" i="26"/>
  <c r="B32" i="26"/>
  <c r="BQ31" i="26"/>
  <c r="BR31" i="26" s="1"/>
  <c r="BN31" i="26"/>
  <c r="BO31" i="26" s="1"/>
  <c r="AW31" i="26"/>
  <c r="AX31" i="26" s="1"/>
  <c r="AU31" i="26"/>
  <c r="AC31" i="26"/>
  <c r="AD31" i="26" s="1"/>
  <c r="AA31" i="26"/>
  <c r="B31" i="26"/>
  <c r="B30" i="26"/>
  <c r="AW29" i="26"/>
  <c r="AX29" i="26" s="1"/>
  <c r="AU29" i="26"/>
  <c r="AC29" i="26"/>
  <c r="AD29" i="26" s="1"/>
  <c r="AA29" i="26"/>
  <c r="B29" i="26"/>
  <c r="AC28" i="26"/>
  <c r="AD28" i="26" s="1"/>
  <c r="AA28" i="26"/>
  <c r="B28" i="26"/>
  <c r="BQ27" i="26"/>
  <c r="BR27" i="26" s="1"/>
  <c r="BN27" i="26"/>
  <c r="BO27" i="26" s="1"/>
  <c r="AW27" i="26"/>
  <c r="AX27" i="26" s="1"/>
  <c r="AU27" i="26"/>
  <c r="AC27" i="26"/>
  <c r="AD27" i="26" s="1"/>
  <c r="AA27" i="26"/>
  <c r="B27" i="26"/>
  <c r="B26" i="26"/>
  <c r="AC25" i="26"/>
  <c r="AD25" i="26" s="1"/>
  <c r="AA25" i="26"/>
  <c r="B25" i="26"/>
  <c r="AC24" i="26"/>
  <c r="AD24" i="26" s="1"/>
  <c r="AA24" i="26"/>
  <c r="B24" i="26"/>
  <c r="B23" i="26"/>
  <c r="B22" i="26"/>
  <c r="AC21" i="26"/>
  <c r="AD21" i="26" s="1"/>
  <c r="AA21" i="26"/>
  <c r="B21" i="26"/>
  <c r="BQ20" i="26"/>
  <c r="BR20" i="26" s="1"/>
  <c r="BN20" i="26"/>
  <c r="BO20" i="26" s="1"/>
  <c r="AW20" i="26"/>
  <c r="AX20" i="26" s="1"/>
  <c r="AU20" i="26"/>
  <c r="AC20" i="26"/>
  <c r="AD20" i="26" s="1"/>
  <c r="AA20" i="26"/>
  <c r="B20" i="26"/>
  <c r="AC19" i="26"/>
  <c r="AD19" i="26" s="1"/>
  <c r="AA19" i="26"/>
  <c r="B19" i="26"/>
  <c r="AU18" i="26"/>
  <c r="AC18" i="26"/>
  <c r="AX18" i="26" s="1"/>
  <c r="AA18" i="26"/>
  <c r="B18" i="26"/>
  <c r="BQ17" i="26"/>
  <c r="BR17" i="26" s="1"/>
  <c r="BN17" i="26"/>
  <c r="BO17" i="26" s="1"/>
  <c r="AX17" i="26"/>
  <c r="AU17" i="26"/>
  <c r="AC17" i="26"/>
  <c r="AD17" i="26" s="1"/>
  <c r="AA17" i="26"/>
  <c r="B17" i="26"/>
  <c r="B16" i="26"/>
  <c r="B15" i="26"/>
  <c r="B14" i="26"/>
  <c r="AC13" i="26"/>
  <c r="AD13" i="26" s="1"/>
  <c r="AA13" i="26"/>
  <c r="B13" i="26"/>
  <c r="B12" i="26"/>
  <c r="AC11" i="26"/>
  <c r="AD11" i="26" s="1"/>
  <c r="AA11" i="26"/>
  <c r="B11" i="26"/>
  <c r="BK8" i="26"/>
  <c r="BK6" i="26"/>
  <c r="FA16" i="24" l="1"/>
  <c r="EH16" i="24"/>
  <c r="EG17" i="24"/>
  <c r="EI17" i="24"/>
  <c r="EJ17" i="24"/>
  <c r="ES16" i="24"/>
  <c r="EH17" i="24"/>
  <c r="ET16" i="24"/>
  <c r="EU16" i="24"/>
  <c r="EV16" i="24"/>
  <c r="EJ16" i="24"/>
  <c r="EO16" i="24"/>
  <c r="BR36" i="26"/>
  <c r="AX34" i="26"/>
  <c r="AD18" i="26"/>
  <c r="AX38" i="26"/>
  <c r="DE70" i="24" l="1"/>
  <c r="EZ79" i="24" l="1"/>
  <c r="EY79" i="24"/>
  <c r="EX79" i="24"/>
  <c r="EW79" i="24"/>
  <c r="EZ78" i="24"/>
  <c r="EY78" i="24"/>
  <c r="EX78" i="24"/>
  <c r="EW78" i="24"/>
  <c r="EZ77" i="24"/>
  <c r="EY77" i="24"/>
  <c r="EX77" i="24"/>
  <c r="EW77" i="24"/>
  <c r="EZ76" i="24"/>
  <c r="EY76" i="24"/>
  <c r="EX76" i="24"/>
  <c r="EW76" i="24"/>
  <c r="FA76" i="24" s="1"/>
  <c r="EZ75" i="24"/>
  <c r="EY75" i="24"/>
  <c r="EX75" i="24"/>
  <c r="EW75" i="24"/>
  <c r="EZ74" i="24"/>
  <c r="EY74" i="24"/>
  <c r="EX74" i="24"/>
  <c r="EW74" i="24"/>
  <c r="FA74" i="24" s="1"/>
  <c r="EY73" i="24"/>
  <c r="EX73" i="24"/>
  <c r="EW73" i="24"/>
  <c r="EY70" i="24"/>
  <c r="EX70" i="24"/>
  <c r="EW70" i="24"/>
  <c r="EZ69" i="24"/>
  <c r="EY69" i="24"/>
  <c r="EX69" i="24"/>
  <c r="EW69" i="24"/>
  <c r="FA69" i="24" s="1"/>
  <c r="EZ68" i="24"/>
  <c r="EY68" i="24"/>
  <c r="EX68" i="24"/>
  <c r="EW68" i="24"/>
  <c r="FA68" i="24" s="1"/>
  <c r="EZ67" i="24"/>
  <c r="EY67" i="24"/>
  <c r="EX67" i="24"/>
  <c r="EW67" i="24"/>
  <c r="FA67" i="24" s="1"/>
  <c r="EZ66" i="24"/>
  <c r="EY66" i="24"/>
  <c r="EX66" i="24"/>
  <c r="EW66" i="24"/>
  <c r="FA66" i="24" s="1"/>
  <c r="EZ65" i="24"/>
  <c r="EY65" i="24"/>
  <c r="EX65" i="24"/>
  <c r="EW65" i="24"/>
  <c r="FA65" i="24" s="1"/>
  <c r="EZ64" i="24"/>
  <c r="EY64" i="24"/>
  <c r="EX64" i="24"/>
  <c r="EW64" i="24"/>
  <c r="FA64" i="24" s="1"/>
  <c r="EZ63" i="24"/>
  <c r="EY63" i="24"/>
  <c r="EX63" i="24"/>
  <c r="EW63" i="24"/>
  <c r="EZ62" i="24"/>
  <c r="EY62" i="24"/>
  <c r="EX62" i="24"/>
  <c r="EW62" i="24"/>
  <c r="FA62" i="24" s="1"/>
  <c r="EZ61" i="24"/>
  <c r="EY61" i="24"/>
  <c r="EX61" i="24"/>
  <c r="EW61" i="24"/>
  <c r="FA61" i="24" s="1"/>
  <c r="EZ60" i="24"/>
  <c r="EY60" i="24"/>
  <c r="EX60" i="24"/>
  <c r="EW60" i="24"/>
  <c r="FA60" i="24" s="1"/>
  <c r="EZ59" i="24"/>
  <c r="EY59" i="24"/>
  <c r="EX59" i="24"/>
  <c r="EW59" i="24"/>
  <c r="EZ58" i="24"/>
  <c r="EY58" i="24"/>
  <c r="EX58" i="24"/>
  <c r="EW58" i="24"/>
  <c r="FA58" i="24" s="1"/>
  <c r="EZ57" i="24"/>
  <c r="EY57" i="24"/>
  <c r="EX57" i="24"/>
  <c r="EW57" i="24"/>
  <c r="FA57" i="24" s="1"/>
  <c r="EZ56" i="24"/>
  <c r="EY56" i="24"/>
  <c r="EX56" i="24"/>
  <c r="EW56" i="24"/>
  <c r="EZ54" i="24"/>
  <c r="EY54" i="24"/>
  <c r="EX54" i="24"/>
  <c r="EW54" i="24"/>
  <c r="FA54" i="24" s="1"/>
  <c r="EZ53" i="24"/>
  <c r="EY53" i="24"/>
  <c r="EX53" i="24"/>
  <c r="EW53" i="24"/>
  <c r="FA53" i="24" s="1"/>
  <c r="EZ52" i="24"/>
  <c r="EY52" i="24"/>
  <c r="EX52" i="24"/>
  <c r="EW52" i="24"/>
  <c r="FA52" i="24" s="1"/>
  <c r="EZ51" i="24"/>
  <c r="EY51" i="24"/>
  <c r="EX51" i="24"/>
  <c r="EW51" i="24"/>
  <c r="FA51" i="24" s="1"/>
  <c r="EZ50" i="24"/>
  <c r="EY50" i="24"/>
  <c r="EX50" i="24"/>
  <c r="EW50" i="24"/>
  <c r="FA50" i="24" s="1"/>
  <c r="EZ49" i="24"/>
  <c r="EY49" i="24"/>
  <c r="EX49" i="24"/>
  <c r="EW49" i="24"/>
  <c r="FA49" i="24" s="1"/>
  <c r="EZ48" i="24"/>
  <c r="EY48" i="24"/>
  <c r="EX48" i="24"/>
  <c r="EW48" i="24"/>
  <c r="EZ46" i="24"/>
  <c r="EY46" i="24"/>
  <c r="EX46" i="24"/>
  <c r="EW46" i="24"/>
  <c r="FA46" i="24" s="1"/>
  <c r="EZ45" i="24"/>
  <c r="EY45" i="24"/>
  <c r="EX45" i="24"/>
  <c r="EW45" i="24"/>
  <c r="EZ44" i="24"/>
  <c r="EY44" i="24"/>
  <c r="EX44" i="24"/>
  <c r="EW44" i="24"/>
  <c r="FA44" i="24" s="1"/>
  <c r="EZ43" i="24"/>
  <c r="EY43" i="24"/>
  <c r="EX43" i="24"/>
  <c r="EW43" i="24"/>
  <c r="EZ41" i="24"/>
  <c r="EY41" i="24"/>
  <c r="EX41" i="24"/>
  <c r="EW41" i="24"/>
  <c r="EZ40" i="24"/>
  <c r="EY40" i="24"/>
  <c r="EX40" i="24"/>
  <c r="EW40" i="24"/>
  <c r="FA40" i="24" s="1"/>
  <c r="EZ39" i="24"/>
  <c r="EY39" i="24"/>
  <c r="EX39" i="24"/>
  <c r="EW39" i="24"/>
  <c r="FA39" i="24" s="1"/>
  <c r="EZ37" i="24"/>
  <c r="EY37" i="24"/>
  <c r="EX37" i="24"/>
  <c r="EW37" i="24"/>
  <c r="FA37" i="24" s="1"/>
  <c r="EZ36" i="24"/>
  <c r="EY36" i="24"/>
  <c r="EX36" i="24"/>
  <c r="EW36" i="24"/>
  <c r="FA36" i="24" s="1"/>
  <c r="EZ42" i="24"/>
  <c r="EY42" i="24"/>
  <c r="EX42" i="24"/>
  <c r="EW42" i="24"/>
  <c r="EY31" i="24"/>
  <c r="EX31" i="24"/>
  <c r="EW31" i="24"/>
  <c r="EZ30" i="24"/>
  <c r="EY30" i="24"/>
  <c r="EX30" i="24"/>
  <c r="EW30" i="24"/>
  <c r="EZ29" i="24"/>
  <c r="EY29" i="24"/>
  <c r="EX29" i="24"/>
  <c r="EW29" i="24"/>
  <c r="FA29" i="24" s="1"/>
  <c r="EZ28" i="24"/>
  <c r="EY28" i="24"/>
  <c r="EX28" i="24"/>
  <c r="EW28" i="24"/>
  <c r="FA28" i="24" s="1"/>
  <c r="EZ27" i="24"/>
  <c r="EY27" i="24"/>
  <c r="EX27" i="24"/>
  <c r="EW27" i="24"/>
  <c r="FA27" i="24" s="1"/>
  <c r="EZ26" i="24"/>
  <c r="EY26" i="24"/>
  <c r="EX26" i="24"/>
  <c r="EW26" i="24"/>
  <c r="FA26" i="24" s="1"/>
  <c r="EZ24" i="24"/>
  <c r="EY24" i="24"/>
  <c r="EX24" i="24"/>
  <c r="EW24" i="24"/>
  <c r="EZ23" i="24"/>
  <c r="EY23" i="24"/>
  <c r="EX23" i="24"/>
  <c r="EW23" i="24"/>
  <c r="FA23" i="24" s="1"/>
  <c r="EZ22" i="24"/>
  <c r="EY22" i="24"/>
  <c r="EX22" i="24"/>
  <c r="EW22" i="24"/>
  <c r="FA22" i="24" s="1"/>
  <c r="EZ20" i="24"/>
  <c r="EY20" i="24"/>
  <c r="EX20" i="24"/>
  <c r="EW20" i="24"/>
  <c r="FA20" i="24" s="1"/>
  <c r="EZ19" i="24"/>
  <c r="EY19" i="24"/>
  <c r="EX19" i="24"/>
  <c r="EW19" i="24"/>
  <c r="FA19" i="24" s="1"/>
  <c r="EZ17" i="24"/>
  <c r="EY17" i="24"/>
  <c r="EX17" i="24"/>
  <c r="EW17" i="24"/>
  <c r="EZ15" i="24"/>
  <c r="EY15" i="24"/>
  <c r="EX15" i="24"/>
  <c r="EW15" i="24"/>
  <c r="EZ14" i="24"/>
  <c r="EY14" i="24"/>
  <c r="EX14" i="24"/>
  <c r="EW14" i="24"/>
  <c r="FA14" i="24" s="1"/>
  <c r="EZ13" i="24"/>
  <c r="EY13" i="24"/>
  <c r="EX13" i="24"/>
  <c r="EW13" i="24"/>
  <c r="FA13" i="24" s="1"/>
  <c r="EZ12" i="24"/>
  <c r="EY12" i="24"/>
  <c r="EX12" i="24"/>
  <c r="EW12" i="24"/>
  <c r="FA12" i="24" s="1"/>
  <c r="EZ11" i="24"/>
  <c r="EY11" i="24"/>
  <c r="EX11" i="24"/>
  <c r="EW11" i="24"/>
  <c r="EN79" i="24"/>
  <c r="EM79" i="24"/>
  <c r="EL79" i="24"/>
  <c r="EK79" i="24"/>
  <c r="EN78" i="24"/>
  <c r="EM78" i="24"/>
  <c r="EL78" i="24"/>
  <c r="EK78" i="24"/>
  <c r="EN77" i="24"/>
  <c r="EM77" i="24"/>
  <c r="EL77" i="24"/>
  <c r="EK77" i="24"/>
  <c r="EN76" i="24"/>
  <c r="EM76" i="24"/>
  <c r="EL76" i="24"/>
  <c r="EK76" i="24"/>
  <c r="EN75" i="24"/>
  <c r="EM75" i="24"/>
  <c r="EL75" i="24"/>
  <c r="EK75" i="24"/>
  <c r="EN74" i="24"/>
  <c r="EM74" i="24"/>
  <c r="EL74" i="24"/>
  <c r="EK74" i="24"/>
  <c r="EN73" i="24"/>
  <c r="EM73" i="24"/>
  <c r="EL73" i="24"/>
  <c r="EK73" i="24"/>
  <c r="EN72" i="24"/>
  <c r="EM72" i="24"/>
  <c r="EL72" i="24"/>
  <c r="EK72" i="24"/>
  <c r="EN71" i="24"/>
  <c r="EM71" i="24"/>
  <c r="EL71" i="24"/>
  <c r="EK71" i="24"/>
  <c r="EN70" i="24"/>
  <c r="EM70" i="24"/>
  <c r="EL70" i="24"/>
  <c r="EK70" i="24"/>
  <c r="EN69" i="24"/>
  <c r="EM69" i="24"/>
  <c r="EL69" i="24"/>
  <c r="EK69" i="24"/>
  <c r="EO69" i="24" s="1"/>
  <c r="EN68" i="24"/>
  <c r="EM68" i="24"/>
  <c r="EL68" i="24"/>
  <c r="EK68" i="24"/>
  <c r="EO68" i="24" s="1"/>
  <c r="EN67" i="24"/>
  <c r="EM67" i="24"/>
  <c r="EL67" i="24"/>
  <c r="EK67" i="24"/>
  <c r="EO67" i="24" s="1"/>
  <c r="EN66" i="24"/>
  <c r="EM66" i="24"/>
  <c r="EL66" i="24"/>
  <c r="EK66" i="24"/>
  <c r="EO66" i="24" s="1"/>
  <c r="EN65" i="24"/>
  <c r="EM65" i="24"/>
  <c r="EL65" i="24"/>
  <c r="EK65" i="24"/>
  <c r="EO65" i="24" s="1"/>
  <c r="EN64" i="24"/>
  <c r="EM64" i="24"/>
  <c r="EL64" i="24"/>
  <c r="EK64" i="24"/>
  <c r="EO64" i="24" s="1"/>
  <c r="EN63" i="24"/>
  <c r="EM63" i="24"/>
  <c r="EL63" i="24"/>
  <c r="EK63" i="24"/>
  <c r="EN62" i="24"/>
  <c r="EM62" i="24"/>
  <c r="EL62" i="24"/>
  <c r="EK62" i="24"/>
  <c r="EO62" i="24" s="1"/>
  <c r="EN61" i="24"/>
  <c r="EM61" i="24"/>
  <c r="EL61" i="24"/>
  <c r="EK61" i="24"/>
  <c r="EO61" i="24" s="1"/>
  <c r="EN60" i="24"/>
  <c r="EM60" i="24"/>
  <c r="EL60" i="24"/>
  <c r="EK60" i="24"/>
  <c r="EO60" i="24" s="1"/>
  <c r="EN59" i="24"/>
  <c r="EM59" i="24"/>
  <c r="EL59" i="24"/>
  <c r="EK59" i="24"/>
  <c r="EN58" i="24"/>
  <c r="EM58" i="24"/>
  <c r="EL58" i="24"/>
  <c r="EK58" i="24"/>
  <c r="EO58" i="24" s="1"/>
  <c r="EN57" i="24"/>
  <c r="EM57" i="24"/>
  <c r="EL57" i="24"/>
  <c r="EK57" i="24"/>
  <c r="EO57" i="24" s="1"/>
  <c r="EN56" i="24"/>
  <c r="EM56" i="24"/>
  <c r="EL56" i="24"/>
  <c r="EK56" i="24"/>
  <c r="EN54" i="24"/>
  <c r="EM54" i="24"/>
  <c r="EL54" i="24"/>
  <c r="EK54" i="24"/>
  <c r="EO54" i="24" s="1"/>
  <c r="EN53" i="24"/>
  <c r="EM53" i="24"/>
  <c r="EL53" i="24"/>
  <c r="EK53" i="24"/>
  <c r="EO53" i="24" s="1"/>
  <c r="EN52" i="24"/>
  <c r="EM52" i="24"/>
  <c r="EL52" i="24"/>
  <c r="EK52" i="24"/>
  <c r="EO52" i="24" s="1"/>
  <c r="EN51" i="24"/>
  <c r="EM51" i="24"/>
  <c r="EL51" i="24"/>
  <c r="EK51" i="24"/>
  <c r="EO51" i="24" s="1"/>
  <c r="EN50" i="24"/>
  <c r="EM50" i="24"/>
  <c r="EL50" i="24"/>
  <c r="EK50" i="24"/>
  <c r="EO50" i="24" s="1"/>
  <c r="EN49" i="24"/>
  <c r="EM49" i="24"/>
  <c r="EL49" i="24"/>
  <c r="EK49" i="24"/>
  <c r="EN48" i="24"/>
  <c r="EM48" i="24"/>
  <c r="EL48" i="24"/>
  <c r="EK48" i="24"/>
  <c r="EN46" i="24"/>
  <c r="EM46" i="24"/>
  <c r="EL46" i="24"/>
  <c r="EK46" i="24"/>
  <c r="EO46" i="24" s="1"/>
  <c r="EN45" i="24"/>
  <c r="EM45" i="24"/>
  <c r="EL45" i="24"/>
  <c r="EK45" i="24"/>
  <c r="EN44" i="24"/>
  <c r="EM44" i="24"/>
  <c r="EL44" i="24"/>
  <c r="EK44" i="24"/>
  <c r="EO44" i="24" s="1"/>
  <c r="EN43" i="24"/>
  <c r="EM43" i="24"/>
  <c r="EL43" i="24"/>
  <c r="EK43" i="24"/>
  <c r="EN41" i="24"/>
  <c r="EM41" i="24"/>
  <c r="EL41" i="24"/>
  <c r="EK41" i="24"/>
  <c r="EN39" i="24"/>
  <c r="EM39" i="24"/>
  <c r="EL39" i="24"/>
  <c r="EK39" i="24"/>
  <c r="EO39" i="24" s="1"/>
  <c r="EN37" i="24"/>
  <c r="EM37" i="24"/>
  <c r="EL37" i="24"/>
  <c r="EK37" i="24"/>
  <c r="EO37" i="24" s="1"/>
  <c r="EN36" i="24"/>
  <c r="EM36" i="24"/>
  <c r="EL36" i="24"/>
  <c r="EK36" i="24"/>
  <c r="EO36" i="24" s="1"/>
  <c r="EN42" i="24"/>
  <c r="EM42" i="24"/>
  <c r="EL42" i="24"/>
  <c r="EK42" i="24"/>
  <c r="EN34" i="24"/>
  <c r="EM34" i="24"/>
  <c r="EL34" i="24"/>
  <c r="EK34" i="24"/>
  <c r="EO34" i="24" s="1"/>
  <c r="EN30" i="24"/>
  <c r="EM30" i="24"/>
  <c r="EL30" i="24"/>
  <c r="EK30" i="24"/>
  <c r="EN29" i="24"/>
  <c r="EM29" i="24"/>
  <c r="EL29" i="24"/>
  <c r="EK29" i="24"/>
  <c r="EO29" i="24" s="1"/>
  <c r="EN28" i="24"/>
  <c r="EM28" i="24"/>
  <c r="EL28" i="24"/>
  <c r="EK28" i="24"/>
  <c r="EO28" i="24" s="1"/>
  <c r="EN27" i="24"/>
  <c r="EM27" i="24"/>
  <c r="EL27" i="24"/>
  <c r="EK27" i="24"/>
  <c r="EO27" i="24" s="1"/>
  <c r="EN26" i="24"/>
  <c r="EM26" i="24"/>
  <c r="EL26" i="24"/>
  <c r="EK26" i="24"/>
  <c r="EO26" i="24" s="1"/>
  <c r="EN25" i="24"/>
  <c r="EM25" i="24"/>
  <c r="EL25" i="24"/>
  <c r="EK25" i="24"/>
  <c r="EN24" i="24"/>
  <c r="EM24" i="24"/>
  <c r="EL24" i="24"/>
  <c r="EK24" i="24"/>
  <c r="EN23" i="24"/>
  <c r="EM23" i="24"/>
  <c r="EL23" i="24"/>
  <c r="EK23" i="24"/>
  <c r="EO23" i="24" s="1"/>
  <c r="EN22" i="24"/>
  <c r="EM22" i="24"/>
  <c r="EL22" i="24"/>
  <c r="EK22" i="24"/>
  <c r="EO22" i="24" s="1"/>
  <c r="EN20" i="24"/>
  <c r="EM20" i="24"/>
  <c r="EL20" i="24"/>
  <c r="EK20" i="24"/>
  <c r="EO20" i="24" s="1"/>
  <c r="EN19" i="24"/>
  <c r="EM19" i="24"/>
  <c r="EL19" i="24"/>
  <c r="EK19" i="24"/>
  <c r="EO19" i="24" s="1"/>
  <c r="EN15" i="24"/>
  <c r="EM15" i="24"/>
  <c r="EL15" i="24"/>
  <c r="EK15" i="24"/>
  <c r="EN14" i="24"/>
  <c r="EM14" i="24"/>
  <c r="EL14" i="24"/>
  <c r="EK14" i="24"/>
  <c r="EN13" i="24"/>
  <c r="EM13" i="24"/>
  <c r="EL13" i="24"/>
  <c r="EK13" i="24"/>
  <c r="EO13" i="24" s="1"/>
  <c r="EN12" i="24"/>
  <c r="EM12" i="24"/>
  <c r="EL12" i="24"/>
  <c r="EK12" i="24"/>
  <c r="EO12" i="24" s="1"/>
  <c r="EN11" i="24"/>
  <c r="EM11" i="24"/>
  <c r="EL11" i="24"/>
  <c r="EK11" i="24"/>
  <c r="ES23" i="5"/>
  <c r="EP23" i="5"/>
  <c r="EQ23" i="5" s="1"/>
  <c r="FA78" i="24" l="1"/>
  <c r="FA75" i="24"/>
  <c r="FA77" i="24"/>
  <c r="FA79" i="24"/>
  <c r="FA73" i="24"/>
  <c r="FA42" i="24"/>
  <c r="FA41" i="24"/>
  <c r="FA43" i="24"/>
  <c r="FA45" i="24"/>
  <c r="FA48" i="24"/>
  <c r="FA56" i="24"/>
  <c r="FA59" i="24"/>
  <c r="EO11" i="24"/>
  <c r="EO14" i="24"/>
  <c r="EO25" i="24"/>
  <c r="EO30" i="24"/>
  <c r="EO42" i="24"/>
  <c r="EO41" i="24"/>
  <c r="EO43" i="24"/>
  <c r="EO45" i="24"/>
  <c r="EO49" i="24"/>
  <c r="EO59" i="24"/>
  <c r="EO63" i="24"/>
  <c r="EO70" i="24"/>
  <c r="EO71" i="24"/>
  <c r="EO74" i="24"/>
  <c r="EO75" i="24"/>
  <c r="EO77" i="24"/>
  <c r="EO78" i="24"/>
  <c r="EO79" i="24"/>
  <c r="FA11" i="24"/>
  <c r="FA15" i="24"/>
  <c r="FA17" i="24"/>
  <c r="FA24" i="24"/>
  <c r="FA30" i="24"/>
  <c r="EO76" i="24"/>
  <c r="FA63" i="24"/>
  <c r="EO24" i="24"/>
  <c r="EO15" i="24"/>
  <c r="EO48" i="24"/>
  <c r="EO56" i="24"/>
  <c r="EO72" i="24"/>
  <c r="EO73" i="24"/>
  <c r="FA31" i="24"/>
  <c r="FA70" i="24"/>
  <c r="Z6" i="10"/>
  <c r="X6" i="10"/>
  <c r="Z8" i="10"/>
  <c r="X8" i="10"/>
  <c r="EU41" i="24"/>
  <c r="ET41" i="24"/>
  <c r="ES41" i="24"/>
  <c r="EV40" i="24"/>
  <c r="EU40" i="24"/>
  <c r="ET40" i="24"/>
  <c r="ES40" i="24"/>
  <c r="DP40" i="24"/>
  <c r="DO40" i="24"/>
  <c r="DN40" i="24"/>
  <c r="DM40" i="24"/>
  <c r="DP41" i="24"/>
  <c r="DO41" i="24"/>
  <c r="DN41" i="24"/>
  <c r="DM41" i="24"/>
  <c r="EI48" i="24"/>
  <c r="EH24" i="24"/>
  <c r="EI24" i="24"/>
  <c r="EI42" i="24"/>
  <c r="EH42" i="24"/>
  <c r="EG42" i="24"/>
  <c r="EV42" i="24"/>
  <c r="EH71" i="24"/>
  <c r="CZ70" i="24"/>
  <c r="CW70" i="24"/>
  <c r="EB66" i="24"/>
  <c r="DP67" i="24"/>
  <c r="DP66" i="24"/>
  <c r="DP65" i="24"/>
  <c r="EH14" i="24"/>
  <c r="EZ117" i="24"/>
  <c r="EY117" i="24"/>
  <c r="EX117" i="24"/>
  <c r="EW117" i="24"/>
  <c r="EZ116" i="24"/>
  <c r="EY116" i="24"/>
  <c r="EX116" i="24"/>
  <c r="EW116" i="24"/>
  <c r="ES116" i="24" s="1"/>
  <c r="EZ115" i="24"/>
  <c r="EY115" i="24"/>
  <c r="EX115" i="24"/>
  <c r="EW115" i="24"/>
  <c r="EZ114" i="24"/>
  <c r="EY114" i="24"/>
  <c r="EX114" i="24"/>
  <c r="EW114" i="24"/>
  <c r="ES114" i="24" s="1"/>
  <c r="EZ113" i="24"/>
  <c r="EY113" i="24"/>
  <c r="EX113" i="24"/>
  <c r="EW113" i="24"/>
  <c r="FA113" i="24" s="1"/>
  <c r="EZ112" i="24"/>
  <c r="EY112" i="24"/>
  <c r="EX112" i="24"/>
  <c r="EW112" i="24"/>
  <c r="ET112" i="24" s="1"/>
  <c r="EZ111" i="24"/>
  <c r="EY111" i="24"/>
  <c r="EX111" i="24"/>
  <c r="EW111" i="24"/>
  <c r="EU111" i="24" s="1"/>
  <c r="EZ110" i="24"/>
  <c r="EY110" i="24"/>
  <c r="EX110" i="24"/>
  <c r="EW110" i="24"/>
  <c r="EZ109" i="24"/>
  <c r="EY109" i="24"/>
  <c r="EX109" i="24"/>
  <c r="EW109" i="24"/>
  <c r="FA109" i="24" s="1"/>
  <c r="EZ108" i="24"/>
  <c r="EY108" i="24"/>
  <c r="EX108" i="24"/>
  <c r="EW108" i="24"/>
  <c r="ET108" i="24" s="1"/>
  <c r="EZ107" i="24"/>
  <c r="EY107" i="24"/>
  <c r="EX107" i="24"/>
  <c r="EW107" i="24"/>
  <c r="ES107" i="24" s="1"/>
  <c r="EZ106" i="24"/>
  <c r="EY106" i="24"/>
  <c r="EX106" i="24"/>
  <c r="EW106" i="24"/>
  <c r="ET106" i="24" s="1"/>
  <c r="EZ105" i="24"/>
  <c r="EY105" i="24"/>
  <c r="EX105" i="24"/>
  <c r="EW105" i="24"/>
  <c r="FA105" i="24" s="1"/>
  <c r="EZ104" i="24"/>
  <c r="EY104" i="24"/>
  <c r="EX104" i="24"/>
  <c r="EW104" i="24"/>
  <c r="ET104" i="24" s="1"/>
  <c r="EZ103" i="24"/>
  <c r="EY103" i="24"/>
  <c r="EX103" i="24"/>
  <c r="EW103" i="24"/>
  <c r="ES103" i="24" s="1"/>
  <c r="EZ102" i="24"/>
  <c r="EY102" i="24"/>
  <c r="EX102" i="24"/>
  <c r="EW102" i="24"/>
  <c r="ES102" i="24" s="1"/>
  <c r="EZ101" i="24"/>
  <c r="EY101" i="24"/>
  <c r="EX101" i="24"/>
  <c r="EW101" i="24"/>
  <c r="FA101" i="24" s="1"/>
  <c r="EZ100" i="24"/>
  <c r="EY100" i="24"/>
  <c r="EX100" i="24"/>
  <c r="EW100" i="24"/>
  <c r="ET100" i="24" s="1"/>
  <c r="EZ99" i="24"/>
  <c r="EY99" i="24"/>
  <c r="EX99" i="24"/>
  <c r="EW99" i="24"/>
  <c r="EV99" i="24" s="1"/>
  <c r="EZ98" i="24"/>
  <c r="EY98" i="24"/>
  <c r="EX98" i="24"/>
  <c r="EW98" i="24"/>
  <c r="EZ97" i="24"/>
  <c r="EY97" i="24"/>
  <c r="EX97" i="24"/>
  <c r="EW97" i="24"/>
  <c r="FA97" i="24" s="1"/>
  <c r="EZ96" i="24"/>
  <c r="EY96" i="24"/>
  <c r="EX96" i="24"/>
  <c r="EW96" i="24"/>
  <c r="ET96" i="24" s="1"/>
  <c r="EZ95" i="24"/>
  <c r="EY95" i="24"/>
  <c r="EX95" i="24"/>
  <c r="EW95" i="24"/>
  <c r="EV95" i="24" s="1"/>
  <c r="EZ94" i="24"/>
  <c r="EY94" i="24"/>
  <c r="EX94" i="24"/>
  <c r="EW94" i="24"/>
  <c r="ET94" i="24" s="1"/>
  <c r="EZ93" i="24"/>
  <c r="EY93" i="24"/>
  <c r="EX93" i="24"/>
  <c r="EW93" i="24"/>
  <c r="ES93" i="24" s="1"/>
  <c r="EZ92" i="24"/>
  <c r="EY92" i="24"/>
  <c r="EX92" i="24"/>
  <c r="EW92" i="24"/>
  <c r="EZ91" i="24"/>
  <c r="EY91" i="24"/>
  <c r="EX91" i="24"/>
  <c r="EW91" i="24"/>
  <c r="EZ90" i="24"/>
  <c r="EY90" i="24"/>
  <c r="EX90" i="24"/>
  <c r="EW90" i="24"/>
  <c r="ET90" i="24" s="1"/>
  <c r="EZ89" i="24"/>
  <c r="EY89" i="24"/>
  <c r="EX89" i="24"/>
  <c r="EW89" i="24"/>
  <c r="ES89" i="24" s="1"/>
  <c r="EZ88" i="24"/>
  <c r="EY88" i="24"/>
  <c r="EX88" i="24"/>
  <c r="EW88" i="24"/>
  <c r="EZ87" i="24"/>
  <c r="EY87" i="24"/>
  <c r="EX87" i="24"/>
  <c r="EW87" i="24"/>
  <c r="EV87" i="24" s="1"/>
  <c r="EZ86" i="24"/>
  <c r="EY86" i="24"/>
  <c r="EX86" i="24"/>
  <c r="EW86" i="24"/>
  <c r="ES86" i="24" s="1"/>
  <c r="EZ85" i="24"/>
  <c r="EY85" i="24"/>
  <c r="EX85" i="24"/>
  <c r="EW85" i="24"/>
  <c r="FA85" i="24" s="1"/>
  <c r="EZ84" i="24"/>
  <c r="EY84" i="24"/>
  <c r="EX84" i="24"/>
  <c r="EW84" i="24"/>
  <c r="ET84" i="24" s="1"/>
  <c r="EZ83" i="24"/>
  <c r="EY83" i="24"/>
  <c r="EX83" i="24"/>
  <c r="EW83" i="24"/>
  <c r="EZ82" i="24"/>
  <c r="EY82" i="24"/>
  <c r="EX82" i="24"/>
  <c r="EW82" i="24"/>
  <c r="ET82" i="24" s="1"/>
  <c r="EZ81" i="24"/>
  <c r="EY81" i="24"/>
  <c r="EX81" i="24"/>
  <c r="EW81" i="24"/>
  <c r="ES81" i="24" s="1"/>
  <c r="EZ80" i="24"/>
  <c r="EY80" i="24"/>
  <c r="EX80" i="24"/>
  <c r="EW80" i="24"/>
  <c r="EV79" i="24"/>
  <c r="ET76" i="24"/>
  <c r="ES75" i="24"/>
  <c r="ET74" i="24"/>
  <c r="ET70" i="24"/>
  <c r="ES69" i="24"/>
  <c r="ES68" i="24"/>
  <c r="ET66" i="24"/>
  <c r="EV65" i="24"/>
  <c r="ET62" i="24"/>
  <c r="EV61" i="24"/>
  <c r="ET60" i="24"/>
  <c r="ES59" i="24"/>
  <c r="ES58" i="24"/>
  <c r="ET53" i="24"/>
  <c r="ES52" i="24"/>
  <c r="ES51" i="24"/>
  <c r="ET49" i="24"/>
  <c r="ES46" i="24"/>
  <c r="ET44" i="24"/>
  <c r="EV36" i="24"/>
  <c r="EV31" i="24"/>
  <c r="ES30" i="24"/>
  <c r="ET26" i="24"/>
  <c r="ES20" i="24"/>
  <c r="ET19" i="24"/>
  <c r="ES17" i="24"/>
  <c r="EV13" i="24"/>
  <c r="ET11" i="24"/>
  <c r="EN117" i="24"/>
  <c r="EN116" i="24"/>
  <c r="EN115" i="24"/>
  <c r="EN114" i="24"/>
  <c r="EN113" i="24"/>
  <c r="EN112" i="24"/>
  <c r="EN111" i="24"/>
  <c r="EN110" i="24"/>
  <c r="EN109" i="24"/>
  <c r="EN108" i="24"/>
  <c r="EN107" i="24"/>
  <c r="EN106" i="24"/>
  <c r="EN105" i="24"/>
  <c r="EN104" i="24"/>
  <c r="EN103" i="24"/>
  <c r="EN102" i="24"/>
  <c r="EN101" i="24"/>
  <c r="EN100" i="24"/>
  <c r="EN99" i="24"/>
  <c r="EN98" i="24"/>
  <c r="EN97" i="24"/>
  <c r="EN96" i="24"/>
  <c r="EN95" i="24"/>
  <c r="EN94" i="24"/>
  <c r="EN93" i="24"/>
  <c r="EN92" i="24"/>
  <c r="EN91" i="24"/>
  <c r="EN90" i="24"/>
  <c r="EN89" i="24"/>
  <c r="EN88" i="24"/>
  <c r="EN87" i="24"/>
  <c r="EN86" i="24"/>
  <c r="EN85" i="24"/>
  <c r="EN84" i="24"/>
  <c r="EN83" i="24"/>
  <c r="EN82" i="24"/>
  <c r="EN81" i="24"/>
  <c r="EN80" i="24"/>
  <c r="EM117" i="24"/>
  <c r="EL117" i="24"/>
  <c r="EK117" i="24"/>
  <c r="EO117" i="24" s="1"/>
  <c r="EM116" i="24"/>
  <c r="EL116" i="24"/>
  <c r="EK116" i="24"/>
  <c r="EH116" i="24" s="1"/>
  <c r="EM115" i="24"/>
  <c r="EL115" i="24"/>
  <c r="EK115" i="24"/>
  <c r="EM114" i="24"/>
  <c r="EL114" i="24"/>
  <c r="EK114" i="24"/>
  <c r="EM113" i="24"/>
  <c r="EL113" i="24"/>
  <c r="EK113" i="24"/>
  <c r="EO113" i="24" s="1"/>
  <c r="EM112" i="24"/>
  <c r="EL112" i="24"/>
  <c r="EK112" i="24"/>
  <c r="EM111" i="24"/>
  <c r="EL111" i="24"/>
  <c r="EK111" i="24"/>
  <c r="EI111" i="24" s="1"/>
  <c r="EM110" i="24"/>
  <c r="EL110" i="24"/>
  <c r="EK110" i="24"/>
  <c r="EJ110" i="24" s="1"/>
  <c r="EM109" i="24"/>
  <c r="EL109" i="24"/>
  <c r="EK109" i="24"/>
  <c r="EO109" i="24" s="1"/>
  <c r="EM108" i="24"/>
  <c r="EL108" i="24"/>
  <c r="EK108" i="24"/>
  <c r="EH108" i="24" s="1"/>
  <c r="EM107" i="24"/>
  <c r="EL107" i="24"/>
  <c r="EK107" i="24"/>
  <c r="EM106" i="24"/>
  <c r="EL106" i="24"/>
  <c r="EK106" i="24"/>
  <c r="EJ106" i="24" s="1"/>
  <c r="EM105" i="24"/>
  <c r="EL105" i="24"/>
  <c r="EK105" i="24"/>
  <c r="EO105" i="24" s="1"/>
  <c r="EM104" i="24"/>
  <c r="EL104" i="24"/>
  <c r="EK104" i="24"/>
  <c r="EH104" i="24" s="1"/>
  <c r="EM103" i="24"/>
  <c r="EL103" i="24"/>
  <c r="EK103" i="24"/>
  <c r="EI103" i="24" s="1"/>
  <c r="EM102" i="24"/>
  <c r="EL102" i="24"/>
  <c r="EK102" i="24"/>
  <c r="EJ102" i="24" s="1"/>
  <c r="EM101" i="24"/>
  <c r="EL101" i="24"/>
  <c r="EK101" i="24"/>
  <c r="EO101" i="24" s="1"/>
  <c r="EM100" i="24"/>
  <c r="EL100" i="24"/>
  <c r="EK100" i="24"/>
  <c r="EH100" i="24" s="1"/>
  <c r="EM99" i="24"/>
  <c r="EL99" i="24"/>
  <c r="EK99" i="24"/>
  <c r="EM98" i="24"/>
  <c r="EL98" i="24"/>
  <c r="EK98" i="24"/>
  <c r="EM97" i="24"/>
  <c r="EL97" i="24"/>
  <c r="EK97" i="24"/>
  <c r="EO97" i="24" s="1"/>
  <c r="EM96" i="24"/>
  <c r="EL96" i="24"/>
  <c r="EK96" i="24"/>
  <c r="EM95" i="24"/>
  <c r="EL95" i="24"/>
  <c r="EK95" i="24"/>
  <c r="EI95" i="24" s="1"/>
  <c r="EM94" i="24"/>
  <c r="EL94" i="24"/>
  <c r="EK94" i="24"/>
  <c r="EJ94" i="24" s="1"/>
  <c r="EM93" i="24"/>
  <c r="EL93" i="24"/>
  <c r="EK93" i="24"/>
  <c r="EO93" i="24" s="1"/>
  <c r="EM92" i="24"/>
  <c r="EL92" i="24"/>
  <c r="EK92" i="24"/>
  <c r="EH92" i="24" s="1"/>
  <c r="EM91" i="24"/>
  <c r="EL91" i="24"/>
  <c r="EK91" i="24"/>
  <c r="EH91" i="24" s="1"/>
  <c r="EM90" i="24"/>
  <c r="EL90" i="24"/>
  <c r="EK90" i="24"/>
  <c r="EJ90" i="24" s="1"/>
  <c r="EM89" i="24"/>
  <c r="EL89" i="24"/>
  <c r="EK89" i="24"/>
  <c r="EO89" i="24" s="1"/>
  <c r="EM88" i="24"/>
  <c r="EL88" i="24"/>
  <c r="EK88" i="24"/>
  <c r="EM87" i="24"/>
  <c r="EL87" i="24"/>
  <c r="EK87" i="24"/>
  <c r="EH87" i="24" s="1"/>
  <c r="EM86" i="24"/>
  <c r="EL86" i="24"/>
  <c r="EK86" i="24"/>
  <c r="EJ86" i="24" s="1"/>
  <c r="EM85" i="24"/>
  <c r="EL85" i="24"/>
  <c r="EK85" i="24"/>
  <c r="EO85" i="24" s="1"/>
  <c r="EM84" i="24"/>
  <c r="EL84" i="24"/>
  <c r="EK84" i="24"/>
  <c r="EH84" i="24" s="1"/>
  <c r="EM83" i="24"/>
  <c r="EL83" i="24"/>
  <c r="EK83" i="24"/>
  <c r="EI83" i="24" s="1"/>
  <c r="EM82" i="24"/>
  <c r="EL82" i="24"/>
  <c r="EK82" i="24"/>
  <c r="EJ82" i="24" s="1"/>
  <c r="EM81" i="24"/>
  <c r="EL81" i="24"/>
  <c r="EK81" i="24"/>
  <c r="EH81" i="24" s="1"/>
  <c r="EM80" i="24"/>
  <c r="EL80" i="24"/>
  <c r="EK80" i="24"/>
  <c r="EG79" i="24"/>
  <c r="EG74" i="24"/>
  <c r="EI70" i="24"/>
  <c r="EG69" i="24"/>
  <c r="EH68" i="24"/>
  <c r="EI67" i="24"/>
  <c r="EJ66" i="24"/>
  <c r="EI64" i="24"/>
  <c r="EG63" i="24"/>
  <c r="EI62" i="24"/>
  <c r="EJ61" i="24"/>
  <c r="EH57" i="24"/>
  <c r="EH56" i="24"/>
  <c r="EI54" i="24"/>
  <c r="EJ53" i="24"/>
  <c r="EJ52" i="24"/>
  <c r="EH50" i="24"/>
  <c r="EJ49" i="24"/>
  <c r="EH45" i="24"/>
  <c r="EJ44" i="24"/>
  <c r="EJ43" i="24"/>
  <c r="EH39" i="24"/>
  <c r="EI37" i="24"/>
  <c r="EJ36" i="24"/>
  <c r="EJ34" i="24"/>
  <c r="EH28" i="24"/>
  <c r="EI27" i="24"/>
  <c r="EJ26" i="24"/>
  <c r="EJ23" i="24"/>
  <c r="EH20" i="24"/>
  <c r="EI19" i="24"/>
  <c r="EH13" i="24"/>
  <c r="EI12" i="24"/>
  <c r="EJ11" i="24"/>
  <c r="DY65" i="24"/>
  <c r="DU65" i="24" s="1"/>
  <c r="DZ65" i="24"/>
  <c r="EA65" i="24"/>
  <c r="EB65" i="24"/>
  <c r="EB80" i="24"/>
  <c r="DP80" i="24"/>
  <c r="EB117" i="24"/>
  <c r="EA117" i="24"/>
  <c r="DZ117" i="24"/>
  <c r="DY117" i="24"/>
  <c r="EC117" i="24" s="1"/>
  <c r="EB116" i="24"/>
  <c r="EA116" i="24"/>
  <c r="DZ116" i="24"/>
  <c r="DY116" i="24"/>
  <c r="EC116" i="24" s="1"/>
  <c r="EB115" i="24"/>
  <c r="EA115" i="24"/>
  <c r="DZ115" i="24"/>
  <c r="DY115" i="24"/>
  <c r="DX115" i="24" s="1"/>
  <c r="EB114" i="24"/>
  <c r="EA114" i="24"/>
  <c r="DZ114" i="24"/>
  <c r="DY114" i="24"/>
  <c r="EB113" i="24"/>
  <c r="EA113" i="24"/>
  <c r="DZ113" i="24"/>
  <c r="DY113" i="24"/>
  <c r="EC113" i="24" s="1"/>
  <c r="EB112" i="24"/>
  <c r="EA112" i="24"/>
  <c r="DZ112" i="24"/>
  <c r="DY112" i="24"/>
  <c r="EC112" i="24" s="1"/>
  <c r="EB111" i="24"/>
  <c r="EA111" i="24"/>
  <c r="DZ111" i="24"/>
  <c r="DY111" i="24"/>
  <c r="DX111" i="24" s="1"/>
  <c r="EB110" i="24"/>
  <c r="EA110" i="24"/>
  <c r="DZ110" i="24"/>
  <c r="DY110" i="24"/>
  <c r="DV110" i="24" s="1"/>
  <c r="EB109" i="24"/>
  <c r="EA109" i="24"/>
  <c r="DZ109" i="24"/>
  <c r="DY109" i="24"/>
  <c r="EC109" i="24" s="1"/>
  <c r="EB108" i="24"/>
  <c r="EA108" i="24"/>
  <c r="DZ108" i="24"/>
  <c r="DY108" i="24"/>
  <c r="EC108" i="24" s="1"/>
  <c r="EB107" i="24"/>
  <c r="EA107" i="24"/>
  <c r="DZ107" i="24"/>
  <c r="DY107" i="24"/>
  <c r="DX107" i="24" s="1"/>
  <c r="EB106" i="24"/>
  <c r="EA106" i="24"/>
  <c r="DZ106" i="24"/>
  <c r="DY106" i="24"/>
  <c r="DV106" i="24" s="1"/>
  <c r="EB105" i="24"/>
  <c r="EA105" i="24"/>
  <c r="DZ105" i="24"/>
  <c r="DY105" i="24"/>
  <c r="EC105" i="24" s="1"/>
  <c r="EB104" i="24"/>
  <c r="EA104" i="24"/>
  <c r="DZ104" i="24"/>
  <c r="DY104" i="24"/>
  <c r="DV104" i="24" s="1"/>
  <c r="EB103" i="24"/>
  <c r="EA103" i="24"/>
  <c r="DZ103" i="24"/>
  <c r="DY103" i="24"/>
  <c r="DU103" i="24" s="1"/>
  <c r="EB102" i="24"/>
  <c r="EA102" i="24"/>
  <c r="DZ102" i="24"/>
  <c r="DY102" i="24"/>
  <c r="DV102" i="24" s="1"/>
  <c r="EB101" i="24"/>
  <c r="EA101" i="24"/>
  <c r="DZ101" i="24"/>
  <c r="DY101" i="24"/>
  <c r="EC101" i="24" s="1"/>
  <c r="EB100" i="24"/>
  <c r="EA100" i="24"/>
  <c r="DZ100" i="24"/>
  <c r="DY100" i="24"/>
  <c r="DV100" i="24" s="1"/>
  <c r="EB99" i="24"/>
  <c r="EA99" i="24"/>
  <c r="DZ99" i="24"/>
  <c r="DY99" i="24"/>
  <c r="DX99" i="24" s="1"/>
  <c r="EB98" i="24"/>
  <c r="EA98" i="24"/>
  <c r="DZ98" i="24"/>
  <c r="DY98" i="24"/>
  <c r="EB97" i="24"/>
  <c r="EA97" i="24"/>
  <c r="DZ97" i="24"/>
  <c r="DY97" i="24"/>
  <c r="EC97" i="24" s="1"/>
  <c r="EB96" i="24"/>
  <c r="EA96" i="24"/>
  <c r="DZ96" i="24"/>
  <c r="DY96" i="24"/>
  <c r="EC96" i="24" s="1"/>
  <c r="EB95" i="24"/>
  <c r="EA95" i="24"/>
  <c r="DZ95" i="24"/>
  <c r="DY95" i="24"/>
  <c r="EC95" i="24" s="1"/>
  <c r="EB94" i="24"/>
  <c r="EA94" i="24"/>
  <c r="DZ94" i="24"/>
  <c r="DY94" i="24"/>
  <c r="DV94" i="24" s="1"/>
  <c r="EB93" i="24"/>
  <c r="EA93" i="24"/>
  <c r="DZ93" i="24"/>
  <c r="DY93" i="24"/>
  <c r="EC93" i="24" s="1"/>
  <c r="EB92" i="24"/>
  <c r="EA92" i="24"/>
  <c r="DZ92" i="24"/>
  <c r="DY92" i="24"/>
  <c r="EC92" i="24" s="1"/>
  <c r="EB91" i="24"/>
  <c r="EA91" i="24"/>
  <c r="DZ91" i="24"/>
  <c r="DY91" i="24"/>
  <c r="DU91" i="24" s="1"/>
  <c r="EB90" i="24"/>
  <c r="EA90" i="24"/>
  <c r="DZ90" i="24"/>
  <c r="DY90" i="24"/>
  <c r="DV90" i="24" s="1"/>
  <c r="EB89" i="24"/>
  <c r="EA89" i="24"/>
  <c r="DZ89" i="24"/>
  <c r="DY89" i="24"/>
  <c r="EC89" i="24" s="1"/>
  <c r="EB88" i="24"/>
  <c r="EA88" i="24"/>
  <c r="DZ88" i="24"/>
  <c r="DY88" i="24"/>
  <c r="EC88" i="24" s="1"/>
  <c r="EB87" i="24"/>
  <c r="EA87" i="24"/>
  <c r="DZ87" i="24"/>
  <c r="DY87" i="24"/>
  <c r="DU87" i="24" s="1"/>
  <c r="EB86" i="24"/>
  <c r="EA86" i="24"/>
  <c r="DZ86" i="24"/>
  <c r="DY86" i="24"/>
  <c r="DV86" i="24" s="1"/>
  <c r="EB85" i="24"/>
  <c r="EA85" i="24"/>
  <c r="DZ85" i="24"/>
  <c r="DY85" i="24"/>
  <c r="EC85" i="24" s="1"/>
  <c r="EB84" i="24"/>
  <c r="EA84" i="24"/>
  <c r="DZ84" i="24"/>
  <c r="DY84" i="24"/>
  <c r="EC84" i="24" s="1"/>
  <c r="EB83" i="24"/>
  <c r="EA83" i="24"/>
  <c r="DZ83" i="24"/>
  <c r="DY83" i="24"/>
  <c r="DX83" i="24" s="1"/>
  <c r="EB82" i="24"/>
  <c r="EA82" i="24"/>
  <c r="DZ82" i="24"/>
  <c r="DY82" i="24"/>
  <c r="DU82" i="24" s="1"/>
  <c r="EB81" i="24"/>
  <c r="EA81" i="24"/>
  <c r="DZ81" i="24"/>
  <c r="DY81" i="24"/>
  <c r="DX81" i="24" s="1"/>
  <c r="EA80" i="24"/>
  <c r="DZ80" i="24"/>
  <c r="DY80" i="24"/>
  <c r="DU80" i="24" s="1"/>
  <c r="EA79" i="24"/>
  <c r="DZ79" i="24"/>
  <c r="DY79" i="24"/>
  <c r="EB78" i="24"/>
  <c r="EA78" i="24"/>
  <c r="DZ78" i="24"/>
  <c r="DY78" i="24"/>
  <c r="EC78" i="24" s="1"/>
  <c r="EB77" i="24"/>
  <c r="EA77" i="24"/>
  <c r="DZ77" i="24"/>
  <c r="DY77" i="24"/>
  <c r="DU77" i="24" s="1"/>
  <c r="EB76" i="24"/>
  <c r="EA76" i="24"/>
  <c r="DZ76" i="24"/>
  <c r="DY76" i="24"/>
  <c r="DU76" i="24" s="1"/>
  <c r="EB75" i="24"/>
  <c r="EA75" i="24"/>
  <c r="DZ75" i="24"/>
  <c r="DY75" i="24"/>
  <c r="DU75" i="24" s="1"/>
  <c r="EB74" i="24"/>
  <c r="EA74" i="24"/>
  <c r="DZ74" i="24"/>
  <c r="DY74" i="24"/>
  <c r="DV74" i="24" s="1"/>
  <c r="EA73" i="24"/>
  <c r="DZ73" i="24"/>
  <c r="DY73" i="24"/>
  <c r="DV73" i="24" s="1"/>
  <c r="EA70" i="24"/>
  <c r="DZ70" i="24"/>
  <c r="DY70" i="24"/>
  <c r="EB69" i="24"/>
  <c r="EA69" i="24"/>
  <c r="DZ69" i="24"/>
  <c r="DY69" i="24"/>
  <c r="EC69" i="24" s="1"/>
  <c r="EB68" i="24"/>
  <c r="EA68" i="24"/>
  <c r="DZ68" i="24"/>
  <c r="DY68" i="24"/>
  <c r="DU68" i="24" s="1"/>
  <c r="EB67" i="24"/>
  <c r="EA67" i="24"/>
  <c r="DZ67" i="24"/>
  <c r="DY67" i="24"/>
  <c r="DV67" i="24" s="1"/>
  <c r="EA66" i="24"/>
  <c r="DZ66" i="24"/>
  <c r="DY66" i="24"/>
  <c r="DU66" i="24" s="1"/>
  <c r="EB64" i="24"/>
  <c r="EA64" i="24"/>
  <c r="DZ64" i="24"/>
  <c r="DY64" i="24"/>
  <c r="EB63" i="24"/>
  <c r="EA63" i="24"/>
  <c r="DZ63" i="24"/>
  <c r="DY63" i="24"/>
  <c r="DW63" i="24" s="1"/>
  <c r="EB62" i="24"/>
  <c r="EA62" i="24"/>
  <c r="DZ62" i="24"/>
  <c r="DY62" i="24"/>
  <c r="EC62" i="24" s="1"/>
  <c r="EB61" i="24"/>
  <c r="EA61" i="24"/>
  <c r="DZ61" i="24"/>
  <c r="DY61" i="24"/>
  <c r="DV61" i="24" s="1"/>
  <c r="EB60" i="24"/>
  <c r="EA60" i="24"/>
  <c r="DZ60" i="24"/>
  <c r="DY60" i="24"/>
  <c r="EB59" i="24"/>
  <c r="EA59" i="24"/>
  <c r="DZ59" i="24"/>
  <c r="DY59" i="24"/>
  <c r="DV59" i="24" s="1"/>
  <c r="EB58" i="24"/>
  <c r="EA58" i="24"/>
  <c r="DZ58" i="24"/>
  <c r="DY58" i="24"/>
  <c r="EC58" i="24" s="1"/>
  <c r="EB57" i="24"/>
  <c r="EA57" i="24"/>
  <c r="DZ57" i="24"/>
  <c r="DY57" i="24"/>
  <c r="DV57" i="24" s="1"/>
  <c r="EA56" i="24"/>
  <c r="DZ56" i="24"/>
  <c r="DY56" i="24"/>
  <c r="DV56" i="24" s="1"/>
  <c r="EB54" i="24"/>
  <c r="EA54" i="24"/>
  <c r="DZ54" i="24"/>
  <c r="DY54" i="24"/>
  <c r="EB53" i="24"/>
  <c r="EA53" i="24"/>
  <c r="DZ53" i="24"/>
  <c r="DY53" i="24"/>
  <c r="DV53" i="24" s="1"/>
  <c r="EB52" i="24"/>
  <c r="EA52" i="24"/>
  <c r="DZ52" i="24"/>
  <c r="DY52" i="24"/>
  <c r="EC52" i="24" s="1"/>
  <c r="EB51" i="24"/>
  <c r="EA51" i="24"/>
  <c r="DZ51" i="24"/>
  <c r="DY51" i="24"/>
  <c r="DV51" i="24" s="1"/>
  <c r="EB50" i="24"/>
  <c r="EA50" i="24"/>
  <c r="DZ50" i="24"/>
  <c r="DY50" i="24"/>
  <c r="DU50" i="24" s="1"/>
  <c r="EB49" i="24"/>
  <c r="EA49" i="24"/>
  <c r="DZ49" i="24"/>
  <c r="DY49" i="24"/>
  <c r="EB48" i="24"/>
  <c r="EA48" i="24"/>
  <c r="DZ48" i="24"/>
  <c r="DY48" i="24"/>
  <c r="DU48" i="24" s="1"/>
  <c r="EA46" i="24"/>
  <c r="DZ46" i="24"/>
  <c r="DY46" i="24"/>
  <c r="DV46" i="24" s="1"/>
  <c r="EB45" i="24"/>
  <c r="EA45" i="24"/>
  <c r="DZ45" i="24"/>
  <c r="DY45" i="24"/>
  <c r="DV45" i="24" s="1"/>
  <c r="EB44" i="24"/>
  <c r="EA44" i="24"/>
  <c r="DZ44" i="24"/>
  <c r="DY44" i="24"/>
  <c r="DX44" i="24" s="1"/>
  <c r="EB43" i="24"/>
  <c r="EA43" i="24"/>
  <c r="DZ43" i="24"/>
  <c r="DY43" i="24"/>
  <c r="DU43" i="24" s="1"/>
  <c r="EB39" i="24"/>
  <c r="EA39" i="24"/>
  <c r="DZ39" i="24"/>
  <c r="DY39" i="24"/>
  <c r="DV39" i="24" s="1"/>
  <c r="EB37" i="24"/>
  <c r="EA37" i="24"/>
  <c r="DZ37" i="24"/>
  <c r="DY37" i="24"/>
  <c r="DX37" i="24" s="1"/>
  <c r="EB36" i="24"/>
  <c r="EA36" i="24"/>
  <c r="DZ36" i="24"/>
  <c r="DY36" i="24"/>
  <c r="DU36" i="24" s="1"/>
  <c r="EB34" i="24"/>
  <c r="EA34" i="24"/>
  <c r="DZ34" i="24"/>
  <c r="DY34" i="24"/>
  <c r="DV34" i="24" s="1"/>
  <c r="EA30" i="24"/>
  <c r="DZ30" i="24"/>
  <c r="DY30" i="24"/>
  <c r="DV30" i="24" s="1"/>
  <c r="EB29" i="24"/>
  <c r="EA29" i="24"/>
  <c r="DZ29" i="24"/>
  <c r="DY29" i="24"/>
  <c r="EC29" i="24" s="1"/>
  <c r="EB28" i="24"/>
  <c r="EA28" i="24"/>
  <c r="DZ28" i="24"/>
  <c r="DY28" i="24"/>
  <c r="DV28" i="24" s="1"/>
  <c r="EB27" i="24"/>
  <c r="EA27" i="24"/>
  <c r="DZ27" i="24"/>
  <c r="DY27" i="24"/>
  <c r="DX27" i="24" s="1"/>
  <c r="EB26" i="24"/>
  <c r="EA26" i="24"/>
  <c r="DZ26" i="24"/>
  <c r="DY26" i="24"/>
  <c r="EB23" i="24"/>
  <c r="EA23" i="24"/>
  <c r="DZ23" i="24"/>
  <c r="DY23" i="24"/>
  <c r="EC23" i="24" s="1"/>
  <c r="EB22" i="24"/>
  <c r="EA22" i="24"/>
  <c r="DZ22" i="24"/>
  <c r="DY22" i="24"/>
  <c r="DV22" i="24" s="1"/>
  <c r="EB20" i="24"/>
  <c r="EA20" i="24"/>
  <c r="DZ20" i="24"/>
  <c r="DY20" i="24"/>
  <c r="DX20" i="24" s="1"/>
  <c r="EB19" i="24"/>
  <c r="EA19" i="24"/>
  <c r="DZ19" i="24"/>
  <c r="DY19" i="24"/>
  <c r="DV19" i="24" s="1"/>
  <c r="EB18" i="24"/>
  <c r="EA18" i="24"/>
  <c r="DZ18" i="24"/>
  <c r="DY18" i="24"/>
  <c r="DV18" i="24" s="1"/>
  <c r="EB17" i="24"/>
  <c r="EA17" i="24"/>
  <c r="DZ17" i="24"/>
  <c r="DY17" i="24"/>
  <c r="DV17" i="24" s="1"/>
  <c r="EB16" i="24"/>
  <c r="EA16" i="24"/>
  <c r="DZ16" i="24"/>
  <c r="DY16" i="24"/>
  <c r="DW16" i="24" s="1"/>
  <c r="EB13" i="24"/>
  <c r="EA13" i="24"/>
  <c r="DZ13" i="24"/>
  <c r="DY13" i="24"/>
  <c r="DW13" i="24" s="1"/>
  <c r="EB12" i="24"/>
  <c r="EA12" i="24"/>
  <c r="DZ12" i="24"/>
  <c r="DY12" i="24"/>
  <c r="DX12" i="24" s="1"/>
  <c r="EB11" i="24"/>
  <c r="EA11" i="24"/>
  <c r="DZ11" i="24"/>
  <c r="DY11" i="24"/>
  <c r="DV11" i="24" s="1"/>
  <c r="DP13" i="24"/>
  <c r="DO13" i="24"/>
  <c r="DN13" i="24"/>
  <c r="DM13" i="24"/>
  <c r="DJ13" i="24" s="1"/>
  <c r="DP12" i="24"/>
  <c r="DO12" i="24"/>
  <c r="DN12" i="24"/>
  <c r="DM12" i="24"/>
  <c r="DQ12" i="24" s="1"/>
  <c r="DP11" i="24"/>
  <c r="DM46" i="24"/>
  <c r="DL46" i="24" s="1"/>
  <c r="EM8" i="5"/>
  <c r="EM6" i="5"/>
  <c r="DQ40" i="24" l="1"/>
  <c r="DJ40" i="24"/>
  <c r="DQ41" i="24"/>
  <c r="DI40" i="24"/>
  <c r="EV41" i="24"/>
  <c r="EG25" i="24"/>
  <c r="DI41" i="24"/>
  <c r="EH25" i="24"/>
  <c r="DJ41" i="24"/>
  <c r="EG24" i="24"/>
  <c r="EJ25" i="24"/>
  <c r="DL41" i="24"/>
  <c r="ES67" i="24"/>
  <c r="EG41" i="24"/>
  <c r="EH41" i="24"/>
  <c r="EI41" i="24"/>
  <c r="EJ41" i="24"/>
  <c r="EJ42" i="24"/>
  <c r="ES42" i="24"/>
  <c r="EU42" i="24"/>
  <c r="ET42" i="24"/>
  <c r="ES15" i="24"/>
  <c r="ET15" i="24"/>
  <c r="ES14" i="24"/>
  <c r="EU15" i="24"/>
  <c r="EU14" i="24"/>
  <c r="EV15" i="24"/>
  <c r="ET14" i="24"/>
  <c r="EV14" i="24"/>
  <c r="ES24" i="24"/>
  <c r="ET24" i="24"/>
  <c r="EU24" i="24"/>
  <c r="EV24" i="24"/>
  <c r="EG71" i="24"/>
  <c r="EG72" i="24"/>
  <c r="EJ72" i="24"/>
  <c r="EH72" i="24"/>
  <c r="DV36" i="24"/>
  <c r="DX48" i="24"/>
  <c r="EH86" i="24"/>
  <c r="ET67" i="24"/>
  <c r="ES45" i="24"/>
  <c r="EJ74" i="24"/>
  <c r="ET45" i="24"/>
  <c r="EU12" i="24"/>
  <c r="EU45" i="24"/>
  <c r="EC70" i="24"/>
  <c r="ET29" i="24"/>
  <c r="EG29" i="24"/>
  <c r="EG97" i="24"/>
  <c r="EU29" i="24"/>
  <c r="EG86" i="24"/>
  <c r="ES12" i="24"/>
  <c r="ET39" i="24"/>
  <c r="ET51" i="24"/>
  <c r="ES111" i="24"/>
  <c r="DX18" i="24"/>
  <c r="EJ56" i="24"/>
  <c r="EJ89" i="24"/>
  <c r="ES29" i="24"/>
  <c r="EU44" i="24"/>
  <c r="EG14" i="24"/>
  <c r="EH15" i="24"/>
  <c r="DW84" i="24"/>
  <c r="EH29" i="24"/>
  <c r="EG48" i="24"/>
  <c r="EG59" i="24"/>
  <c r="EG117" i="24"/>
  <c r="ES23" i="24"/>
  <c r="ES36" i="24"/>
  <c r="EV44" i="24"/>
  <c r="EV45" i="24"/>
  <c r="EU76" i="24"/>
  <c r="ES101" i="24"/>
  <c r="EI14" i="24"/>
  <c r="EI15" i="24"/>
  <c r="EG15" i="24"/>
  <c r="EC65" i="24"/>
  <c r="EI68" i="24"/>
  <c r="EI69" i="24"/>
  <c r="EJ76" i="24"/>
  <c r="ES39" i="24"/>
  <c r="ES50" i="24"/>
  <c r="ES66" i="24"/>
  <c r="ES85" i="24"/>
  <c r="EJ15" i="24"/>
  <c r="DU96" i="24"/>
  <c r="EH48" i="24"/>
  <c r="EI53" i="24"/>
  <c r="EJ54" i="24"/>
  <c r="EI56" i="24"/>
  <c r="EH73" i="24"/>
  <c r="EH97" i="24"/>
  <c r="EG102" i="24"/>
  <c r="EV11" i="24"/>
  <c r="EV12" i="24"/>
  <c r="ET46" i="24"/>
  <c r="EV52" i="24"/>
  <c r="EU62" i="24"/>
  <c r="EU70" i="24"/>
  <c r="ET85" i="24"/>
  <c r="ES99" i="24"/>
  <c r="EU108" i="24"/>
  <c r="DX56" i="24"/>
  <c r="EC56" i="24"/>
  <c r="EI20" i="24"/>
  <c r="EI92" i="24"/>
  <c r="EH102" i="24"/>
  <c r="ES54" i="24"/>
  <c r="DU84" i="24"/>
  <c r="EJ20" i="24"/>
  <c r="EG22" i="24"/>
  <c r="EI61" i="24"/>
  <c r="EJ92" i="24"/>
  <c r="EG93" i="24"/>
  <c r="EI102" i="24"/>
  <c r="EH103" i="24"/>
  <c r="ET12" i="24"/>
  <c r="ES28" i="24"/>
  <c r="EU54" i="24"/>
  <c r="ES82" i="24"/>
  <c r="EV103" i="24"/>
  <c r="ES113" i="24"/>
  <c r="DX84" i="24"/>
  <c r="DU97" i="24"/>
  <c r="EI13" i="24"/>
  <c r="EI22" i="24"/>
  <c r="EI29" i="24"/>
  <c r="EH59" i="24"/>
  <c r="EH60" i="24"/>
  <c r="EH82" i="24"/>
  <c r="EI86" i="24"/>
  <c r="EJ93" i="24"/>
  <c r="EI94" i="24"/>
  <c r="EJ97" i="24"/>
  <c r="EI108" i="24"/>
  <c r="EG113" i="24"/>
  <c r="EU23" i="24"/>
  <c r="EU28" i="24"/>
  <c r="ET30" i="24"/>
  <c r="ES37" i="24"/>
  <c r="EU39" i="24"/>
  <c r="ET50" i="24"/>
  <c r="ES63" i="24"/>
  <c r="EU66" i="24"/>
  <c r="EU67" i="24"/>
  <c r="ES73" i="24"/>
  <c r="ES77" i="24"/>
  <c r="ES84" i="24"/>
  <c r="EV85" i="24"/>
  <c r="EU96" i="24"/>
  <c r="ES100" i="24"/>
  <c r="ET101" i="24"/>
  <c r="EU104" i="24"/>
  <c r="ES112" i="24"/>
  <c r="ET113" i="24"/>
  <c r="DW45" i="24"/>
  <c r="DU58" i="24"/>
  <c r="DU70" i="24"/>
  <c r="DX77" i="24"/>
  <c r="DV82" i="24"/>
  <c r="DX87" i="24"/>
  <c r="EJ13" i="24"/>
  <c r="EJ22" i="24"/>
  <c r="EG23" i="24"/>
  <c r="EJ29" i="24"/>
  <c r="EI39" i="24"/>
  <c r="EH66" i="24"/>
  <c r="EG101" i="24"/>
  <c r="EJ108" i="24"/>
  <c r="EG109" i="24"/>
  <c r="EH113" i="24"/>
  <c r="EI60" i="24"/>
  <c r="ES26" i="24"/>
  <c r="ES31" i="24"/>
  <c r="EU37" i="24"/>
  <c r="ES44" i="24"/>
  <c r="ES49" i="24"/>
  <c r="EV50" i="24"/>
  <c r="EU53" i="24"/>
  <c r="ES60" i="24"/>
  <c r="EU63" i="24"/>
  <c r="EV66" i="24"/>
  <c r="EV67" i="24"/>
  <c r="EU73" i="24"/>
  <c r="EU77" i="24"/>
  <c r="EV84" i="24"/>
  <c r="ES87" i="24"/>
  <c r="ES97" i="24"/>
  <c r="EU100" i="24"/>
  <c r="EU101" i="24"/>
  <c r="ES105" i="24"/>
  <c r="ES109" i="24"/>
  <c r="EU112" i="24"/>
  <c r="EU113" i="24"/>
  <c r="DX45" i="24"/>
  <c r="DW48" i="24"/>
  <c r="DU78" i="24"/>
  <c r="DX89" i="24"/>
  <c r="DU110" i="24"/>
  <c r="EH36" i="24"/>
  <c r="EG85" i="24"/>
  <c r="EJ105" i="24"/>
  <c r="EJ109" i="24"/>
  <c r="EI110" i="24"/>
  <c r="EJ113" i="24"/>
  <c r="EV49" i="24"/>
  <c r="ES65" i="24"/>
  <c r="EV69" i="24"/>
  <c r="ES94" i="24"/>
  <c r="EU97" i="24"/>
  <c r="EV100" i="24"/>
  <c r="EV101" i="24"/>
  <c r="EU105" i="24"/>
  <c r="EU109" i="24"/>
  <c r="EV112" i="24"/>
  <c r="EV113" i="24"/>
  <c r="DX13" i="24"/>
  <c r="EJ46" i="24"/>
  <c r="EG46" i="24"/>
  <c r="ET64" i="24"/>
  <c r="ES64" i="24"/>
  <c r="ET78" i="24"/>
  <c r="ES78" i="24"/>
  <c r="ET92" i="24"/>
  <c r="EV92" i="24"/>
  <c r="EU92" i="24"/>
  <c r="ES92" i="24"/>
  <c r="FA117" i="24"/>
  <c r="EV117" i="24"/>
  <c r="EU117" i="24"/>
  <c r="ET117" i="24"/>
  <c r="DW22" i="24"/>
  <c r="DU109" i="24"/>
  <c r="EI36" i="24"/>
  <c r="EJ39" i="24"/>
  <c r="EH53" i="24"/>
  <c r="EJ65" i="24"/>
  <c r="EI65" i="24"/>
  <c r="EJ68" i="24"/>
  <c r="EI75" i="24"/>
  <c r="EH75" i="24"/>
  <c r="EO80" i="24"/>
  <c r="EI80" i="24"/>
  <c r="EO81" i="24"/>
  <c r="EJ81" i="24"/>
  <c r="EI81" i="24"/>
  <c r="EG81" i="24"/>
  <c r="EI82" i="24"/>
  <c r="EJ83" i="24"/>
  <c r="EI91" i="24"/>
  <c r="EJ91" i="24"/>
  <c r="EG91" i="24"/>
  <c r="EH96" i="24"/>
  <c r="EJ96" i="24"/>
  <c r="EI96" i="24"/>
  <c r="EG96" i="24"/>
  <c r="EI99" i="24"/>
  <c r="EJ99" i="24"/>
  <c r="EJ78" i="24"/>
  <c r="EV17" i="24"/>
  <c r="EU17" i="24"/>
  <c r="ET17" i="24"/>
  <c r="EV57" i="24"/>
  <c r="ES57" i="24"/>
  <c r="ET80" i="24"/>
  <c r="EV80" i="24"/>
  <c r="EU80" i="24"/>
  <c r="ES80" i="24"/>
  <c r="FA93" i="24"/>
  <c r="EV93" i="24"/>
  <c r="EU93" i="24"/>
  <c r="ET93" i="24"/>
  <c r="EJ114" i="24"/>
  <c r="EI114" i="24"/>
  <c r="EH114" i="24"/>
  <c r="EV22" i="24"/>
  <c r="EU22" i="24"/>
  <c r="ET22" i="24"/>
  <c r="DV12" i="24"/>
  <c r="DX22" i="24"/>
  <c r="DX50" i="24"/>
  <c r="EC64" i="24"/>
  <c r="EG19" i="24"/>
  <c r="EI44" i="24"/>
  <c r="EH44" i="24"/>
  <c r="EH51" i="24"/>
  <c r="EJ51" i="24"/>
  <c r="EG52" i="24"/>
  <c r="EH64" i="24"/>
  <c r="EJ64" i="24"/>
  <c r="EI66" i="24"/>
  <c r="EG66" i="24"/>
  <c r="EH74" i="24"/>
  <c r="EH79" i="24"/>
  <c r="EJ79" i="24"/>
  <c r="EI79" i="24"/>
  <c r="EH88" i="24"/>
  <c r="EJ88" i="24"/>
  <c r="EJ98" i="24"/>
  <c r="EI98" i="24"/>
  <c r="EH98" i="24"/>
  <c r="DX75" i="24"/>
  <c r="EJ80" i="24"/>
  <c r="EV48" i="24"/>
  <c r="EV58" i="24"/>
  <c r="EU58" i="24"/>
  <c r="ET58" i="24"/>
  <c r="FA81" i="24"/>
  <c r="EV81" i="24"/>
  <c r="EU81" i="24"/>
  <c r="ET81" i="24"/>
  <c r="ET88" i="24"/>
  <c r="EV88" i="24"/>
  <c r="EU88" i="24"/>
  <c r="ES88" i="24"/>
  <c r="ET98" i="24"/>
  <c r="ES98" i="24"/>
  <c r="ET110" i="24"/>
  <c r="ES110" i="24"/>
  <c r="EU115" i="24"/>
  <c r="EV115" i="24"/>
  <c r="ES115" i="24"/>
  <c r="DW12" i="24"/>
  <c r="DU29" i="24"/>
  <c r="DV84" i="24"/>
  <c r="DX88" i="24"/>
  <c r="DX101" i="24"/>
  <c r="DU117" i="24"/>
  <c r="EJ19" i="24"/>
  <c r="EI50" i="24"/>
  <c r="EJ50" i="24"/>
  <c r="EH63" i="24"/>
  <c r="EJ63" i="24"/>
  <c r="EI63" i="24"/>
  <c r="EJ69" i="24"/>
  <c r="EI77" i="24"/>
  <c r="EI87" i="24"/>
  <c r="EJ87" i="24"/>
  <c r="EI107" i="24"/>
  <c r="EJ107" i="24"/>
  <c r="EH107" i="24"/>
  <c r="EG107" i="24"/>
  <c r="EH112" i="24"/>
  <c r="EJ112" i="24"/>
  <c r="EI112" i="24"/>
  <c r="EG112" i="24"/>
  <c r="EI115" i="24"/>
  <c r="EJ115" i="24"/>
  <c r="ES22" i="24"/>
  <c r="EV59" i="24"/>
  <c r="EU59" i="24"/>
  <c r="ET59" i="24"/>
  <c r="EV83" i="24"/>
  <c r="ES83" i="24"/>
  <c r="FA89" i="24"/>
  <c r="EV89" i="24"/>
  <c r="EU89" i="24"/>
  <c r="ET89" i="24"/>
  <c r="FA116" i="24"/>
  <c r="EV116" i="24"/>
  <c r="EU116" i="24"/>
  <c r="ET116" i="24"/>
  <c r="ES117" i="24"/>
  <c r="EG89" i="24"/>
  <c r="EI93" i="24"/>
  <c r="EI97" i="24"/>
  <c r="EJ103" i="24"/>
  <c r="EJ104" i="24"/>
  <c r="EG105" i="24"/>
  <c r="EI109" i="24"/>
  <c r="EI113" i="24"/>
  <c r="EJ60" i="24"/>
  <c r="EI73" i="24"/>
  <c r="EU13" i="24"/>
  <c r="ET23" i="24"/>
  <c r="EV27" i="24"/>
  <c r="EV28" i="24"/>
  <c r="EV37" i="24"/>
  <c r="EU49" i="24"/>
  <c r="EU50" i="24"/>
  <c r="EV53" i="24"/>
  <c r="EV54" i="24"/>
  <c r="EV62" i="24"/>
  <c r="EV63" i="24"/>
  <c r="EV70" i="24"/>
  <c r="EV73" i="24"/>
  <c r="EV76" i="24"/>
  <c r="EU84" i="24"/>
  <c r="EU85" i="24"/>
  <c r="EV96" i="24"/>
  <c r="EV97" i="24"/>
  <c r="EV104" i="24"/>
  <c r="EV105" i="24"/>
  <c r="EV108" i="24"/>
  <c r="EV109" i="24"/>
  <c r="EV111" i="24"/>
  <c r="EI59" i="24"/>
  <c r="EJ59" i="24"/>
  <c r="ET28" i="24"/>
  <c r="ET37" i="24"/>
  <c r="ES53" i="24"/>
  <c r="ET54" i="24"/>
  <c r="ES62" i="24"/>
  <c r="ET63" i="24"/>
  <c r="ES70" i="24"/>
  <c r="ET73" i="24"/>
  <c r="ES76" i="24"/>
  <c r="ET77" i="24"/>
  <c r="ES96" i="24"/>
  <c r="ET97" i="24"/>
  <c r="ES104" i="24"/>
  <c r="ET105" i="24"/>
  <c r="ES108" i="24"/>
  <c r="ET109" i="24"/>
  <c r="EG13" i="24"/>
  <c r="EG11" i="24"/>
  <c r="EU43" i="24"/>
  <c r="ET43" i="24"/>
  <c r="EV56" i="24"/>
  <c r="EU56" i="24"/>
  <c r="FA86" i="24"/>
  <c r="EU91" i="24"/>
  <c r="ET91" i="24"/>
  <c r="FA91" i="24"/>
  <c r="EV74" i="24"/>
  <c r="EU74" i="24"/>
  <c r="EU79" i="24"/>
  <c r="ET79" i="24"/>
  <c r="EV90" i="24"/>
  <c r="EU90" i="24"/>
  <c r="FA90" i="24"/>
  <c r="EV106" i="24"/>
  <c r="EU106" i="24"/>
  <c r="FA106" i="24"/>
  <c r="EV114" i="24"/>
  <c r="EU114" i="24"/>
  <c r="ET114" i="24"/>
  <c r="FA114" i="24"/>
  <c r="ES11" i="24"/>
  <c r="ES13" i="24"/>
  <c r="EV26" i="24"/>
  <c r="EU26" i="24"/>
  <c r="ET31" i="24"/>
  <c r="ES43" i="24"/>
  <c r="EV46" i="24"/>
  <c r="EU46" i="24"/>
  <c r="EU52" i="24"/>
  <c r="ET52" i="24"/>
  <c r="ES56" i="24"/>
  <c r="EV60" i="24"/>
  <c r="EU60" i="24"/>
  <c r="EU65" i="24"/>
  <c r="ET65" i="24"/>
  <c r="EV78" i="24"/>
  <c r="EU83" i="24"/>
  <c r="ET83" i="24"/>
  <c r="FA83" i="24"/>
  <c r="ES91" i="24"/>
  <c r="EV94" i="24"/>
  <c r="EU94" i="24"/>
  <c r="FA94" i="24"/>
  <c r="EU99" i="24"/>
  <c r="ET99" i="24"/>
  <c r="FA99" i="24"/>
  <c r="EV110" i="24"/>
  <c r="EU110" i="24"/>
  <c r="FA110" i="24"/>
  <c r="EU20" i="24"/>
  <c r="ET20" i="24"/>
  <c r="EV68" i="24"/>
  <c r="EU68" i="24"/>
  <c r="EU75" i="24"/>
  <c r="ET75" i="24"/>
  <c r="EV86" i="24"/>
  <c r="EU86" i="24"/>
  <c r="EV102" i="24"/>
  <c r="EU102" i="24"/>
  <c r="FA102" i="24"/>
  <c r="EU107" i="24"/>
  <c r="ET107" i="24"/>
  <c r="FA107" i="24"/>
  <c r="EV19" i="24"/>
  <c r="EU19" i="24"/>
  <c r="EU27" i="24"/>
  <c r="ET27" i="24"/>
  <c r="EU48" i="24"/>
  <c r="ET48" i="24"/>
  <c r="EU61" i="24"/>
  <c r="ET61" i="24"/>
  <c r="EU95" i="24"/>
  <c r="ET95" i="24"/>
  <c r="FA95" i="24"/>
  <c r="EU11" i="24"/>
  <c r="ET13" i="24"/>
  <c r="ES19" i="24"/>
  <c r="EV20" i="24"/>
  <c r="ES27" i="24"/>
  <c r="EU30" i="24"/>
  <c r="EU36" i="24"/>
  <c r="ET36" i="24"/>
  <c r="EV43" i="24"/>
  <c r="ES48" i="24"/>
  <c r="EV51" i="24"/>
  <c r="EU51" i="24"/>
  <c r="ET56" i="24"/>
  <c r="EU57" i="24"/>
  <c r="ET57" i="24"/>
  <c r="ES61" i="24"/>
  <c r="EV64" i="24"/>
  <c r="EU64" i="24"/>
  <c r="ET68" i="24"/>
  <c r="EU69" i="24"/>
  <c r="ET69" i="24"/>
  <c r="ES74" i="24"/>
  <c r="EV75" i="24"/>
  <c r="ES79" i="24"/>
  <c r="EV82" i="24"/>
  <c r="EU82" i="24"/>
  <c r="FA82" i="24"/>
  <c r="ET86" i="24"/>
  <c r="EU87" i="24"/>
  <c r="ET87" i="24"/>
  <c r="FA87" i="24"/>
  <c r="ES90" i="24"/>
  <c r="EV91" i="24"/>
  <c r="ES95" i="24"/>
  <c r="EV98" i="24"/>
  <c r="EU98" i="24"/>
  <c r="FA98" i="24"/>
  <c r="ET102" i="24"/>
  <c r="EU103" i="24"/>
  <c r="ET103" i="24"/>
  <c r="FA103" i="24"/>
  <c r="ES106" i="24"/>
  <c r="EV107" i="24"/>
  <c r="FA111" i="24"/>
  <c r="FA115" i="24"/>
  <c r="EV23" i="24"/>
  <c r="EV29" i="24"/>
  <c r="EV39" i="24"/>
  <c r="FA80" i="24"/>
  <c r="FA84" i="24"/>
  <c r="FA88" i="24"/>
  <c r="FA92" i="24"/>
  <c r="FA96" i="24"/>
  <c r="FA100" i="24"/>
  <c r="FA104" i="24"/>
  <c r="FA108" i="24"/>
  <c r="ET111" i="24"/>
  <c r="FA112" i="24"/>
  <c r="ET115" i="24"/>
  <c r="EH46" i="24"/>
  <c r="EH58" i="24"/>
  <c r="EG62" i="24"/>
  <c r="EG111" i="24"/>
  <c r="EG116" i="24"/>
  <c r="EH117" i="24"/>
  <c r="EG12" i="24"/>
  <c r="EH34" i="24"/>
  <c r="EH37" i="24"/>
  <c r="EH43" i="24"/>
  <c r="EI45" i="24"/>
  <c r="EI46" i="24"/>
  <c r="EH52" i="24"/>
  <c r="EI58" i="24"/>
  <c r="EG61" i="24"/>
  <c r="EH62" i="24"/>
  <c r="EG65" i="24"/>
  <c r="EH67" i="24"/>
  <c r="EH70" i="24"/>
  <c r="EG76" i="24"/>
  <c r="EG80" i="24"/>
  <c r="EG83" i="24"/>
  <c r="EI84" i="24"/>
  <c r="EI85" i="24"/>
  <c r="EG88" i="24"/>
  <c r="EH89" i="24"/>
  <c r="EH90" i="24"/>
  <c r="EG94" i="24"/>
  <c r="EH95" i="24"/>
  <c r="EG99" i="24"/>
  <c r="EI100" i="24"/>
  <c r="EI101" i="24"/>
  <c r="EG104" i="24"/>
  <c r="EH105" i="24"/>
  <c r="EH106" i="24"/>
  <c r="EG110" i="24"/>
  <c r="EH111" i="24"/>
  <c r="EG115" i="24"/>
  <c r="EI116" i="24"/>
  <c r="EI117" i="24"/>
  <c r="EG58" i="24"/>
  <c r="EG84" i="24"/>
  <c r="EH85" i="24"/>
  <c r="EG90" i="24"/>
  <c r="EG95" i="24"/>
  <c r="EG100" i="24"/>
  <c r="EH101" i="24"/>
  <c r="EG106" i="24"/>
  <c r="EJ12" i="24"/>
  <c r="EG20" i="24"/>
  <c r="EH22" i="24"/>
  <c r="EI34" i="24"/>
  <c r="EJ37" i="24"/>
  <c r="EI43" i="24"/>
  <c r="EJ45" i="24"/>
  <c r="EH49" i="24"/>
  <c r="EI51" i="24"/>
  <c r="EI52" i="24"/>
  <c r="EH54" i="24"/>
  <c r="EJ57" i="24"/>
  <c r="EJ58" i="24"/>
  <c r="EG60" i="24"/>
  <c r="EH61" i="24"/>
  <c r="EJ62" i="24"/>
  <c r="EH65" i="24"/>
  <c r="EJ67" i="24"/>
  <c r="EH69" i="24"/>
  <c r="EG75" i="24"/>
  <c r="EH76" i="24"/>
  <c r="EH80" i="24"/>
  <c r="EG82" i="24"/>
  <c r="EH83" i="24"/>
  <c r="EJ84" i="24"/>
  <c r="EJ85" i="24"/>
  <c r="EG87" i="24"/>
  <c r="EI88" i="24"/>
  <c r="EI89" i="24"/>
  <c r="EI90" i="24"/>
  <c r="EG92" i="24"/>
  <c r="EH93" i="24"/>
  <c r="EH94" i="24"/>
  <c r="EJ95" i="24"/>
  <c r="EG98" i="24"/>
  <c r="EH99" i="24"/>
  <c r="EJ100" i="24"/>
  <c r="EJ101" i="24"/>
  <c r="EG103" i="24"/>
  <c r="EI104" i="24"/>
  <c r="EI105" i="24"/>
  <c r="EI106" i="24"/>
  <c r="EG108" i="24"/>
  <c r="EH109" i="24"/>
  <c r="EH110" i="24"/>
  <c r="EJ111" i="24"/>
  <c r="EG114" i="24"/>
  <c r="EH115" i="24"/>
  <c r="EJ116" i="24"/>
  <c r="EJ117" i="24"/>
  <c r="EJ30" i="24"/>
  <c r="EH11" i="24"/>
  <c r="EH23" i="24"/>
  <c r="EG26" i="24"/>
  <c r="EG27" i="24"/>
  <c r="EG28" i="24"/>
  <c r="EG30" i="24"/>
  <c r="EG77" i="24"/>
  <c r="EG78" i="24"/>
  <c r="EI11" i="24"/>
  <c r="EH12" i="24"/>
  <c r="EH19" i="24"/>
  <c r="EI23" i="24"/>
  <c r="EH26" i="24"/>
  <c r="EH27" i="24"/>
  <c r="EI28" i="24"/>
  <c r="EH30" i="24"/>
  <c r="EG57" i="24"/>
  <c r="EH77" i="24"/>
  <c r="EH78" i="24"/>
  <c r="EI26" i="24"/>
  <c r="EJ27" i="24"/>
  <c r="EJ28" i="24"/>
  <c r="EI30" i="24"/>
  <c r="EG34" i="24"/>
  <c r="EG36" i="24"/>
  <c r="EG37" i="24"/>
  <c r="EG39" i="24"/>
  <c r="EG43" i="24"/>
  <c r="EG44" i="24"/>
  <c r="EG45" i="24"/>
  <c r="EG49" i="24"/>
  <c r="EG50" i="24"/>
  <c r="EG51" i="24"/>
  <c r="EG53" i="24"/>
  <c r="EG54" i="24"/>
  <c r="EG56" i="24"/>
  <c r="EI57" i="24"/>
  <c r="EG64" i="24"/>
  <c r="EG67" i="24"/>
  <c r="EG68" i="24"/>
  <c r="EG70" i="24"/>
  <c r="EG73" i="24"/>
  <c r="EO82" i="24"/>
  <c r="EO83" i="24"/>
  <c r="EO84" i="24"/>
  <c r="EO86" i="24"/>
  <c r="EO87" i="24"/>
  <c r="EO88" i="24"/>
  <c r="EO90" i="24"/>
  <c r="EO91" i="24"/>
  <c r="EO92" i="24"/>
  <c r="EO94" i="24"/>
  <c r="EO95" i="24"/>
  <c r="EO96" i="24"/>
  <c r="EO98" i="24"/>
  <c r="EO99" i="24"/>
  <c r="EO100" i="24"/>
  <c r="EO102" i="24"/>
  <c r="EO103" i="24"/>
  <c r="EO104" i="24"/>
  <c r="EO106" i="24"/>
  <c r="EO107" i="24"/>
  <c r="EO108" i="24"/>
  <c r="EO110" i="24"/>
  <c r="EO111" i="24"/>
  <c r="EO112" i="24"/>
  <c r="EO114" i="24"/>
  <c r="EO115" i="24"/>
  <c r="EO116" i="24"/>
  <c r="DX65" i="24"/>
  <c r="DJ12" i="24"/>
  <c r="DX78" i="24"/>
  <c r="DW100" i="24"/>
  <c r="DU105" i="24"/>
  <c r="DV112" i="24"/>
  <c r="DV65" i="24"/>
  <c r="DK12" i="24"/>
  <c r="DW18" i="24"/>
  <c r="DX23" i="24"/>
  <c r="DX46" i="24"/>
  <c r="DW51" i="24"/>
  <c r="DU62" i="24"/>
  <c r="DW69" i="24"/>
  <c r="EC79" i="24"/>
  <c r="DX92" i="24"/>
  <c r="DX100" i="24"/>
  <c r="DW105" i="24"/>
  <c r="DU113" i="24"/>
  <c r="DU28" i="24"/>
  <c r="DV29" i="24"/>
  <c r="DU63" i="24"/>
  <c r="DU89" i="24"/>
  <c r="DU18" i="24"/>
  <c r="DU20" i="24"/>
  <c r="DU44" i="24"/>
  <c r="DU46" i="24"/>
  <c r="DU52" i="24"/>
  <c r="DV63" i="24"/>
  <c r="DW70" i="24"/>
  <c r="DV78" i="24"/>
  <c r="DV85" i="24"/>
  <c r="DU88" i="24"/>
  <c r="DV89" i="24"/>
  <c r="DV92" i="24"/>
  <c r="DV93" i="24"/>
  <c r="DU99" i="24"/>
  <c r="DU101" i="24"/>
  <c r="DW104" i="24"/>
  <c r="DX105" i="24"/>
  <c r="DV113" i="24"/>
  <c r="DU92" i="24"/>
  <c r="DU93" i="24"/>
  <c r="DU23" i="24"/>
  <c r="DW28" i="24"/>
  <c r="DW29" i="24"/>
  <c r="DI12" i="24"/>
  <c r="DW11" i="24"/>
  <c r="DW23" i="24"/>
  <c r="DX28" i="24"/>
  <c r="DX29" i="24"/>
  <c r="DX39" i="24"/>
  <c r="DW46" i="24"/>
  <c r="EC48" i="24"/>
  <c r="DW52" i="24"/>
  <c r="DU69" i="24"/>
  <c r="DW78" i="24"/>
  <c r="DW85" i="24"/>
  <c r="DW88" i="24"/>
  <c r="DW89" i="24"/>
  <c r="DW92" i="24"/>
  <c r="DW93" i="24"/>
  <c r="DW101" i="24"/>
  <c r="DX104" i="24"/>
  <c r="DU108" i="24"/>
  <c r="DU112" i="24"/>
  <c r="DU116" i="24"/>
  <c r="DV64" i="24"/>
  <c r="DV13" i="24"/>
  <c r="DU27" i="24"/>
  <c r="DX51" i="24"/>
  <c r="DX52" i="24"/>
  <c r="DU57" i="24"/>
  <c r="DV58" i="24"/>
  <c r="DU61" i="24"/>
  <c r="DV62" i="24"/>
  <c r="DX69" i="24"/>
  <c r="DU86" i="24"/>
  <c r="DU94" i="24"/>
  <c r="DV96" i="24"/>
  <c r="DV97" i="24"/>
  <c r="DU106" i="24"/>
  <c r="DV108" i="24"/>
  <c r="DV109" i="24"/>
  <c r="DU111" i="24"/>
  <c r="DW112" i="24"/>
  <c r="DW113" i="24"/>
  <c r="DV116" i="24"/>
  <c r="DV117" i="24"/>
  <c r="DL12" i="24"/>
  <c r="DX11" i="24"/>
  <c r="EC18" i="24"/>
  <c r="DU19" i="24"/>
  <c r="DU22" i="24"/>
  <c r="DV23" i="24"/>
  <c r="DU34" i="24"/>
  <c r="DU37" i="24"/>
  <c r="DV48" i="24"/>
  <c r="DW57" i="24"/>
  <c r="DW58" i="24"/>
  <c r="DW61" i="24"/>
  <c r="DW62" i="24"/>
  <c r="DU81" i="24"/>
  <c r="DU85" i="24"/>
  <c r="DV88" i="24"/>
  <c r="DW96" i="24"/>
  <c r="DW97" i="24"/>
  <c r="DU100" i="24"/>
  <c r="DV101" i="24"/>
  <c r="DU104" i="24"/>
  <c r="DV105" i="24"/>
  <c r="DW108" i="24"/>
  <c r="DW109" i="24"/>
  <c r="DX112" i="24"/>
  <c r="DU115" i="24"/>
  <c r="DW116" i="24"/>
  <c r="DW117" i="24"/>
  <c r="DU45" i="24"/>
  <c r="EC46" i="24"/>
  <c r="DU51" i="24"/>
  <c r="DV52" i="24"/>
  <c r="DW56" i="24"/>
  <c r="DX57" i="24"/>
  <c r="DX58" i="24"/>
  <c r="DX61" i="24"/>
  <c r="DX62" i="24"/>
  <c r="DU64" i="24"/>
  <c r="DV69" i="24"/>
  <c r="DV70" i="24"/>
  <c r="DV79" i="24"/>
  <c r="EC81" i="24"/>
  <c r="DX95" i="24"/>
  <c r="DX96" i="24"/>
  <c r="DX97" i="24"/>
  <c r="DX108" i="24"/>
  <c r="DX116" i="24"/>
  <c r="DX117" i="24"/>
  <c r="DU39" i="24"/>
  <c r="DW39" i="24"/>
  <c r="DW79" i="24"/>
  <c r="DU79" i="24"/>
  <c r="DV80" i="24"/>
  <c r="EC80" i="24"/>
  <c r="DU56" i="24"/>
  <c r="DU74" i="24"/>
  <c r="DU73" i="24"/>
  <c r="DK13" i="24"/>
  <c r="DI13" i="24"/>
  <c r="DQ13" i="24"/>
  <c r="DU11" i="24"/>
  <c r="EC16" i="24"/>
  <c r="EC17" i="24"/>
  <c r="DX26" i="24"/>
  <c r="DW26" i="24"/>
  <c r="EC26" i="24"/>
  <c r="DX49" i="24"/>
  <c r="DW49" i="24"/>
  <c r="EC49" i="24"/>
  <c r="DW54" i="24"/>
  <c r="DV54" i="24"/>
  <c r="EC54" i="24"/>
  <c r="DV60" i="24"/>
  <c r="EC60" i="24"/>
  <c r="DX98" i="24"/>
  <c r="DW98" i="24"/>
  <c r="DX114" i="24"/>
  <c r="DW114" i="24"/>
  <c r="EC13" i="24"/>
  <c r="DX53" i="24"/>
  <c r="DW53" i="24"/>
  <c r="EC53" i="24"/>
  <c r="DW59" i="24"/>
  <c r="EC59" i="24"/>
  <c r="DX67" i="24"/>
  <c r="DW67" i="24"/>
  <c r="EC67" i="24"/>
  <c r="DW83" i="24"/>
  <c r="DV83" i="24"/>
  <c r="EC83" i="24"/>
  <c r="DV16" i="24"/>
  <c r="DW17" i="24"/>
  <c r="DW20" i="24"/>
  <c r="DV20" i="24"/>
  <c r="EC20" i="24"/>
  <c r="DU26" i="24"/>
  <c r="DX34" i="24"/>
  <c r="DW34" i="24"/>
  <c r="EC34" i="24"/>
  <c r="DW37" i="24"/>
  <c r="DV37" i="24"/>
  <c r="EC37" i="24"/>
  <c r="DU49" i="24"/>
  <c r="DU54" i="24"/>
  <c r="DU60" i="24"/>
  <c r="EC73" i="24"/>
  <c r="DW73" i="24"/>
  <c r="DW77" i="24"/>
  <c r="DV77" i="24"/>
  <c r="EC77" i="24"/>
  <c r="DX82" i="24"/>
  <c r="DW82" i="24"/>
  <c r="EC82" i="24"/>
  <c r="DW87" i="24"/>
  <c r="DV87" i="24"/>
  <c r="EC87" i="24"/>
  <c r="DX94" i="24"/>
  <c r="DW94" i="24"/>
  <c r="EC94" i="24"/>
  <c r="DU98" i="24"/>
  <c r="DX106" i="24"/>
  <c r="DW106" i="24"/>
  <c r="EC106" i="24"/>
  <c r="DW111" i="24"/>
  <c r="DV111" i="24"/>
  <c r="EC111" i="24"/>
  <c r="DU114" i="24"/>
  <c r="DX43" i="24"/>
  <c r="DW43" i="24"/>
  <c r="EC43" i="24"/>
  <c r="EC66" i="24"/>
  <c r="DX66" i="24"/>
  <c r="DW66" i="24"/>
  <c r="DW68" i="24"/>
  <c r="DV68" i="24"/>
  <c r="EC68" i="24"/>
  <c r="DW91" i="24"/>
  <c r="DV91" i="24"/>
  <c r="EC91" i="24"/>
  <c r="EC98" i="24"/>
  <c r="DW103" i="24"/>
  <c r="DV103" i="24"/>
  <c r="EC103" i="24"/>
  <c r="EC114" i="24"/>
  <c r="DU16" i="24"/>
  <c r="DU17" i="24"/>
  <c r="EC30" i="24"/>
  <c r="DX30" i="24"/>
  <c r="DW30" i="24"/>
  <c r="DW75" i="24"/>
  <c r="DV75" i="24"/>
  <c r="EC75" i="24"/>
  <c r="DX90" i="24"/>
  <c r="DW90" i="24"/>
  <c r="EC90" i="24"/>
  <c r="DW95" i="24"/>
  <c r="DV95" i="24"/>
  <c r="DX102" i="24"/>
  <c r="DW102" i="24"/>
  <c r="EC102" i="24"/>
  <c r="DW107" i="24"/>
  <c r="DV107" i="24"/>
  <c r="EC107" i="24"/>
  <c r="EC11" i="24"/>
  <c r="EC12" i="24"/>
  <c r="DU12" i="24"/>
  <c r="DU13" i="24"/>
  <c r="DX16" i="24"/>
  <c r="DX19" i="24"/>
  <c r="DW19" i="24"/>
  <c r="EC19" i="24"/>
  <c r="DV26" i="24"/>
  <c r="DW27" i="24"/>
  <c r="DV27" i="24"/>
  <c r="EC27" i="24"/>
  <c r="DU30" i="24"/>
  <c r="DX36" i="24"/>
  <c r="DW36" i="24"/>
  <c r="EC36" i="24"/>
  <c r="DV43" i="24"/>
  <c r="DW44" i="24"/>
  <c r="DV44" i="24"/>
  <c r="EC44" i="24"/>
  <c r="DV49" i="24"/>
  <c r="DW50" i="24"/>
  <c r="DV50" i="24"/>
  <c r="EC50" i="24"/>
  <c r="DU53" i="24"/>
  <c r="DX54" i="24"/>
  <c r="DU59" i="24"/>
  <c r="DX60" i="24"/>
  <c r="EC63" i="24"/>
  <c r="DV66" i="24"/>
  <c r="DU67" i="24"/>
  <c r="DX68" i="24"/>
  <c r="DX74" i="24"/>
  <c r="EC74" i="24"/>
  <c r="DX76" i="24"/>
  <c r="DV76" i="24"/>
  <c r="EC76" i="24"/>
  <c r="DU83" i="24"/>
  <c r="DX86" i="24"/>
  <c r="DW86" i="24"/>
  <c r="EC86" i="24"/>
  <c r="DU90" i="24"/>
  <c r="DX91" i="24"/>
  <c r="DU95" i="24"/>
  <c r="DV98" i="24"/>
  <c r="DW99" i="24"/>
  <c r="DV99" i="24"/>
  <c r="EC99" i="24"/>
  <c r="DU102" i="24"/>
  <c r="DX103" i="24"/>
  <c r="DU107" i="24"/>
  <c r="DX110" i="24"/>
  <c r="DW110" i="24"/>
  <c r="EC110" i="24"/>
  <c r="DV114" i="24"/>
  <c r="DW115" i="24"/>
  <c r="DV115" i="24"/>
  <c r="EC115" i="24"/>
  <c r="EC22" i="24"/>
  <c r="EC28" i="24"/>
  <c r="EC39" i="24"/>
  <c r="EC45" i="24"/>
  <c r="EC51" i="24"/>
  <c r="EC57" i="24"/>
  <c r="EC61" i="24"/>
  <c r="DX70" i="24"/>
  <c r="DV81" i="24"/>
  <c r="DX85" i="24"/>
  <c r="DX93" i="24"/>
  <c r="EC100" i="24"/>
  <c r="EC104" i="24"/>
  <c r="DX109" i="24"/>
  <c r="DX113" i="24"/>
  <c r="X1" i="12"/>
  <c r="X22" i="12" s="1"/>
  <c r="X23" i="12"/>
  <c r="X29" i="12"/>
  <c r="X24" i="12" l="1"/>
  <c r="X30" i="12"/>
  <c r="F98" i="2"/>
  <c r="E98" i="2" s="1"/>
  <c r="F97" i="2"/>
  <c r="E97" i="2" s="1"/>
  <c r="F96" i="2"/>
  <c r="E96" i="2" s="1"/>
  <c r="F95" i="2"/>
  <c r="E95" i="2" s="1"/>
  <c r="DS8" i="5"/>
  <c r="DS6" i="5"/>
  <c r="AC201" i="25" l="1"/>
  <c r="AB201" i="25"/>
  <c r="AC200" i="25"/>
  <c r="AB200" i="25"/>
  <c r="AA200" i="25"/>
  <c r="Z200" i="25"/>
  <c r="Y200" i="25"/>
  <c r="X200" i="25"/>
  <c r="W200" i="25"/>
  <c r="V200" i="25"/>
  <c r="U200" i="25"/>
  <c r="T200" i="25"/>
  <c r="S200" i="25"/>
  <c r="R200" i="25"/>
  <c r="Q200" i="25"/>
  <c r="P200" i="25"/>
  <c r="O200" i="25"/>
  <c r="N200" i="25"/>
  <c r="M200" i="25"/>
  <c r="L200" i="25"/>
  <c r="K200" i="25"/>
  <c r="J200" i="25"/>
  <c r="E200" i="25"/>
  <c r="D200" i="25"/>
  <c r="C200" i="25"/>
  <c r="B200" i="25"/>
  <c r="AC199" i="25"/>
  <c r="AB199" i="25"/>
  <c r="AA199" i="25"/>
  <c r="Z199" i="25"/>
  <c r="Y199" i="25"/>
  <c r="X199" i="25"/>
  <c r="W199" i="25"/>
  <c r="V199" i="25"/>
  <c r="U199" i="25"/>
  <c r="T199" i="25"/>
  <c r="S199" i="25"/>
  <c r="R199" i="25"/>
  <c r="Q199" i="25"/>
  <c r="P199" i="25"/>
  <c r="O199" i="25"/>
  <c r="N199" i="25"/>
  <c r="M199" i="25"/>
  <c r="L199" i="25"/>
  <c r="K199" i="25"/>
  <c r="J199" i="25"/>
  <c r="E199" i="25"/>
  <c r="D199" i="25"/>
  <c r="C199" i="25"/>
  <c r="B199" i="25"/>
  <c r="AC198" i="25"/>
  <c r="AB198" i="25"/>
  <c r="AA198" i="25"/>
  <c r="Z198" i="25"/>
  <c r="Y198" i="25"/>
  <c r="X198" i="25"/>
  <c r="W198" i="25"/>
  <c r="V198" i="25"/>
  <c r="U198" i="25"/>
  <c r="T198" i="25"/>
  <c r="S198" i="25"/>
  <c r="R198" i="25"/>
  <c r="Q198" i="25"/>
  <c r="P198" i="25"/>
  <c r="O198" i="25"/>
  <c r="N198" i="25"/>
  <c r="M198" i="25"/>
  <c r="L198" i="25"/>
  <c r="K198" i="25"/>
  <c r="J198" i="25"/>
  <c r="E198" i="25"/>
  <c r="D198" i="25"/>
  <c r="C198" i="25"/>
  <c r="B198" i="25"/>
  <c r="AC197" i="25"/>
  <c r="AB197" i="25"/>
  <c r="AA197" i="25"/>
  <c r="Z197" i="25"/>
  <c r="Y197" i="25"/>
  <c r="X197" i="25"/>
  <c r="W197" i="25"/>
  <c r="V197" i="25"/>
  <c r="U197" i="25"/>
  <c r="T197" i="25"/>
  <c r="S197" i="25"/>
  <c r="R197" i="25"/>
  <c r="Q197" i="25"/>
  <c r="P197" i="25"/>
  <c r="O197" i="25"/>
  <c r="N197" i="25"/>
  <c r="M197" i="25"/>
  <c r="L197" i="25"/>
  <c r="K197" i="25"/>
  <c r="J197" i="25"/>
  <c r="E197" i="25"/>
  <c r="D197" i="25"/>
  <c r="C197" i="25"/>
  <c r="B197" i="25"/>
  <c r="AC196" i="25"/>
  <c r="AB196" i="25"/>
  <c r="AA196" i="25"/>
  <c r="Z196" i="25"/>
  <c r="Y196" i="25"/>
  <c r="X196" i="25"/>
  <c r="W196" i="25"/>
  <c r="V196" i="25"/>
  <c r="U196" i="25"/>
  <c r="T196" i="25"/>
  <c r="S196" i="25"/>
  <c r="R196" i="25"/>
  <c r="Q196" i="25"/>
  <c r="P196" i="25"/>
  <c r="O196" i="25"/>
  <c r="N196" i="25"/>
  <c r="M196" i="25"/>
  <c r="L196" i="25"/>
  <c r="K196" i="25"/>
  <c r="J196" i="25"/>
  <c r="E196" i="25"/>
  <c r="D196" i="25"/>
  <c r="C196" i="25"/>
  <c r="B196" i="25"/>
  <c r="AC195" i="25"/>
  <c r="AB195" i="25"/>
  <c r="AA195" i="25"/>
  <c r="Z195" i="25"/>
  <c r="Y195" i="25"/>
  <c r="X195" i="25"/>
  <c r="W195" i="25"/>
  <c r="V195" i="25"/>
  <c r="U195" i="25"/>
  <c r="T195" i="25"/>
  <c r="S195" i="25"/>
  <c r="R195" i="25"/>
  <c r="Q195" i="25"/>
  <c r="P195" i="25"/>
  <c r="O195" i="25"/>
  <c r="N195" i="25"/>
  <c r="M195" i="25"/>
  <c r="L195" i="25"/>
  <c r="K195" i="25"/>
  <c r="J195" i="25"/>
  <c r="E195" i="25"/>
  <c r="D195" i="25"/>
  <c r="C195" i="25"/>
  <c r="B195" i="25"/>
  <c r="AC194" i="25"/>
  <c r="AB194" i="25"/>
  <c r="AA194" i="25"/>
  <c r="Z194" i="25"/>
  <c r="Y194" i="25"/>
  <c r="X194" i="25"/>
  <c r="W194" i="25"/>
  <c r="V194" i="25"/>
  <c r="U194" i="25"/>
  <c r="T194" i="25"/>
  <c r="S194" i="25"/>
  <c r="R194" i="25"/>
  <c r="Q194" i="25"/>
  <c r="P194" i="25"/>
  <c r="O194" i="25"/>
  <c r="N194" i="25"/>
  <c r="M194" i="25"/>
  <c r="L194" i="25"/>
  <c r="K194" i="25"/>
  <c r="J194" i="25"/>
  <c r="E194" i="25"/>
  <c r="D194" i="25"/>
  <c r="C194" i="25"/>
  <c r="B194" i="25"/>
  <c r="AC193" i="25"/>
  <c r="AB193" i="25"/>
  <c r="AA193" i="25"/>
  <c r="Z193" i="25"/>
  <c r="Y193" i="25"/>
  <c r="X193" i="25"/>
  <c r="W193" i="25"/>
  <c r="V193" i="25"/>
  <c r="U193" i="25"/>
  <c r="T193" i="25"/>
  <c r="S193" i="25"/>
  <c r="R193" i="25"/>
  <c r="Q193" i="25"/>
  <c r="P193" i="25"/>
  <c r="O193" i="25"/>
  <c r="N193" i="25"/>
  <c r="M193" i="25"/>
  <c r="L193" i="25"/>
  <c r="K193" i="25"/>
  <c r="J193" i="25"/>
  <c r="E193" i="25"/>
  <c r="D193" i="25"/>
  <c r="C193" i="25"/>
  <c r="B193" i="25"/>
  <c r="AC192" i="25"/>
  <c r="AB192" i="25"/>
  <c r="AA192" i="25"/>
  <c r="Z192" i="25"/>
  <c r="Y192" i="25"/>
  <c r="X192" i="25"/>
  <c r="W192" i="25"/>
  <c r="V192" i="25"/>
  <c r="U192" i="25"/>
  <c r="T192" i="25"/>
  <c r="S192" i="25"/>
  <c r="R192" i="25"/>
  <c r="Q192" i="25"/>
  <c r="P192" i="25"/>
  <c r="O192" i="25"/>
  <c r="N192" i="25"/>
  <c r="M192" i="25"/>
  <c r="L192" i="25"/>
  <c r="K192" i="25"/>
  <c r="J192" i="25"/>
  <c r="E192" i="25"/>
  <c r="D192" i="25"/>
  <c r="C192" i="25"/>
  <c r="B192" i="25"/>
  <c r="AC191" i="25"/>
  <c r="AB191" i="25"/>
  <c r="AA191" i="25"/>
  <c r="Z191" i="25"/>
  <c r="Y191" i="25"/>
  <c r="X191" i="25"/>
  <c r="W191" i="25"/>
  <c r="V191" i="25"/>
  <c r="U191" i="25"/>
  <c r="T191" i="25"/>
  <c r="S191" i="25"/>
  <c r="R191" i="25"/>
  <c r="Q191" i="25"/>
  <c r="P191" i="25"/>
  <c r="O191" i="25"/>
  <c r="N191" i="25"/>
  <c r="M191" i="25"/>
  <c r="L191" i="25"/>
  <c r="K191" i="25"/>
  <c r="J191" i="25"/>
  <c r="E191" i="25"/>
  <c r="D191" i="25"/>
  <c r="C191" i="25"/>
  <c r="B191" i="25"/>
  <c r="AC190" i="25"/>
  <c r="AB190" i="25"/>
  <c r="AA190" i="25"/>
  <c r="Z190" i="25"/>
  <c r="Y190" i="25"/>
  <c r="X190" i="25"/>
  <c r="W190" i="25"/>
  <c r="V190" i="25"/>
  <c r="U190" i="25"/>
  <c r="T190" i="25"/>
  <c r="S190" i="25"/>
  <c r="R190" i="25"/>
  <c r="Q190" i="25"/>
  <c r="P190" i="25"/>
  <c r="O190" i="25"/>
  <c r="N190" i="25"/>
  <c r="M190" i="25"/>
  <c r="L190" i="25"/>
  <c r="K190" i="25"/>
  <c r="J190" i="25"/>
  <c r="E190" i="25"/>
  <c r="D190" i="25"/>
  <c r="C190" i="25"/>
  <c r="B190" i="25"/>
  <c r="AC189" i="25"/>
  <c r="AB189" i="25"/>
  <c r="AA189" i="25"/>
  <c r="Z189" i="25"/>
  <c r="Y189" i="25"/>
  <c r="X189" i="25"/>
  <c r="W189" i="25"/>
  <c r="V189" i="25"/>
  <c r="U189" i="25"/>
  <c r="T189" i="25"/>
  <c r="S189" i="25"/>
  <c r="R189" i="25"/>
  <c r="Q189" i="25"/>
  <c r="P189" i="25"/>
  <c r="O189" i="25"/>
  <c r="N189" i="25"/>
  <c r="M189" i="25"/>
  <c r="L189" i="25"/>
  <c r="K189" i="25"/>
  <c r="J189" i="25"/>
  <c r="E189" i="25"/>
  <c r="D189" i="25"/>
  <c r="C189" i="25"/>
  <c r="B189" i="25"/>
  <c r="AC188" i="25"/>
  <c r="AB188" i="25"/>
  <c r="AA188" i="25"/>
  <c r="Z188" i="25"/>
  <c r="Y188" i="25"/>
  <c r="X188" i="25"/>
  <c r="W188" i="25"/>
  <c r="V188" i="25"/>
  <c r="U188" i="25"/>
  <c r="T188" i="25"/>
  <c r="S188" i="25"/>
  <c r="R188" i="25"/>
  <c r="Q188" i="25"/>
  <c r="P188" i="25"/>
  <c r="O188" i="25"/>
  <c r="N188" i="25"/>
  <c r="M188" i="25"/>
  <c r="L188" i="25"/>
  <c r="K188" i="25"/>
  <c r="J188" i="25"/>
  <c r="E188" i="25"/>
  <c r="D188" i="25"/>
  <c r="C188" i="25"/>
  <c r="B188" i="25"/>
  <c r="AC187" i="25"/>
  <c r="AB187" i="25"/>
  <c r="AA187" i="25"/>
  <c r="Z187" i="25"/>
  <c r="Y187" i="25"/>
  <c r="X187" i="25"/>
  <c r="W187" i="25"/>
  <c r="V187" i="25"/>
  <c r="U187" i="25"/>
  <c r="T187" i="25"/>
  <c r="S187" i="25"/>
  <c r="R187" i="25"/>
  <c r="Q187" i="25"/>
  <c r="P187" i="25"/>
  <c r="O187" i="25"/>
  <c r="N187" i="25"/>
  <c r="M187" i="25"/>
  <c r="L187" i="25"/>
  <c r="K187" i="25"/>
  <c r="J187" i="25"/>
  <c r="E187" i="25"/>
  <c r="D187" i="25"/>
  <c r="C187" i="25"/>
  <c r="B187" i="25"/>
  <c r="AC186" i="25"/>
  <c r="AB186" i="25"/>
  <c r="AA186" i="25"/>
  <c r="Z186" i="25"/>
  <c r="Y186" i="25"/>
  <c r="X186" i="25"/>
  <c r="W186" i="25"/>
  <c r="V186" i="25"/>
  <c r="U186" i="25"/>
  <c r="T186" i="25"/>
  <c r="S186" i="25"/>
  <c r="R186" i="25"/>
  <c r="Q186" i="25"/>
  <c r="P186" i="25"/>
  <c r="O186" i="25"/>
  <c r="N186" i="25"/>
  <c r="M186" i="25"/>
  <c r="L186" i="25"/>
  <c r="K186" i="25"/>
  <c r="J186" i="25"/>
  <c r="E186" i="25"/>
  <c r="D186" i="25"/>
  <c r="C186" i="25"/>
  <c r="B186" i="25"/>
  <c r="AC185" i="25"/>
  <c r="AB185" i="25"/>
  <c r="AA185" i="25"/>
  <c r="Z185" i="25"/>
  <c r="Y185" i="25"/>
  <c r="X185" i="25"/>
  <c r="W185" i="25"/>
  <c r="V185" i="25"/>
  <c r="U185" i="25"/>
  <c r="T185" i="25"/>
  <c r="S185" i="25"/>
  <c r="R185" i="25"/>
  <c r="Q185" i="25"/>
  <c r="P185" i="25"/>
  <c r="O185" i="25"/>
  <c r="N185" i="25"/>
  <c r="M185" i="25"/>
  <c r="L185" i="25"/>
  <c r="K185" i="25"/>
  <c r="J185" i="25"/>
  <c r="E185" i="25"/>
  <c r="D185" i="25"/>
  <c r="C185" i="25"/>
  <c r="B185" i="25"/>
  <c r="AC184" i="25"/>
  <c r="AB184" i="25"/>
  <c r="AA184" i="25"/>
  <c r="Z184" i="25"/>
  <c r="Y184" i="25"/>
  <c r="X184" i="25"/>
  <c r="W184" i="25"/>
  <c r="V184" i="25"/>
  <c r="U184" i="25"/>
  <c r="T184" i="25"/>
  <c r="S184" i="25"/>
  <c r="R184" i="25"/>
  <c r="Q184" i="25"/>
  <c r="P184" i="25"/>
  <c r="O184" i="25"/>
  <c r="N184" i="25"/>
  <c r="M184" i="25"/>
  <c r="L184" i="25"/>
  <c r="K184" i="25"/>
  <c r="J184" i="25"/>
  <c r="E184" i="25"/>
  <c r="D184" i="25"/>
  <c r="C184" i="25"/>
  <c r="B184" i="25"/>
  <c r="AC183" i="25"/>
  <c r="AB183" i="25"/>
  <c r="AA183" i="25"/>
  <c r="Z183" i="25"/>
  <c r="Y183" i="25"/>
  <c r="X183" i="25"/>
  <c r="W183" i="25"/>
  <c r="V183" i="25"/>
  <c r="U183" i="25"/>
  <c r="T183" i="25"/>
  <c r="S183" i="25"/>
  <c r="R183" i="25"/>
  <c r="Q183" i="25"/>
  <c r="P183" i="25"/>
  <c r="O183" i="25"/>
  <c r="N183" i="25"/>
  <c r="M183" i="25"/>
  <c r="L183" i="25"/>
  <c r="K183" i="25"/>
  <c r="J183" i="25"/>
  <c r="E183" i="25"/>
  <c r="D183" i="25"/>
  <c r="C183" i="25"/>
  <c r="B183" i="25"/>
  <c r="AC182" i="25"/>
  <c r="AB182" i="25"/>
  <c r="AA182" i="25"/>
  <c r="Z182" i="25"/>
  <c r="Y182" i="25"/>
  <c r="X182" i="25"/>
  <c r="W182" i="25"/>
  <c r="V182" i="25"/>
  <c r="U182" i="25"/>
  <c r="T182" i="25"/>
  <c r="S182" i="25"/>
  <c r="R182" i="25"/>
  <c r="Q182" i="25"/>
  <c r="P182" i="25"/>
  <c r="O182" i="25"/>
  <c r="N182" i="25"/>
  <c r="M182" i="25"/>
  <c r="L182" i="25"/>
  <c r="K182" i="25"/>
  <c r="J182" i="25"/>
  <c r="E182" i="25"/>
  <c r="D182" i="25"/>
  <c r="C182" i="25"/>
  <c r="B182" i="25"/>
  <c r="AC181" i="25"/>
  <c r="AB181" i="25"/>
  <c r="AA181" i="25"/>
  <c r="Z181" i="25"/>
  <c r="Y181" i="25"/>
  <c r="X181" i="25"/>
  <c r="W181" i="25"/>
  <c r="V181" i="25"/>
  <c r="U181" i="25"/>
  <c r="T181" i="25"/>
  <c r="S181" i="25"/>
  <c r="R181" i="25"/>
  <c r="Q181" i="25"/>
  <c r="P181" i="25"/>
  <c r="O181" i="25"/>
  <c r="N181" i="25"/>
  <c r="M181" i="25"/>
  <c r="L181" i="25"/>
  <c r="K181" i="25"/>
  <c r="J181" i="25"/>
  <c r="E181" i="25"/>
  <c r="D181" i="25"/>
  <c r="C181" i="25"/>
  <c r="B181" i="25"/>
  <c r="AC180" i="25"/>
  <c r="AB180" i="25"/>
  <c r="AA180" i="25"/>
  <c r="Z180" i="25"/>
  <c r="Y180" i="25"/>
  <c r="X180" i="25"/>
  <c r="W180" i="25"/>
  <c r="V180" i="25"/>
  <c r="U180" i="25"/>
  <c r="T180" i="25"/>
  <c r="S180" i="25"/>
  <c r="R180" i="25"/>
  <c r="Q180" i="25"/>
  <c r="P180" i="25"/>
  <c r="O180" i="25"/>
  <c r="N180" i="25"/>
  <c r="M180" i="25"/>
  <c r="L180" i="25"/>
  <c r="K180" i="25"/>
  <c r="J180" i="25"/>
  <c r="E180" i="25"/>
  <c r="D180" i="25"/>
  <c r="C180" i="25"/>
  <c r="B180" i="25"/>
  <c r="AC179" i="25"/>
  <c r="AB179" i="25"/>
  <c r="AA179" i="25"/>
  <c r="Z179" i="25"/>
  <c r="Y179" i="25"/>
  <c r="X179" i="25"/>
  <c r="W179" i="25"/>
  <c r="V179" i="25"/>
  <c r="U179" i="25"/>
  <c r="T179" i="25"/>
  <c r="S179" i="25"/>
  <c r="R179" i="25"/>
  <c r="Q179" i="25"/>
  <c r="P179" i="25"/>
  <c r="O179" i="25"/>
  <c r="N179" i="25"/>
  <c r="M179" i="25"/>
  <c r="L179" i="25"/>
  <c r="K179" i="25"/>
  <c r="J179" i="25"/>
  <c r="E179" i="25"/>
  <c r="D179" i="25"/>
  <c r="C179" i="25"/>
  <c r="B179" i="25"/>
  <c r="AC178" i="25"/>
  <c r="AB178" i="25"/>
  <c r="AA178" i="25"/>
  <c r="Z178" i="25"/>
  <c r="Y178" i="25"/>
  <c r="X178" i="25"/>
  <c r="W178" i="25"/>
  <c r="V178" i="25"/>
  <c r="U178" i="25"/>
  <c r="T178" i="25"/>
  <c r="S178" i="25"/>
  <c r="R178" i="25"/>
  <c r="Q178" i="25"/>
  <c r="P178" i="25"/>
  <c r="O178" i="25"/>
  <c r="N178" i="25"/>
  <c r="M178" i="25"/>
  <c r="L178" i="25"/>
  <c r="K178" i="25"/>
  <c r="J178" i="25"/>
  <c r="E178" i="25"/>
  <c r="D178" i="25"/>
  <c r="C178" i="25"/>
  <c r="B178" i="25"/>
  <c r="AC177" i="25"/>
  <c r="AB177" i="25"/>
  <c r="AA177" i="25"/>
  <c r="Z177" i="25"/>
  <c r="Y177" i="25"/>
  <c r="X177" i="25"/>
  <c r="W177" i="25"/>
  <c r="V177" i="25"/>
  <c r="U177" i="25"/>
  <c r="T177" i="25"/>
  <c r="S177" i="25"/>
  <c r="R177" i="25"/>
  <c r="Q177" i="25"/>
  <c r="P177" i="25"/>
  <c r="O177" i="25"/>
  <c r="N177" i="25"/>
  <c r="M177" i="25"/>
  <c r="L177" i="25"/>
  <c r="K177" i="25"/>
  <c r="J177" i="25"/>
  <c r="E177" i="25"/>
  <c r="D177" i="25"/>
  <c r="C177" i="25"/>
  <c r="B177" i="25"/>
  <c r="AC176" i="25"/>
  <c r="AB176" i="25"/>
  <c r="AA176" i="25"/>
  <c r="Z176" i="25"/>
  <c r="Y176" i="25"/>
  <c r="X176" i="25"/>
  <c r="W176" i="25"/>
  <c r="V176" i="25"/>
  <c r="U176" i="25"/>
  <c r="T176" i="25"/>
  <c r="S176" i="25"/>
  <c r="R176" i="25"/>
  <c r="Q176" i="25"/>
  <c r="P176" i="25"/>
  <c r="O176" i="25"/>
  <c r="N176" i="25"/>
  <c r="M176" i="25"/>
  <c r="L176" i="25"/>
  <c r="K176" i="25"/>
  <c r="J176" i="25"/>
  <c r="E176" i="25"/>
  <c r="D176" i="25"/>
  <c r="C176" i="25"/>
  <c r="B176" i="25"/>
  <c r="AC175" i="25"/>
  <c r="AB175" i="25"/>
  <c r="AA175" i="25"/>
  <c r="Z175" i="25"/>
  <c r="Y175" i="25"/>
  <c r="X175" i="25"/>
  <c r="W175" i="25"/>
  <c r="V175" i="25"/>
  <c r="U175" i="25"/>
  <c r="T175" i="25"/>
  <c r="S175" i="25"/>
  <c r="R175" i="25"/>
  <c r="Q175" i="25"/>
  <c r="P175" i="25"/>
  <c r="O175" i="25"/>
  <c r="N175" i="25"/>
  <c r="M175" i="25"/>
  <c r="L175" i="25"/>
  <c r="K175" i="25"/>
  <c r="J175" i="25"/>
  <c r="E175" i="25"/>
  <c r="D175" i="25"/>
  <c r="C175" i="25"/>
  <c r="B175" i="25"/>
  <c r="AC174" i="25"/>
  <c r="AB174" i="25"/>
  <c r="AA174" i="25"/>
  <c r="Z174" i="25"/>
  <c r="Y174" i="25"/>
  <c r="X174" i="25"/>
  <c r="W174" i="25"/>
  <c r="V174" i="25"/>
  <c r="U174" i="25"/>
  <c r="T174" i="25"/>
  <c r="S174" i="25"/>
  <c r="R174" i="25"/>
  <c r="Q174" i="25"/>
  <c r="P174" i="25"/>
  <c r="O174" i="25"/>
  <c r="N174" i="25"/>
  <c r="M174" i="25"/>
  <c r="L174" i="25"/>
  <c r="K174" i="25"/>
  <c r="J174" i="25"/>
  <c r="E174" i="25"/>
  <c r="D174" i="25"/>
  <c r="C174" i="25"/>
  <c r="B174" i="25"/>
  <c r="AC173" i="25"/>
  <c r="AB173" i="25"/>
  <c r="AA173" i="25"/>
  <c r="Z173" i="25"/>
  <c r="Y173" i="25"/>
  <c r="X173" i="25"/>
  <c r="W173" i="25"/>
  <c r="V173" i="25"/>
  <c r="U173" i="25"/>
  <c r="T173" i="25"/>
  <c r="S173" i="25"/>
  <c r="R173" i="25"/>
  <c r="Q173" i="25"/>
  <c r="P173" i="25"/>
  <c r="O173" i="25"/>
  <c r="N173" i="25"/>
  <c r="M173" i="25"/>
  <c r="L173" i="25"/>
  <c r="K173" i="25"/>
  <c r="J173" i="25"/>
  <c r="E173" i="25"/>
  <c r="D173" i="25"/>
  <c r="C173" i="25"/>
  <c r="B173" i="25"/>
  <c r="AC172" i="25"/>
  <c r="AB172" i="25"/>
  <c r="AA172" i="25"/>
  <c r="Z172" i="25"/>
  <c r="Y172" i="25"/>
  <c r="X172" i="25"/>
  <c r="W172" i="25"/>
  <c r="V172" i="25"/>
  <c r="U172" i="25"/>
  <c r="T172" i="25"/>
  <c r="S172" i="25"/>
  <c r="R172" i="25"/>
  <c r="Q172" i="25"/>
  <c r="P172" i="25"/>
  <c r="O172" i="25"/>
  <c r="N172" i="25"/>
  <c r="M172" i="25"/>
  <c r="L172" i="25"/>
  <c r="K172" i="25"/>
  <c r="J172" i="25"/>
  <c r="E172" i="25"/>
  <c r="D172" i="25"/>
  <c r="C172" i="25"/>
  <c r="B172" i="25"/>
  <c r="AC171" i="25"/>
  <c r="AB171" i="25"/>
  <c r="AA171" i="25"/>
  <c r="Z171" i="25"/>
  <c r="Y171" i="25"/>
  <c r="X171" i="25"/>
  <c r="W171" i="25"/>
  <c r="V171" i="25"/>
  <c r="U171" i="25"/>
  <c r="T171" i="25"/>
  <c r="S171" i="25"/>
  <c r="R171" i="25"/>
  <c r="Q171" i="25"/>
  <c r="P171" i="25"/>
  <c r="O171" i="25"/>
  <c r="N171" i="25"/>
  <c r="M171" i="25"/>
  <c r="L171" i="25"/>
  <c r="K171" i="25"/>
  <c r="J171" i="25"/>
  <c r="E171" i="25"/>
  <c r="D171" i="25"/>
  <c r="C171" i="25"/>
  <c r="B171" i="25"/>
  <c r="AC170" i="25"/>
  <c r="AB170" i="25"/>
  <c r="AA170" i="25"/>
  <c r="Z170" i="25"/>
  <c r="Y170" i="25"/>
  <c r="X170" i="25"/>
  <c r="W170" i="25"/>
  <c r="V170" i="25"/>
  <c r="U170" i="25"/>
  <c r="T170" i="25"/>
  <c r="S170" i="25"/>
  <c r="R170" i="25"/>
  <c r="Q170" i="25"/>
  <c r="P170" i="25"/>
  <c r="O170" i="25"/>
  <c r="N170" i="25"/>
  <c r="M170" i="25"/>
  <c r="L170" i="25"/>
  <c r="K170" i="25"/>
  <c r="J170" i="25"/>
  <c r="E170" i="25"/>
  <c r="D170" i="25"/>
  <c r="C170" i="25"/>
  <c r="B170" i="25"/>
  <c r="AC169" i="25"/>
  <c r="AB169" i="25"/>
  <c r="AA169" i="25"/>
  <c r="Z169" i="25"/>
  <c r="Y169" i="25"/>
  <c r="X169" i="25"/>
  <c r="W169" i="25"/>
  <c r="V169" i="25"/>
  <c r="U169" i="25"/>
  <c r="T169" i="25"/>
  <c r="S169" i="25"/>
  <c r="R169" i="25"/>
  <c r="Q169" i="25"/>
  <c r="P169" i="25"/>
  <c r="O169" i="25"/>
  <c r="N169" i="25"/>
  <c r="M169" i="25"/>
  <c r="L169" i="25"/>
  <c r="K169" i="25"/>
  <c r="J169" i="25"/>
  <c r="E169" i="25"/>
  <c r="D169" i="25"/>
  <c r="C169" i="25"/>
  <c r="B169" i="25"/>
  <c r="AC168" i="25"/>
  <c r="AB168" i="25"/>
  <c r="AA168" i="25"/>
  <c r="Z168" i="25"/>
  <c r="Y168" i="25"/>
  <c r="X168" i="25"/>
  <c r="W168" i="25"/>
  <c r="V168" i="25"/>
  <c r="U168" i="25"/>
  <c r="T168" i="25"/>
  <c r="S168" i="25"/>
  <c r="R168" i="25"/>
  <c r="Q168" i="25"/>
  <c r="P168" i="25"/>
  <c r="O168" i="25"/>
  <c r="N168" i="25"/>
  <c r="M168" i="25"/>
  <c r="L168" i="25"/>
  <c r="K168" i="25"/>
  <c r="J168" i="25"/>
  <c r="E168" i="25"/>
  <c r="D168" i="25"/>
  <c r="C168" i="25"/>
  <c r="B168" i="25"/>
  <c r="AC167" i="25"/>
  <c r="AB167" i="25"/>
  <c r="AA167" i="25"/>
  <c r="Z167" i="25"/>
  <c r="Y167" i="25"/>
  <c r="X167" i="25"/>
  <c r="W167" i="25"/>
  <c r="V167" i="25"/>
  <c r="U167" i="25"/>
  <c r="T167" i="25"/>
  <c r="S167" i="25"/>
  <c r="R167" i="25"/>
  <c r="Q167" i="25"/>
  <c r="P167" i="25"/>
  <c r="O167" i="25"/>
  <c r="N167" i="25"/>
  <c r="M167" i="25"/>
  <c r="L167" i="25"/>
  <c r="K167" i="25"/>
  <c r="J167" i="25"/>
  <c r="E167" i="25"/>
  <c r="D167" i="25"/>
  <c r="C167" i="25"/>
  <c r="B167" i="25"/>
  <c r="AC166" i="25"/>
  <c r="AB166" i="25"/>
  <c r="AA166" i="25"/>
  <c r="Z166" i="25"/>
  <c r="Y166" i="25"/>
  <c r="X166" i="25"/>
  <c r="W166" i="25"/>
  <c r="V166" i="25"/>
  <c r="U166" i="25"/>
  <c r="T166" i="25"/>
  <c r="S166" i="25"/>
  <c r="R166" i="25"/>
  <c r="Q166" i="25"/>
  <c r="P166" i="25"/>
  <c r="O166" i="25"/>
  <c r="N166" i="25"/>
  <c r="M166" i="25"/>
  <c r="L166" i="25"/>
  <c r="K166" i="25"/>
  <c r="J166" i="25"/>
  <c r="E166" i="25"/>
  <c r="D166" i="25"/>
  <c r="C166" i="25"/>
  <c r="B166" i="25"/>
  <c r="AC165" i="25"/>
  <c r="AB165" i="25"/>
  <c r="AA165" i="25"/>
  <c r="Z165" i="25"/>
  <c r="Y165" i="25"/>
  <c r="X165" i="25"/>
  <c r="W165" i="25"/>
  <c r="V165" i="25"/>
  <c r="U165" i="25"/>
  <c r="T165" i="25"/>
  <c r="S165" i="25"/>
  <c r="R165" i="25"/>
  <c r="Q165" i="25"/>
  <c r="P165" i="25"/>
  <c r="O165" i="25"/>
  <c r="N165" i="25"/>
  <c r="M165" i="25"/>
  <c r="L165" i="25"/>
  <c r="K165" i="25"/>
  <c r="J165" i="25"/>
  <c r="E165" i="25"/>
  <c r="D165" i="25"/>
  <c r="C165" i="25"/>
  <c r="B165" i="25"/>
  <c r="AC164" i="25"/>
  <c r="AB164" i="25"/>
  <c r="AA164" i="25"/>
  <c r="Z164" i="25"/>
  <c r="Y164" i="25"/>
  <c r="X164" i="25"/>
  <c r="W164" i="25"/>
  <c r="V164" i="25"/>
  <c r="U164" i="25"/>
  <c r="T164" i="25"/>
  <c r="S164" i="25"/>
  <c r="R164" i="25"/>
  <c r="Q164" i="25"/>
  <c r="P164" i="25"/>
  <c r="O164" i="25"/>
  <c r="N164" i="25"/>
  <c r="M164" i="25"/>
  <c r="L164" i="25"/>
  <c r="K164" i="25"/>
  <c r="J164" i="25"/>
  <c r="E164" i="25"/>
  <c r="D164" i="25"/>
  <c r="C164" i="25"/>
  <c r="B164" i="25"/>
  <c r="AC163" i="25"/>
  <c r="AB163" i="25"/>
  <c r="AA163" i="25"/>
  <c r="Z163" i="25"/>
  <c r="Y163" i="25"/>
  <c r="X163" i="25"/>
  <c r="W163" i="25"/>
  <c r="V163" i="25"/>
  <c r="U163" i="25"/>
  <c r="T163" i="25"/>
  <c r="S163" i="25"/>
  <c r="R163" i="25"/>
  <c r="Q163" i="25"/>
  <c r="P163" i="25"/>
  <c r="O163" i="25"/>
  <c r="N163" i="25"/>
  <c r="M163" i="25"/>
  <c r="L163" i="25"/>
  <c r="K163" i="25"/>
  <c r="J163" i="25"/>
  <c r="E163" i="25"/>
  <c r="D163" i="25"/>
  <c r="C163" i="25"/>
  <c r="B163" i="25"/>
  <c r="AC162" i="25"/>
  <c r="AB162" i="25"/>
  <c r="AA162" i="25"/>
  <c r="Z162" i="25"/>
  <c r="Y162" i="25"/>
  <c r="X162" i="25"/>
  <c r="W162" i="25"/>
  <c r="V162" i="25"/>
  <c r="U162" i="25"/>
  <c r="T162" i="25"/>
  <c r="S162" i="25"/>
  <c r="R162" i="25"/>
  <c r="Q162" i="25"/>
  <c r="P162" i="25"/>
  <c r="O162" i="25"/>
  <c r="N162" i="25"/>
  <c r="M162" i="25"/>
  <c r="L162" i="25"/>
  <c r="K162" i="25"/>
  <c r="J162" i="25"/>
  <c r="E162" i="25"/>
  <c r="D162" i="25"/>
  <c r="C162" i="25"/>
  <c r="B162" i="25"/>
  <c r="AC161" i="25"/>
  <c r="AB161" i="25"/>
  <c r="AA161" i="25"/>
  <c r="Z161" i="25"/>
  <c r="Y161" i="25"/>
  <c r="X161" i="25"/>
  <c r="W161" i="25"/>
  <c r="V161" i="25"/>
  <c r="U161" i="25"/>
  <c r="T161" i="25"/>
  <c r="S161" i="25"/>
  <c r="R161" i="25"/>
  <c r="Q161" i="25"/>
  <c r="P161" i="25"/>
  <c r="O161" i="25"/>
  <c r="N161" i="25"/>
  <c r="M161" i="25"/>
  <c r="L161" i="25"/>
  <c r="K161" i="25"/>
  <c r="J161" i="25"/>
  <c r="E161" i="25"/>
  <c r="D161" i="25"/>
  <c r="C161" i="25"/>
  <c r="B161" i="25"/>
  <c r="AC160" i="25"/>
  <c r="AB160" i="25"/>
  <c r="AA160" i="25"/>
  <c r="Z160" i="25"/>
  <c r="Y160" i="25"/>
  <c r="X160" i="25"/>
  <c r="W160" i="25"/>
  <c r="V160" i="25"/>
  <c r="U160" i="25"/>
  <c r="T160" i="25"/>
  <c r="S160" i="25"/>
  <c r="R160" i="25"/>
  <c r="Q160" i="25"/>
  <c r="P160" i="25"/>
  <c r="O160" i="25"/>
  <c r="N160" i="25"/>
  <c r="M160" i="25"/>
  <c r="L160" i="25"/>
  <c r="K160" i="25"/>
  <c r="J160" i="25"/>
  <c r="E160" i="25"/>
  <c r="D160" i="25"/>
  <c r="C160" i="25"/>
  <c r="B160" i="25"/>
  <c r="AC159" i="25"/>
  <c r="AB159" i="25"/>
  <c r="AA159" i="25"/>
  <c r="Z159" i="25"/>
  <c r="Y159" i="25"/>
  <c r="X159" i="25"/>
  <c r="W159" i="25"/>
  <c r="V159" i="25"/>
  <c r="U159" i="25"/>
  <c r="T159" i="25"/>
  <c r="S159" i="25"/>
  <c r="R159" i="25"/>
  <c r="Q159" i="25"/>
  <c r="P159" i="25"/>
  <c r="O159" i="25"/>
  <c r="N159" i="25"/>
  <c r="M159" i="25"/>
  <c r="L159" i="25"/>
  <c r="K159" i="25"/>
  <c r="J159" i="25"/>
  <c r="E159" i="25"/>
  <c r="D159" i="25"/>
  <c r="C159" i="25"/>
  <c r="B159" i="25"/>
  <c r="AC158" i="25"/>
  <c r="AB158" i="25"/>
  <c r="AA158" i="25"/>
  <c r="Z158" i="25"/>
  <c r="Y158" i="25"/>
  <c r="X158" i="25"/>
  <c r="W158" i="25"/>
  <c r="V158" i="25"/>
  <c r="U158" i="25"/>
  <c r="T158" i="25"/>
  <c r="S158" i="25"/>
  <c r="R158" i="25"/>
  <c r="Q158" i="25"/>
  <c r="P158" i="25"/>
  <c r="O158" i="25"/>
  <c r="N158" i="25"/>
  <c r="M158" i="25"/>
  <c r="L158" i="25"/>
  <c r="K158" i="25"/>
  <c r="J158" i="25"/>
  <c r="E158" i="25"/>
  <c r="D158" i="25"/>
  <c r="C158" i="25"/>
  <c r="B158" i="25"/>
  <c r="AC157" i="25"/>
  <c r="AB157" i="25"/>
  <c r="AA157" i="25"/>
  <c r="Z157" i="25"/>
  <c r="Y157" i="25"/>
  <c r="X157" i="25"/>
  <c r="W157" i="25"/>
  <c r="V157" i="25"/>
  <c r="U157" i="25"/>
  <c r="T157" i="25"/>
  <c r="S157" i="25"/>
  <c r="R157" i="25"/>
  <c r="Q157" i="25"/>
  <c r="P157" i="25"/>
  <c r="O157" i="25"/>
  <c r="N157" i="25"/>
  <c r="M157" i="25"/>
  <c r="L157" i="25"/>
  <c r="K157" i="25"/>
  <c r="J157" i="25"/>
  <c r="E157" i="25"/>
  <c r="D157" i="25"/>
  <c r="C157" i="25"/>
  <c r="B157" i="25"/>
  <c r="AC156" i="25"/>
  <c r="AB156" i="25"/>
  <c r="AA156" i="25"/>
  <c r="Z156" i="25"/>
  <c r="Y156" i="25"/>
  <c r="X156" i="25"/>
  <c r="W156" i="25"/>
  <c r="V156" i="25"/>
  <c r="U156" i="25"/>
  <c r="T156" i="25"/>
  <c r="S156" i="25"/>
  <c r="R156" i="25"/>
  <c r="Q156" i="25"/>
  <c r="P156" i="25"/>
  <c r="O156" i="25"/>
  <c r="N156" i="25"/>
  <c r="M156" i="25"/>
  <c r="L156" i="25"/>
  <c r="K156" i="25"/>
  <c r="J156" i="25"/>
  <c r="E156" i="25"/>
  <c r="D156" i="25"/>
  <c r="C156" i="25"/>
  <c r="B156" i="25"/>
  <c r="AC155" i="25"/>
  <c r="AB155" i="25"/>
  <c r="AA155" i="25"/>
  <c r="Z155" i="25"/>
  <c r="Y155" i="25"/>
  <c r="X155" i="25"/>
  <c r="W155" i="25"/>
  <c r="V155" i="25"/>
  <c r="U155" i="25"/>
  <c r="T155" i="25"/>
  <c r="S155" i="25"/>
  <c r="R155" i="25"/>
  <c r="Q155" i="25"/>
  <c r="P155" i="25"/>
  <c r="O155" i="25"/>
  <c r="N155" i="25"/>
  <c r="M155" i="25"/>
  <c r="L155" i="25"/>
  <c r="K155" i="25"/>
  <c r="J155" i="25"/>
  <c r="E155" i="25"/>
  <c r="D155" i="25"/>
  <c r="C155" i="25"/>
  <c r="B155" i="25"/>
  <c r="AC154" i="25"/>
  <c r="AB154" i="25"/>
  <c r="AA154" i="25"/>
  <c r="Z154" i="25"/>
  <c r="Y154" i="25"/>
  <c r="X154" i="25"/>
  <c r="W154" i="25"/>
  <c r="V154" i="25"/>
  <c r="U154" i="25"/>
  <c r="T154" i="25"/>
  <c r="S154" i="25"/>
  <c r="R154" i="25"/>
  <c r="Q154" i="25"/>
  <c r="P154" i="25"/>
  <c r="O154" i="25"/>
  <c r="N154" i="25"/>
  <c r="M154" i="25"/>
  <c r="L154" i="25"/>
  <c r="K154" i="25"/>
  <c r="J154" i="25"/>
  <c r="E154" i="25"/>
  <c r="D154" i="25"/>
  <c r="C154" i="25"/>
  <c r="B154" i="25"/>
  <c r="AC153" i="25"/>
  <c r="AB153" i="25"/>
  <c r="AA153" i="25"/>
  <c r="Z153" i="25"/>
  <c r="Y153" i="25"/>
  <c r="X153" i="25"/>
  <c r="W153" i="25"/>
  <c r="V153" i="25"/>
  <c r="U153" i="25"/>
  <c r="T153" i="25"/>
  <c r="S153" i="25"/>
  <c r="R153" i="25"/>
  <c r="Q153" i="25"/>
  <c r="P153" i="25"/>
  <c r="O153" i="25"/>
  <c r="N153" i="25"/>
  <c r="M153" i="25"/>
  <c r="L153" i="25"/>
  <c r="K153" i="25"/>
  <c r="J153" i="25"/>
  <c r="E153" i="25"/>
  <c r="D153" i="25"/>
  <c r="C153" i="25"/>
  <c r="B153" i="25"/>
  <c r="AC152" i="25"/>
  <c r="AB152" i="25"/>
  <c r="AA152" i="25"/>
  <c r="Z152" i="25"/>
  <c r="Y152" i="25"/>
  <c r="X152" i="25"/>
  <c r="W152" i="25"/>
  <c r="V152" i="25"/>
  <c r="U152" i="25"/>
  <c r="T152" i="25"/>
  <c r="S152" i="25"/>
  <c r="R152" i="25"/>
  <c r="Q152" i="25"/>
  <c r="P152" i="25"/>
  <c r="O152" i="25"/>
  <c r="N152" i="25"/>
  <c r="M152" i="25"/>
  <c r="L152" i="25"/>
  <c r="K152" i="25"/>
  <c r="J152" i="25"/>
  <c r="E152" i="25"/>
  <c r="D152" i="25"/>
  <c r="C152" i="25"/>
  <c r="B152" i="25"/>
  <c r="AC151" i="25"/>
  <c r="AB151" i="25"/>
  <c r="AA151" i="25"/>
  <c r="Z151" i="25"/>
  <c r="Y151" i="25"/>
  <c r="X151" i="25"/>
  <c r="W151" i="25"/>
  <c r="V151" i="25"/>
  <c r="U151" i="25"/>
  <c r="T151" i="25"/>
  <c r="S151" i="25"/>
  <c r="R151" i="25"/>
  <c r="Q151" i="25"/>
  <c r="P151" i="25"/>
  <c r="O151" i="25"/>
  <c r="N151" i="25"/>
  <c r="M151" i="25"/>
  <c r="L151" i="25"/>
  <c r="K151" i="25"/>
  <c r="J151" i="25"/>
  <c r="E151" i="25"/>
  <c r="D151" i="25"/>
  <c r="C151" i="25"/>
  <c r="B151" i="25"/>
  <c r="AC150" i="25"/>
  <c r="AB150" i="25"/>
  <c r="AA150" i="25"/>
  <c r="Z150" i="25"/>
  <c r="Y150" i="25"/>
  <c r="X150" i="25"/>
  <c r="W150" i="25"/>
  <c r="V150" i="25"/>
  <c r="U150" i="25"/>
  <c r="T150" i="25"/>
  <c r="S150" i="25"/>
  <c r="R150" i="25"/>
  <c r="Q150" i="25"/>
  <c r="P150" i="25"/>
  <c r="O150" i="25"/>
  <c r="N150" i="25"/>
  <c r="M150" i="25"/>
  <c r="L150" i="25"/>
  <c r="K150" i="25"/>
  <c r="J150" i="25"/>
  <c r="E150" i="25"/>
  <c r="D150" i="25"/>
  <c r="C150" i="25"/>
  <c r="B150" i="25"/>
  <c r="AC149" i="25"/>
  <c r="AB149" i="25"/>
  <c r="AA149" i="25"/>
  <c r="Z149" i="25"/>
  <c r="Y149" i="25"/>
  <c r="X149" i="25"/>
  <c r="W149" i="25"/>
  <c r="V149" i="25"/>
  <c r="U149" i="25"/>
  <c r="T149" i="25"/>
  <c r="S149" i="25"/>
  <c r="R149" i="25"/>
  <c r="Q149" i="25"/>
  <c r="P149" i="25"/>
  <c r="O149" i="25"/>
  <c r="N149" i="25"/>
  <c r="M149" i="25"/>
  <c r="L149" i="25"/>
  <c r="K149" i="25"/>
  <c r="J149" i="25"/>
  <c r="E149" i="25"/>
  <c r="D149" i="25"/>
  <c r="C149" i="25"/>
  <c r="B149" i="25"/>
  <c r="AC148" i="25"/>
  <c r="AB148" i="25"/>
  <c r="AA148" i="25"/>
  <c r="Z148" i="25"/>
  <c r="Y148" i="25"/>
  <c r="X148" i="25"/>
  <c r="W148" i="25"/>
  <c r="V148" i="25"/>
  <c r="U148" i="25"/>
  <c r="T148" i="25"/>
  <c r="S148" i="25"/>
  <c r="R148" i="25"/>
  <c r="Q148" i="25"/>
  <c r="P148" i="25"/>
  <c r="O148" i="25"/>
  <c r="N148" i="25"/>
  <c r="M148" i="25"/>
  <c r="L148" i="25"/>
  <c r="K148" i="25"/>
  <c r="J148" i="25"/>
  <c r="E148" i="25"/>
  <c r="D148" i="25"/>
  <c r="C148" i="25"/>
  <c r="B148" i="25"/>
  <c r="AC147" i="25"/>
  <c r="AB147" i="25"/>
  <c r="AA147" i="25"/>
  <c r="Z147" i="25"/>
  <c r="Y147" i="25"/>
  <c r="X147" i="25"/>
  <c r="W147" i="25"/>
  <c r="V147" i="25"/>
  <c r="U147" i="25"/>
  <c r="T147" i="25"/>
  <c r="S147" i="25"/>
  <c r="R147" i="25"/>
  <c r="Q147" i="25"/>
  <c r="P147" i="25"/>
  <c r="O147" i="25"/>
  <c r="N147" i="25"/>
  <c r="M147" i="25"/>
  <c r="L147" i="25"/>
  <c r="K147" i="25"/>
  <c r="J147" i="25"/>
  <c r="E147" i="25"/>
  <c r="D147" i="25"/>
  <c r="C147" i="25"/>
  <c r="B147" i="25"/>
  <c r="AC146" i="25"/>
  <c r="AB146" i="25"/>
  <c r="AA146" i="25"/>
  <c r="Z146" i="25"/>
  <c r="Y146" i="25"/>
  <c r="X146" i="25"/>
  <c r="W146" i="25"/>
  <c r="V146" i="25"/>
  <c r="U146" i="25"/>
  <c r="T146" i="25"/>
  <c r="S146" i="25"/>
  <c r="R146" i="25"/>
  <c r="Q146" i="25"/>
  <c r="P146" i="25"/>
  <c r="O146" i="25"/>
  <c r="N146" i="25"/>
  <c r="M146" i="25"/>
  <c r="L146" i="25"/>
  <c r="K146" i="25"/>
  <c r="J146" i="25"/>
  <c r="E146" i="25"/>
  <c r="D146" i="25"/>
  <c r="C146" i="25"/>
  <c r="B146" i="25"/>
  <c r="AC145" i="25"/>
  <c r="AB145" i="25"/>
  <c r="AA145" i="25"/>
  <c r="Z145" i="25"/>
  <c r="Y145" i="25"/>
  <c r="X145" i="25"/>
  <c r="W145" i="25"/>
  <c r="V145" i="25"/>
  <c r="U145" i="25"/>
  <c r="T145" i="25"/>
  <c r="S145" i="25"/>
  <c r="R145" i="25"/>
  <c r="Q145" i="25"/>
  <c r="P145" i="25"/>
  <c r="O145" i="25"/>
  <c r="N145" i="25"/>
  <c r="M145" i="25"/>
  <c r="L145" i="25"/>
  <c r="K145" i="25"/>
  <c r="J145" i="25"/>
  <c r="E145" i="25"/>
  <c r="D145" i="25"/>
  <c r="C145" i="25"/>
  <c r="B145" i="25"/>
  <c r="AC144" i="25"/>
  <c r="AB144" i="25"/>
  <c r="AA144" i="25"/>
  <c r="Z144" i="25"/>
  <c r="Y144" i="25"/>
  <c r="X144" i="25"/>
  <c r="W144" i="25"/>
  <c r="V144" i="25"/>
  <c r="U144" i="25"/>
  <c r="T144" i="25"/>
  <c r="S144" i="25"/>
  <c r="R144" i="25"/>
  <c r="Q144" i="25"/>
  <c r="P144" i="25"/>
  <c r="O144" i="25"/>
  <c r="N144" i="25"/>
  <c r="M144" i="25"/>
  <c r="L144" i="25"/>
  <c r="K144" i="25"/>
  <c r="J144" i="25"/>
  <c r="E144" i="25"/>
  <c r="D144" i="25"/>
  <c r="C144" i="25"/>
  <c r="B144" i="25"/>
  <c r="AC143" i="25"/>
  <c r="AB143" i="25"/>
  <c r="AA143" i="25"/>
  <c r="Z143" i="25"/>
  <c r="Y143" i="25"/>
  <c r="X143" i="25"/>
  <c r="W143" i="25"/>
  <c r="V143" i="25"/>
  <c r="U143" i="25"/>
  <c r="T143" i="25"/>
  <c r="S143" i="25"/>
  <c r="R143" i="25"/>
  <c r="Q143" i="25"/>
  <c r="P143" i="25"/>
  <c r="O143" i="25"/>
  <c r="N143" i="25"/>
  <c r="M143" i="25"/>
  <c r="L143" i="25"/>
  <c r="K143" i="25"/>
  <c r="J143" i="25"/>
  <c r="E143" i="25"/>
  <c r="D143" i="25"/>
  <c r="C143" i="25"/>
  <c r="B143" i="25"/>
  <c r="AC142" i="25"/>
  <c r="AB142" i="25"/>
  <c r="AA142" i="25"/>
  <c r="Z142" i="25"/>
  <c r="Y142" i="25"/>
  <c r="X142" i="25"/>
  <c r="W142" i="25"/>
  <c r="V142" i="25"/>
  <c r="U142" i="25"/>
  <c r="T142" i="25"/>
  <c r="S142" i="25"/>
  <c r="R142" i="25"/>
  <c r="Q142" i="25"/>
  <c r="P142" i="25"/>
  <c r="O142" i="25"/>
  <c r="N142" i="25"/>
  <c r="M142" i="25"/>
  <c r="L142" i="25"/>
  <c r="K142" i="25"/>
  <c r="J142" i="25"/>
  <c r="E142" i="25"/>
  <c r="D142" i="25"/>
  <c r="C142" i="25"/>
  <c r="B142" i="25"/>
  <c r="AC141" i="25"/>
  <c r="AB141" i="25"/>
  <c r="AA141" i="25"/>
  <c r="Z141" i="25"/>
  <c r="Y141" i="25"/>
  <c r="X141" i="25"/>
  <c r="W141" i="25"/>
  <c r="V141" i="25"/>
  <c r="U141" i="25"/>
  <c r="T141" i="25"/>
  <c r="S141" i="25"/>
  <c r="R141" i="25"/>
  <c r="Q141" i="25"/>
  <c r="P141" i="25"/>
  <c r="O141" i="25"/>
  <c r="N141" i="25"/>
  <c r="M141" i="25"/>
  <c r="L141" i="25"/>
  <c r="K141" i="25"/>
  <c r="J141" i="25"/>
  <c r="E141" i="25"/>
  <c r="D141" i="25"/>
  <c r="C141" i="25"/>
  <c r="B141" i="25"/>
  <c r="AC140" i="25"/>
  <c r="AB140" i="25"/>
  <c r="AA140" i="25"/>
  <c r="Z140" i="25"/>
  <c r="Y140" i="25"/>
  <c r="X140" i="25"/>
  <c r="W140" i="25"/>
  <c r="V140" i="25"/>
  <c r="U140" i="25"/>
  <c r="T140" i="25"/>
  <c r="S140" i="25"/>
  <c r="R140" i="25"/>
  <c r="Q140" i="25"/>
  <c r="P140" i="25"/>
  <c r="O140" i="25"/>
  <c r="N140" i="25"/>
  <c r="M140" i="25"/>
  <c r="L140" i="25"/>
  <c r="K140" i="25"/>
  <c r="J140" i="25"/>
  <c r="E140" i="25"/>
  <c r="D140" i="25"/>
  <c r="C140" i="25"/>
  <c r="B140" i="25"/>
  <c r="AC139" i="25"/>
  <c r="AB139" i="25"/>
  <c r="AA139" i="25"/>
  <c r="Z139" i="25"/>
  <c r="Y139" i="25"/>
  <c r="X139" i="25"/>
  <c r="W139" i="25"/>
  <c r="V139" i="25"/>
  <c r="U139" i="25"/>
  <c r="T139" i="25"/>
  <c r="S139" i="25"/>
  <c r="R139" i="25"/>
  <c r="Q139" i="25"/>
  <c r="P139" i="25"/>
  <c r="O139" i="25"/>
  <c r="N139" i="25"/>
  <c r="M139" i="25"/>
  <c r="L139" i="25"/>
  <c r="K139" i="25"/>
  <c r="J139" i="25"/>
  <c r="E139" i="25"/>
  <c r="D139" i="25"/>
  <c r="C139" i="25"/>
  <c r="B139" i="25"/>
  <c r="AC138" i="25"/>
  <c r="AB138" i="25"/>
  <c r="AA138" i="25"/>
  <c r="Z138" i="25"/>
  <c r="Y138" i="25"/>
  <c r="X138" i="25"/>
  <c r="W138" i="25"/>
  <c r="V138" i="25"/>
  <c r="U138" i="25"/>
  <c r="T138" i="25"/>
  <c r="S138" i="25"/>
  <c r="R138" i="25"/>
  <c r="Q138" i="25"/>
  <c r="P138" i="25"/>
  <c r="O138" i="25"/>
  <c r="N138" i="25"/>
  <c r="M138" i="25"/>
  <c r="L138" i="25"/>
  <c r="K138" i="25"/>
  <c r="J138" i="25"/>
  <c r="E138" i="25"/>
  <c r="D138" i="25"/>
  <c r="C138" i="25"/>
  <c r="B138" i="25"/>
  <c r="AC137" i="25"/>
  <c r="AB137" i="25"/>
  <c r="AA137" i="25"/>
  <c r="Z137" i="25"/>
  <c r="Y137" i="25"/>
  <c r="X137" i="25"/>
  <c r="W137" i="25"/>
  <c r="V137" i="25"/>
  <c r="U137" i="25"/>
  <c r="T137" i="25"/>
  <c r="S137" i="25"/>
  <c r="R137" i="25"/>
  <c r="Q137" i="25"/>
  <c r="P137" i="25"/>
  <c r="O137" i="25"/>
  <c r="N137" i="25"/>
  <c r="M137" i="25"/>
  <c r="L137" i="25"/>
  <c r="K137" i="25"/>
  <c r="J137" i="25"/>
  <c r="E137" i="25"/>
  <c r="D137" i="25"/>
  <c r="C137" i="25"/>
  <c r="B137" i="25"/>
  <c r="AC136" i="25"/>
  <c r="AB136" i="25"/>
  <c r="AA136" i="25"/>
  <c r="Z136" i="25"/>
  <c r="Y136" i="25"/>
  <c r="X136" i="25"/>
  <c r="W136" i="25"/>
  <c r="V136" i="25"/>
  <c r="U136" i="25"/>
  <c r="T136" i="25"/>
  <c r="S136" i="25"/>
  <c r="R136" i="25"/>
  <c r="Q136" i="25"/>
  <c r="P136" i="25"/>
  <c r="O136" i="25"/>
  <c r="N136" i="25"/>
  <c r="M136" i="25"/>
  <c r="L136" i="25"/>
  <c r="K136" i="25"/>
  <c r="J136" i="25"/>
  <c r="E136" i="25"/>
  <c r="D136" i="25"/>
  <c r="C136" i="25"/>
  <c r="B136" i="25"/>
  <c r="AC135" i="25"/>
  <c r="AB135" i="25"/>
  <c r="AA135" i="25"/>
  <c r="Z135" i="25"/>
  <c r="Y135" i="25"/>
  <c r="X135" i="25"/>
  <c r="W135" i="25"/>
  <c r="V135" i="25"/>
  <c r="U135" i="25"/>
  <c r="T135" i="25"/>
  <c r="S135" i="25"/>
  <c r="R135" i="25"/>
  <c r="Q135" i="25"/>
  <c r="P135" i="25"/>
  <c r="O135" i="25"/>
  <c r="N135" i="25"/>
  <c r="M135" i="25"/>
  <c r="L135" i="25"/>
  <c r="K135" i="25"/>
  <c r="J135" i="25"/>
  <c r="E135" i="25"/>
  <c r="D135" i="25"/>
  <c r="C135" i="25"/>
  <c r="B135" i="25"/>
  <c r="AC134" i="25"/>
  <c r="AB134" i="25"/>
  <c r="AA134" i="25"/>
  <c r="Z134" i="25"/>
  <c r="Y134" i="25"/>
  <c r="X134" i="25"/>
  <c r="W134" i="25"/>
  <c r="V134" i="25"/>
  <c r="U134" i="25"/>
  <c r="T134" i="25"/>
  <c r="S134" i="25"/>
  <c r="R134" i="25"/>
  <c r="Q134" i="25"/>
  <c r="P134" i="25"/>
  <c r="O134" i="25"/>
  <c r="N134" i="25"/>
  <c r="M134" i="25"/>
  <c r="L134" i="25"/>
  <c r="K134" i="25"/>
  <c r="J134" i="25"/>
  <c r="E134" i="25"/>
  <c r="D134" i="25"/>
  <c r="C134" i="25"/>
  <c r="B134" i="25"/>
  <c r="AC133" i="25"/>
  <c r="AB133" i="25"/>
  <c r="AA133" i="25"/>
  <c r="Z133" i="25"/>
  <c r="Y133" i="25"/>
  <c r="X133" i="25"/>
  <c r="W133" i="25"/>
  <c r="V133" i="25"/>
  <c r="U133" i="25"/>
  <c r="T133" i="25"/>
  <c r="S133" i="25"/>
  <c r="R133" i="25"/>
  <c r="Q133" i="25"/>
  <c r="P133" i="25"/>
  <c r="O133" i="25"/>
  <c r="N133" i="25"/>
  <c r="M133" i="25"/>
  <c r="L133" i="25"/>
  <c r="K133" i="25"/>
  <c r="J133" i="25"/>
  <c r="E133" i="25"/>
  <c r="D133" i="25"/>
  <c r="C133" i="25"/>
  <c r="B133" i="25"/>
  <c r="AC132" i="25"/>
  <c r="AB132" i="25"/>
  <c r="AA132" i="25"/>
  <c r="Z132" i="25"/>
  <c r="Y132" i="25"/>
  <c r="X132" i="25"/>
  <c r="W132" i="25"/>
  <c r="V132" i="25"/>
  <c r="U132" i="25"/>
  <c r="T132" i="25"/>
  <c r="S132" i="25"/>
  <c r="R132" i="25"/>
  <c r="Q132" i="25"/>
  <c r="P132" i="25"/>
  <c r="O132" i="25"/>
  <c r="N132" i="25"/>
  <c r="M132" i="25"/>
  <c r="L132" i="25"/>
  <c r="K132" i="25"/>
  <c r="J132" i="25"/>
  <c r="E132" i="25"/>
  <c r="D132" i="25"/>
  <c r="C132" i="25"/>
  <c r="B132" i="25"/>
  <c r="AC131" i="25"/>
  <c r="AB131" i="25"/>
  <c r="AA131" i="25"/>
  <c r="Z131" i="25"/>
  <c r="Y131" i="25"/>
  <c r="X131" i="25"/>
  <c r="W131" i="25"/>
  <c r="V131" i="25"/>
  <c r="U131" i="25"/>
  <c r="T131" i="25"/>
  <c r="S131" i="25"/>
  <c r="R131" i="25"/>
  <c r="Q131" i="25"/>
  <c r="P131" i="25"/>
  <c r="O131" i="25"/>
  <c r="N131" i="25"/>
  <c r="M131" i="25"/>
  <c r="L131" i="25"/>
  <c r="K131" i="25"/>
  <c r="J131" i="25"/>
  <c r="E131" i="25"/>
  <c r="D131" i="25"/>
  <c r="C131" i="25"/>
  <c r="B131" i="25"/>
  <c r="AC130" i="25"/>
  <c r="AB130" i="25"/>
  <c r="AA130" i="25"/>
  <c r="Z130" i="25"/>
  <c r="Y130" i="25"/>
  <c r="X130" i="25"/>
  <c r="W130" i="25"/>
  <c r="V130" i="25"/>
  <c r="U130" i="25"/>
  <c r="T130" i="25"/>
  <c r="S130" i="25"/>
  <c r="R130" i="25"/>
  <c r="Q130" i="25"/>
  <c r="P130" i="25"/>
  <c r="O130" i="25"/>
  <c r="N130" i="25"/>
  <c r="M130" i="25"/>
  <c r="L130" i="25"/>
  <c r="K130" i="25"/>
  <c r="J130" i="25"/>
  <c r="E130" i="25"/>
  <c r="D130" i="25"/>
  <c r="C130" i="25"/>
  <c r="B130" i="25"/>
  <c r="AC129" i="25"/>
  <c r="AB129" i="25"/>
  <c r="AA129" i="25"/>
  <c r="Z129" i="25"/>
  <c r="Y129" i="25"/>
  <c r="X129" i="25"/>
  <c r="W129" i="25"/>
  <c r="V129" i="25"/>
  <c r="U129" i="25"/>
  <c r="T129" i="25"/>
  <c r="S129" i="25"/>
  <c r="R129" i="25"/>
  <c r="Q129" i="25"/>
  <c r="P129" i="25"/>
  <c r="O129" i="25"/>
  <c r="N129" i="25"/>
  <c r="M129" i="25"/>
  <c r="L129" i="25"/>
  <c r="K129" i="25"/>
  <c r="J129" i="25"/>
  <c r="E129" i="25"/>
  <c r="D129" i="25"/>
  <c r="C129" i="25"/>
  <c r="B129" i="25"/>
  <c r="AC128" i="25"/>
  <c r="AB128" i="25"/>
  <c r="AA128" i="25"/>
  <c r="Z128" i="25"/>
  <c r="Y128" i="25"/>
  <c r="X128" i="25"/>
  <c r="W128" i="25"/>
  <c r="V128" i="25"/>
  <c r="U128" i="25"/>
  <c r="T128" i="25"/>
  <c r="S128" i="25"/>
  <c r="R128" i="25"/>
  <c r="Q128" i="25"/>
  <c r="P128" i="25"/>
  <c r="O128" i="25"/>
  <c r="N128" i="25"/>
  <c r="M128" i="25"/>
  <c r="L128" i="25"/>
  <c r="K128" i="25"/>
  <c r="J128" i="25"/>
  <c r="E128" i="25"/>
  <c r="D128" i="25"/>
  <c r="C128" i="25"/>
  <c r="B128" i="25"/>
  <c r="AC127" i="25"/>
  <c r="AB127" i="25"/>
  <c r="AA127" i="25"/>
  <c r="Z127" i="25"/>
  <c r="Y127" i="25"/>
  <c r="X127" i="25"/>
  <c r="W127" i="25"/>
  <c r="V127" i="25"/>
  <c r="U127" i="25"/>
  <c r="T127" i="25"/>
  <c r="S127" i="25"/>
  <c r="R127" i="25"/>
  <c r="Q127" i="25"/>
  <c r="P127" i="25"/>
  <c r="O127" i="25"/>
  <c r="N127" i="25"/>
  <c r="M127" i="25"/>
  <c r="L127" i="25"/>
  <c r="K127" i="25"/>
  <c r="J127" i="25"/>
  <c r="E127" i="25"/>
  <c r="D127" i="25"/>
  <c r="C127" i="25"/>
  <c r="B127" i="25"/>
  <c r="AC126" i="25"/>
  <c r="AB126" i="25"/>
  <c r="AA126" i="25"/>
  <c r="Z126" i="25"/>
  <c r="Y126" i="25"/>
  <c r="X126" i="25"/>
  <c r="W126" i="25"/>
  <c r="V126" i="25"/>
  <c r="U126" i="25"/>
  <c r="T126" i="25"/>
  <c r="S126" i="25"/>
  <c r="R126" i="25"/>
  <c r="Q126" i="25"/>
  <c r="P126" i="25"/>
  <c r="O126" i="25"/>
  <c r="N126" i="25"/>
  <c r="M126" i="25"/>
  <c r="L126" i="25"/>
  <c r="K126" i="25"/>
  <c r="J126" i="25"/>
  <c r="E126" i="25"/>
  <c r="D126" i="25"/>
  <c r="C126" i="25"/>
  <c r="B126" i="25"/>
  <c r="AC125" i="25"/>
  <c r="AB125" i="25"/>
  <c r="AA125" i="25"/>
  <c r="Z125" i="25"/>
  <c r="Y125" i="25"/>
  <c r="X125" i="25"/>
  <c r="W125" i="25"/>
  <c r="V125" i="25"/>
  <c r="U125" i="25"/>
  <c r="T125" i="25"/>
  <c r="S125" i="25"/>
  <c r="R125" i="25"/>
  <c r="Q125" i="25"/>
  <c r="P125" i="25"/>
  <c r="O125" i="25"/>
  <c r="N125" i="25"/>
  <c r="M125" i="25"/>
  <c r="L125" i="25"/>
  <c r="K125" i="25"/>
  <c r="J125" i="25"/>
  <c r="E125" i="25"/>
  <c r="D125" i="25"/>
  <c r="C125" i="25"/>
  <c r="B125" i="25"/>
  <c r="AC124" i="25"/>
  <c r="AB124" i="25"/>
  <c r="AA124" i="25"/>
  <c r="Z124" i="25"/>
  <c r="Y124" i="25"/>
  <c r="X124" i="25"/>
  <c r="W124" i="25"/>
  <c r="V124" i="25"/>
  <c r="U124" i="25"/>
  <c r="T124" i="25"/>
  <c r="S124" i="25"/>
  <c r="R124" i="25"/>
  <c r="Q124" i="25"/>
  <c r="P124" i="25"/>
  <c r="O124" i="25"/>
  <c r="N124" i="25"/>
  <c r="M124" i="25"/>
  <c r="L124" i="25"/>
  <c r="K124" i="25"/>
  <c r="J124" i="25"/>
  <c r="E124" i="25"/>
  <c r="D124" i="25"/>
  <c r="C124" i="25"/>
  <c r="B124" i="25"/>
  <c r="AC123" i="25"/>
  <c r="AB123" i="25"/>
  <c r="AA123" i="25"/>
  <c r="Z123" i="25"/>
  <c r="Y123" i="25"/>
  <c r="X123" i="25"/>
  <c r="W123" i="25"/>
  <c r="V123" i="25"/>
  <c r="U123" i="25"/>
  <c r="T123" i="25"/>
  <c r="S123" i="25"/>
  <c r="R123" i="25"/>
  <c r="Q123" i="25"/>
  <c r="P123" i="25"/>
  <c r="O123" i="25"/>
  <c r="N123" i="25"/>
  <c r="M123" i="25"/>
  <c r="L123" i="25"/>
  <c r="K123" i="25"/>
  <c r="J123" i="25"/>
  <c r="E123" i="25"/>
  <c r="D123" i="25"/>
  <c r="C123" i="25"/>
  <c r="B123" i="25"/>
  <c r="AC122" i="25"/>
  <c r="AB122" i="25"/>
  <c r="AA122" i="25"/>
  <c r="Z122" i="25"/>
  <c r="Y122" i="25"/>
  <c r="X122" i="25"/>
  <c r="W122" i="25"/>
  <c r="V122" i="25"/>
  <c r="U122" i="25"/>
  <c r="T122" i="25"/>
  <c r="S122" i="25"/>
  <c r="R122" i="25"/>
  <c r="Q122" i="25"/>
  <c r="P122" i="25"/>
  <c r="O122" i="25"/>
  <c r="N122" i="25"/>
  <c r="M122" i="25"/>
  <c r="L122" i="25"/>
  <c r="K122" i="25"/>
  <c r="J122" i="25"/>
  <c r="E122" i="25"/>
  <c r="D122" i="25"/>
  <c r="C122" i="25"/>
  <c r="B122" i="25"/>
  <c r="AC121" i="25"/>
  <c r="AB121" i="25"/>
  <c r="AA121" i="25"/>
  <c r="Z121" i="25"/>
  <c r="Y121" i="25"/>
  <c r="X121" i="25"/>
  <c r="W121" i="25"/>
  <c r="V121" i="25"/>
  <c r="U121" i="25"/>
  <c r="T121" i="25"/>
  <c r="S121" i="25"/>
  <c r="R121" i="25"/>
  <c r="Q121" i="25"/>
  <c r="P121" i="25"/>
  <c r="O121" i="25"/>
  <c r="N121" i="25"/>
  <c r="M121" i="25"/>
  <c r="L121" i="25"/>
  <c r="K121" i="25"/>
  <c r="J121" i="25"/>
  <c r="E121" i="25"/>
  <c r="D121" i="25"/>
  <c r="C121" i="25"/>
  <c r="B121" i="25"/>
  <c r="AC120" i="25"/>
  <c r="AB120" i="25"/>
  <c r="AA120" i="25"/>
  <c r="Z120" i="25"/>
  <c r="Y120" i="25"/>
  <c r="X120" i="25"/>
  <c r="W120" i="25"/>
  <c r="V120" i="25"/>
  <c r="U120" i="25"/>
  <c r="T120" i="25"/>
  <c r="S120" i="25"/>
  <c r="R120" i="25"/>
  <c r="Q120" i="25"/>
  <c r="P120" i="25"/>
  <c r="O120" i="25"/>
  <c r="N120" i="25"/>
  <c r="M120" i="25"/>
  <c r="L120" i="25"/>
  <c r="K120" i="25"/>
  <c r="J120" i="25"/>
  <c r="E120" i="25"/>
  <c r="D120" i="25"/>
  <c r="C120" i="25"/>
  <c r="B120" i="25"/>
  <c r="AC119" i="25"/>
  <c r="AB119" i="25"/>
  <c r="AA119" i="25"/>
  <c r="Z119" i="25"/>
  <c r="Y119" i="25"/>
  <c r="X119" i="25"/>
  <c r="W119" i="25"/>
  <c r="V119" i="25"/>
  <c r="U119" i="25"/>
  <c r="T119" i="25"/>
  <c r="S119" i="25"/>
  <c r="R119" i="25"/>
  <c r="Q119" i="25"/>
  <c r="P119" i="25"/>
  <c r="O119" i="25"/>
  <c r="N119" i="25"/>
  <c r="M119" i="25"/>
  <c r="L119" i="25"/>
  <c r="K119" i="25"/>
  <c r="J119" i="25"/>
  <c r="E119" i="25"/>
  <c r="D119" i="25"/>
  <c r="C119" i="25"/>
  <c r="B119" i="25"/>
  <c r="AC118" i="25"/>
  <c r="AB118" i="25"/>
  <c r="AA118" i="25"/>
  <c r="Z118" i="25"/>
  <c r="Y118" i="25"/>
  <c r="X118" i="25"/>
  <c r="W118" i="25"/>
  <c r="V118" i="25"/>
  <c r="U118" i="25"/>
  <c r="T118" i="25"/>
  <c r="S118" i="25"/>
  <c r="R118" i="25"/>
  <c r="Q118" i="25"/>
  <c r="P118" i="25"/>
  <c r="O118" i="25"/>
  <c r="N118" i="25"/>
  <c r="M118" i="25"/>
  <c r="L118" i="25"/>
  <c r="K118" i="25"/>
  <c r="J118" i="25"/>
  <c r="E118" i="25"/>
  <c r="D118" i="25"/>
  <c r="C118" i="25"/>
  <c r="B118" i="25"/>
  <c r="AC117" i="25"/>
  <c r="AB117" i="25"/>
  <c r="AA117" i="25"/>
  <c r="Z117" i="25"/>
  <c r="Y117" i="25"/>
  <c r="X117" i="25"/>
  <c r="W117" i="25"/>
  <c r="V117" i="25"/>
  <c r="U117" i="25"/>
  <c r="T117" i="25"/>
  <c r="S117" i="25"/>
  <c r="R117" i="25"/>
  <c r="Q117" i="25"/>
  <c r="P117" i="25"/>
  <c r="O117" i="25"/>
  <c r="N117" i="25"/>
  <c r="M117" i="25"/>
  <c r="L117" i="25"/>
  <c r="K117" i="25"/>
  <c r="J117" i="25"/>
  <c r="E117" i="25"/>
  <c r="D117" i="25"/>
  <c r="C117" i="25"/>
  <c r="B117" i="25"/>
  <c r="AC116" i="25"/>
  <c r="AB116" i="25"/>
  <c r="AA116" i="25"/>
  <c r="Z116" i="25"/>
  <c r="Y116" i="25"/>
  <c r="X116" i="25"/>
  <c r="W116" i="25"/>
  <c r="V116" i="25"/>
  <c r="U116" i="25"/>
  <c r="T116" i="25"/>
  <c r="S116" i="25"/>
  <c r="R116" i="25"/>
  <c r="Q116" i="25"/>
  <c r="P116" i="25"/>
  <c r="O116" i="25"/>
  <c r="N116" i="25"/>
  <c r="M116" i="25"/>
  <c r="L116" i="25"/>
  <c r="K116" i="25"/>
  <c r="J116" i="25"/>
  <c r="E116" i="25"/>
  <c r="D116" i="25"/>
  <c r="C116" i="25"/>
  <c r="B116" i="25"/>
  <c r="AC115" i="25"/>
  <c r="AB115" i="25"/>
  <c r="AA115" i="25"/>
  <c r="Z115" i="25"/>
  <c r="Y115" i="25"/>
  <c r="X115" i="25"/>
  <c r="W115" i="25"/>
  <c r="V115" i="25"/>
  <c r="U115" i="25"/>
  <c r="T115" i="25"/>
  <c r="S115" i="25"/>
  <c r="R115" i="25"/>
  <c r="Q115" i="25"/>
  <c r="P115" i="25"/>
  <c r="O115" i="25"/>
  <c r="N115" i="25"/>
  <c r="M115" i="25"/>
  <c r="L115" i="25"/>
  <c r="K115" i="25"/>
  <c r="J115" i="25"/>
  <c r="E115" i="25"/>
  <c r="D115" i="25"/>
  <c r="C115" i="25"/>
  <c r="B115" i="25"/>
  <c r="AC114" i="25"/>
  <c r="AB114" i="25"/>
  <c r="AA114" i="25"/>
  <c r="Z114" i="25"/>
  <c r="Y114" i="25"/>
  <c r="X114" i="25"/>
  <c r="W114" i="25"/>
  <c r="V114" i="25"/>
  <c r="U114" i="25"/>
  <c r="T114" i="25"/>
  <c r="S114" i="25"/>
  <c r="R114" i="25"/>
  <c r="Q114" i="25"/>
  <c r="P114" i="25"/>
  <c r="O114" i="25"/>
  <c r="N114" i="25"/>
  <c r="M114" i="25"/>
  <c r="L114" i="25"/>
  <c r="K114" i="25"/>
  <c r="J114" i="25"/>
  <c r="E114" i="25"/>
  <c r="D114" i="25"/>
  <c r="C114" i="25"/>
  <c r="B114" i="25"/>
  <c r="AC113" i="25"/>
  <c r="AB113" i="25"/>
  <c r="AA113" i="25"/>
  <c r="Z113" i="25"/>
  <c r="Y113" i="25"/>
  <c r="X113" i="25"/>
  <c r="W113" i="25"/>
  <c r="V113" i="25"/>
  <c r="U113" i="25"/>
  <c r="T113" i="25"/>
  <c r="S113" i="25"/>
  <c r="R113" i="25"/>
  <c r="Q113" i="25"/>
  <c r="P113" i="25"/>
  <c r="O113" i="25"/>
  <c r="N113" i="25"/>
  <c r="M113" i="25"/>
  <c r="L113" i="25"/>
  <c r="K113" i="25"/>
  <c r="J113" i="25"/>
  <c r="E113" i="25"/>
  <c r="D113" i="25"/>
  <c r="C113" i="25"/>
  <c r="B113" i="25"/>
  <c r="AC112" i="25"/>
  <c r="AB112" i="25"/>
  <c r="AA112" i="25"/>
  <c r="Z112" i="25"/>
  <c r="Y112" i="25"/>
  <c r="X112" i="25"/>
  <c r="W112" i="25"/>
  <c r="V112" i="25"/>
  <c r="U112" i="25"/>
  <c r="T112" i="25"/>
  <c r="S112" i="25"/>
  <c r="R112" i="25"/>
  <c r="Q112" i="25"/>
  <c r="P112" i="25"/>
  <c r="O112" i="25"/>
  <c r="N112" i="25"/>
  <c r="M112" i="25"/>
  <c r="L112" i="25"/>
  <c r="K112" i="25"/>
  <c r="J112" i="25"/>
  <c r="E112" i="25"/>
  <c r="D112" i="25"/>
  <c r="C112" i="25"/>
  <c r="B112" i="25"/>
  <c r="AC111" i="25"/>
  <c r="AB111" i="25"/>
  <c r="AA111" i="25"/>
  <c r="Z111" i="25"/>
  <c r="Y111" i="25"/>
  <c r="X111" i="25"/>
  <c r="W111" i="25"/>
  <c r="V111" i="25"/>
  <c r="U111" i="25"/>
  <c r="T111" i="25"/>
  <c r="S111" i="25"/>
  <c r="R111" i="25"/>
  <c r="Q111" i="25"/>
  <c r="P111" i="25"/>
  <c r="O111" i="25"/>
  <c r="N111" i="25"/>
  <c r="M111" i="25"/>
  <c r="L111" i="25"/>
  <c r="K111" i="25"/>
  <c r="J111" i="25"/>
  <c r="E111" i="25"/>
  <c r="D111" i="25"/>
  <c r="C111" i="25"/>
  <c r="B111" i="25"/>
  <c r="AC110" i="25"/>
  <c r="AB110" i="25"/>
  <c r="AA110" i="25"/>
  <c r="Z110" i="25"/>
  <c r="Y110" i="25"/>
  <c r="X110" i="25"/>
  <c r="W110" i="25"/>
  <c r="V110" i="25"/>
  <c r="U110" i="25"/>
  <c r="T110" i="25"/>
  <c r="S110" i="25"/>
  <c r="R110" i="25"/>
  <c r="Q110" i="25"/>
  <c r="P110" i="25"/>
  <c r="O110" i="25"/>
  <c r="N110" i="25"/>
  <c r="M110" i="25"/>
  <c r="L110" i="25"/>
  <c r="K110" i="25"/>
  <c r="J110" i="25"/>
  <c r="E110" i="25"/>
  <c r="D110" i="25"/>
  <c r="C110" i="25"/>
  <c r="B110" i="25"/>
  <c r="AC109" i="25"/>
  <c r="AB109" i="25"/>
  <c r="AA109" i="25"/>
  <c r="Z109" i="25"/>
  <c r="Y109" i="25"/>
  <c r="X109" i="25"/>
  <c r="W109" i="25"/>
  <c r="V109" i="25"/>
  <c r="U109" i="25"/>
  <c r="T109" i="25"/>
  <c r="S109" i="25"/>
  <c r="R109" i="25"/>
  <c r="Q109" i="25"/>
  <c r="P109" i="25"/>
  <c r="O109" i="25"/>
  <c r="N109" i="25"/>
  <c r="M109" i="25"/>
  <c r="L109" i="25"/>
  <c r="K109" i="25"/>
  <c r="J109" i="25"/>
  <c r="E109" i="25"/>
  <c r="D109" i="25"/>
  <c r="C109" i="25"/>
  <c r="B109" i="25"/>
  <c r="AC108" i="25"/>
  <c r="AB108" i="25"/>
  <c r="AA108" i="25"/>
  <c r="Z108" i="25"/>
  <c r="Y108" i="25"/>
  <c r="X108" i="25"/>
  <c r="W108" i="25"/>
  <c r="V108" i="25"/>
  <c r="U108" i="25"/>
  <c r="T108" i="25"/>
  <c r="S108" i="25"/>
  <c r="R108" i="25"/>
  <c r="Q108" i="25"/>
  <c r="P108" i="25"/>
  <c r="O108" i="25"/>
  <c r="N108" i="25"/>
  <c r="M108" i="25"/>
  <c r="L108" i="25"/>
  <c r="K108" i="25"/>
  <c r="J108" i="25"/>
  <c r="E108" i="25"/>
  <c r="D108" i="25"/>
  <c r="C108" i="25"/>
  <c r="B108" i="25"/>
  <c r="AC107" i="25"/>
  <c r="AB107" i="25"/>
  <c r="AA107" i="25"/>
  <c r="Z107" i="25"/>
  <c r="Y107" i="25"/>
  <c r="X107" i="25"/>
  <c r="W107" i="25"/>
  <c r="V107" i="25"/>
  <c r="U107" i="25"/>
  <c r="T107" i="25"/>
  <c r="S107" i="25"/>
  <c r="R107" i="25"/>
  <c r="Q107" i="25"/>
  <c r="P107" i="25"/>
  <c r="O107" i="25"/>
  <c r="N107" i="25"/>
  <c r="M107" i="25"/>
  <c r="L107" i="25"/>
  <c r="K107" i="25"/>
  <c r="J107" i="25"/>
  <c r="E107" i="25"/>
  <c r="D107" i="25"/>
  <c r="C107" i="25"/>
  <c r="B107" i="25"/>
  <c r="AC106" i="25"/>
  <c r="AB106" i="25"/>
  <c r="AA106" i="25"/>
  <c r="Z106" i="25"/>
  <c r="Y106" i="25"/>
  <c r="X106" i="25"/>
  <c r="W106" i="25"/>
  <c r="V106" i="25"/>
  <c r="U106" i="25"/>
  <c r="T106" i="25"/>
  <c r="S106" i="25"/>
  <c r="R106" i="25"/>
  <c r="Q106" i="25"/>
  <c r="P106" i="25"/>
  <c r="O106" i="25"/>
  <c r="N106" i="25"/>
  <c r="M106" i="25"/>
  <c r="L106" i="25"/>
  <c r="K106" i="25"/>
  <c r="J106" i="25"/>
  <c r="E106" i="25"/>
  <c r="D106" i="25"/>
  <c r="C106" i="25"/>
  <c r="B106" i="25"/>
  <c r="AC105" i="25"/>
  <c r="AB105" i="25"/>
  <c r="AA105" i="25"/>
  <c r="Z105" i="25"/>
  <c r="Y105" i="25"/>
  <c r="X105" i="25"/>
  <c r="W105" i="25"/>
  <c r="V105" i="25"/>
  <c r="U105" i="25"/>
  <c r="T105" i="25"/>
  <c r="S105" i="25"/>
  <c r="R105" i="25"/>
  <c r="Q105" i="25"/>
  <c r="P105" i="25"/>
  <c r="O105" i="25"/>
  <c r="N105" i="25"/>
  <c r="M105" i="25"/>
  <c r="L105" i="25"/>
  <c r="K105" i="25"/>
  <c r="J105" i="25"/>
  <c r="E105" i="25"/>
  <c r="D105" i="25"/>
  <c r="C105" i="25"/>
  <c r="B105" i="25"/>
  <c r="AC104" i="25"/>
  <c r="AB104" i="25"/>
  <c r="AA104" i="25"/>
  <c r="Z104" i="25"/>
  <c r="Y104" i="25"/>
  <c r="X104" i="25"/>
  <c r="W104" i="25"/>
  <c r="V104" i="25"/>
  <c r="U104" i="25"/>
  <c r="T104" i="25"/>
  <c r="S104" i="25"/>
  <c r="R104" i="25"/>
  <c r="Q104" i="25"/>
  <c r="P104" i="25"/>
  <c r="O104" i="25"/>
  <c r="N104" i="25"/>
  <c r="M104" i="25"/>
  <c r="L104" i="25"/>
  <c r="K104" i="25"/>
  <c r="J104" i="25"/>
  <c r="E104" i="25"/>
  <c r="D104" i="25"/>
  <c r="C104" i="25"/>
  <c r="B104" i="25"/>
  <c r="AC103" i="25"/>
  <c r="AB103" i="25"/>
  <c r="AA103" i="25"/>
  <c r="Z103" i="25"/>
  <c r="Y103" i="25"/>
  <c r="X103" i="25"/>
  <c r="W103" i="25"/>
  <c r="V103" i="25"/>
  <c r="U103" i="25"/>
  <c r="T103" i="25"/>
  <c r="S103" i="25"/>
  <c r="R103" i="25"/>
  <c r="Q103" i="25"/>
  <c r="P103" i="25"/>
  <c r="O103" i="25"/>
  <c r="N103" i="25"/>
  <c r="M103" i="25"/>
  <c r="L103" i="25"/>
  <c r="K103" i="25"/>
  <c r="J103" i="25"/>
  <c r="E103" i="25"/>
  <c r="D103" i="25"/>
  <c r="C103" i="25"/>
  <c r="B103" i="25"/>
  <c r="AC102" i="25"/>
  <c r="AB102" i="25"/>
  <c r="AA102" i="25"/>
  <c r="Z102" i="25"/>
  <c r="Y102" i="25"/>
  <c r="X102" i="25"/>
  <c r="W102" i="25"/>
  <c r="V102" i="25"/>
  <c r="U102" i="25"/>
  <c r="T102" i="25"/>
  <c r="S102" i="25"/>
  <c r="R102" i="25"/>
  <c r="Q102" i="25"/>
  <c r="P102" i="25"/>
  <c r="O102" i="25"/>
  <c r="N102" i="25"/>
  <c r="M102" i="25"/>
  <c r="L102" i="25"/>
  <c r="K102" i="25"/>
  <c r="J102" i="25"/>
  <c r="E102" i="25"/>
  <c r="D102" i="25"/>
  <c r="C102" i="25"/>
  <c r="B102" i="25"/>
  <c r="E101" i="25"/>
  <c r="D101" i="25"/>
  <c r="C101" i="25"/>
  <c r="A101" i="25"/>
  <c r="AB101" i="25" s="1"/>
  <c r="E100" i="25"/>
  <c r="D100" i="25"/>
  <c r="C100" i="25"/>
  <c r="A100" i="25"/>
  <c r="V100" i="25" s="1"/>
  <c r="E99" i="25"/>
  <c r="D99" i="25"/>
  <c r="C99" i="25"/>
  <c r="A99" i="25"/>
  <c r="AC99" i="25" s="1"/>
  <c r="E98" i="25"/>
  <c r="D98" i="25"/>
  <c r="C98" i="25"/>
  <c r="A98" i="25"/>
  <c r="T98" i="25" s="1"/>
  <c r="E97" i="25"/>
  <c r="D97" i="25"/>
  <c r="C97" i="25"/>
  <c r="A97" i="25"/>
  <c r="Y97" i="25" s="1"/>
  <c r="E96" i="25"/>
  <c r="D96" i="25"/>
  <c r="C96" i="25"/>
  <c r="E95" i="25"/>
  <c r="D95" i="25"/>
  <c r="C95" i="25"/>
  <c r="E94" i="25"/>
  <c r="D94" i="25"/>
  <c r="C94" i="25"/>
  <c r="A94" i="25"/>
  <c r="AC94" i="25" s="1"/>
  <c r="E93" i="25"/>
  <c r="D93" i="25"/>
  <c r="C93" i="25"/>
  <c r="A93" i="25"/>
  <c r="AC93" i="25" s="1"/>
  <c r="E92" i="25"/>
  <c r="D92" i="25"/>
  <c r="C92" i="25"/>
  <c r="A92" i="25"/>
  <c r="V92" i="25" s="1"/>
  <c r="E91" i="25"/>
  <c r="D91" i="25"/>
  <c r="C91" i="25"/>
  <c r="A91" i="25"/>
  <c r="AA91" i="25" s="1"/>
  <c r="E90" i="25"/>
  <c r="D90" i="25"/>
  <c r="C90" i="25"/>
  <c r="A90" i="25"/>
  <c r="AC90" i="25" s="1"/>
  <c r="E89" i="25"/>
  <c r="D89" i="25"/>
  <c r="C89" i="25"/>
  <c r="A89" i="25"/>
  <c r="X89" i="25" s="1"/>
  <c r="E88" i="25"/>
  <c r="D88" i="25"/>
  <c r="C88" i="25"/>
  <c r="A88" i="25"/>
  <c r="AC88" i="25" s="1"/>
  <c r="E87" i="25"/>
  <c r="D87" i="25"/>
  <c r="C87" i="25"/>
  <c r="A87" i="25"/>
  <c r="AC87" i="25" s="1"/>
  <c r="E86" i="25"/>
  <c r="D86" i="25"/>
  <c r="C86" i="25"/>
  <c r="A86" i="25"/>
  <c r="X86" i="25" s="1"/>
  <c r="E85" i="25"/>
  <c r="D85" i="25"/>
  <c r="C85" i="25"/>
  <c r="E84" i="25"/>
  <c r="D84" i="25"/>
  <c r="C84" i="25"/>
  <c r="A84" i="25"/>
  <c r="P84" i="25" s="1"/>
  <c r="E83" i="25"/>
  <c r="D83" i="25"/>
  <c r="C83" i="25"/>
  <c r="E82" i="25"/>
  <c r="D82" i="25"/>
  <c r="C82" i="25"/>
  <c r="A82" i="25"/>
  <c r="E81" i="25"/>
  <c r="D81" i="25"/>
  <c r="C81" i="25"/>
  <c r="A81" i="25"/>
  <c r="E80" i="25"/>
  <c r="D80" i="25"/>
  <c r="C80" i="25"/>
  <c r="A80" i="25"/>
  <c r="W80" i="25" s="1"/>
  <c r="E79" i="25"/>
  <c r="D79" i="25"/>
  <c r="C79" i="25"/>
  <c r="E78" i="25"/>
  <c r="D78" i="25"/>
  <c r="C78" i="25"/>
  <c r="A78" i="25"/>
  <c r="W78" i="25" s="1"/>
  <c r="E77" i="25"/>
  <c r="D77" i="25"/>
  <c r="C77" i="25"/>
  <c r="A77" i="25"/>
  <c r="AC77" i="25" s="1"/>
  <c r="E76" i="25"/>
  <c r="D76" i="25"/>
  <c r="C76" i="25"/>
  <c r="A76" i="25"/>
  <c r="AC76" i="25" s="1"/>
  <c r="E75" i="25"/>
  <c r="D75" i="25"/>
  <c r="C75" i="25"/>
  <c r="A75" i="25"/>
  <c r="AB75" i="25" s="1"/>
  <c r="E74" i="25"/>
  <c r="D74" i="25"/>
  <c r="C74" i="25"/>
  <c r="A74" i="25"/>
  <c r="U74" i="25" s="1"/>
  <c r="E73" i="25"/>
  <c r="D73" i="25"/>
  <c r="C73" i="25"/>
  <c r="A73" i="25"/>
  <c r="T73" i="25" s="1"/>
  <c r="E72" i="25"/>
  <c r="D72" i="25"/>
  <c r="C72" i="25"/>
  <c r="A72" i="25"/>
  <c r="E71" i="25"/>
  <c r="D71" i="25"/>
  <c r="C71" i="25"/>
  <c r="A71" i="25"/>
  <c r="AC71" i="25" s="1"/>
  <c r="E70" i="25"/>
  <c r="D70" i="25"/>
  <c r="C70" i="25"/>
  <c r="A70" i="25"/>
  <c r="T70" i="25" s="1"/>
  <c r="E69" i="25"/>
  <c r="D69" i="25"/>
  <c r="C69" i="25"/>
  <c r="A69" i="25"/>
  <c r="AC69" i="25" s="1"/>
  <c r="E68" i="25"/>
  <c r="D68" i="25"/>
  <c r="C68" i="25"/>
  <c r="A68" i="25"/>
  <c r="AC68" i="25" s="1"/>
  <c r="E67" i="25"/>
  <c r="D67" i="25"/>
  <c r="C67" i="25"/>
  <c r="A67" i="25"/>
  <c r="AC67" i="25" s="1"/>
  <c r="E66" i="25"/>
  <c r="D66" i="25"/>
  <c r="C66" i="25"/>
  <c r="A66" i="25"/>
  <c r="E65" i="25"/>
  <c r="D65" i="25"/>
  <c r="C65" i="25"/>
  <c r="A65" i="25"/>
  <c r="AB65" i="25" s="1"/>
  <c r="E64" i="25"/>
  <c r="D64" i="25"/>
  <c r="C64" i="25"/>
  <c r="A64" i="25"/>
  <c r="AC64" i="25" s="1"/>
  <c r="E63" i="25"/>
  <c r="D63" i="25"/>
  <c r="C63" i="25"/>
  <c r="A63" i="25"/>
  <c r="AC63" i="25" s="1"/>
  <c r="E62" i="25"/>
  <c r="D62" i="25"/>
  <c r="C62" i="25"/>
  <c r="A62" i="25"/>
  <c r="U62" i="25" s="1"/>
  <c r="E61" i="25"/>
  <c r="D61" i="25"/>
  <c r="C61" i="25"/>
  <c r="E60" i="25"/>
  <c r="D60" i="25"/>
  <c r="C60" i="25"/>
  <c r="E59" i="25"/>
  <c r="D59" i="25"/>
  <c r="C59" i="25"/>
  <c r="A59" i="25"/>
  <c r="V59" i="25" s="1"/>
  <c r="E58" i="25"/>
  <c r="D58" i="25"/>
  <c r="C58" i="25"/>
  <c r="A58" i="25"/>
  <c r="T58" i="25" s="1"/>
  <c r="E57" i="25"/>
  <c r="D57" i="25"/>
  <c r="C57" i="25"/>
  <c r="A57" i="25"/>
  <c r="T57" i="25" s="1"/>
  <c r="E56" i="25"/>
  <c r="D56" i="25"/>
  <c r="C56" i="25"/>
  <c r="A56" i="25"/>
  <c r="E55" i="25"/>
  <c r="D55" i="25"/>
  <c r="C55" i="25"/>
  <c r="A55" i="25"/>
  <c r="AA55" i="25" s="1"/>
  <c r="E54" i="25"/>
  <c r="D54" i="25"/>
  <c r="C54" i="25"/>
  <c r="E53" i="25"/>
  <c r="D53" i="25"/>
  <c r="C53" i="25"/>
  <c r="A53" i="25"/>
  <c r="V53" i="25" s="1"/>
  <c r="E52" i="25"/>
  <c r="D52" i="25"/>
  <c r="C52" i="25"/>
  <c r="A52" i="25"/>
  <c r="V52" i="25" s="1"/>
  <c r="E51" i="25"/>
  <c r="D51" i="25"/>
  <c r="C51" i="25"/>
  <c r="A51" i="25"/>
  <c r="V51" i="25" s="1"/>
  <c r="E50" i="25"/>
  <c r="D50" i="25"/>
  <c r="C50" i="25"/>
  <c r="A50" i="25"/>
  <c r="X50" i="25" s="1"/>
  <c r="E49" i="25"/>
  <c r="D49" i="25"/>
  <c r="C49" i="25"/>
  <c r="A49" i="25"/>
  <c r="E48" i="25"/>
  <c r="D48" i="25"/>
  <c r="C48" i="25"/>
  <c r="A48" i="25"/>
  <c r="E47" i="25"/>
  <c r="D47" i="25"/>
  <c r="C47" i="25"/>
  <c r="A47" i="25"/>
  <c r="Z47" i="25" s="1"/>
  <c r="E46" i="25"/>
  <c r="D46" i="25"/>
  <c r="C46" i="25"/>
  <c r="A46" i="25"/>
  <c r="AC46" i="25" s="1"/>
  <c r="E45" i="25"/>
  <c r="D45" i="25"/>
  <c r="C45" i="25"/>
  <c r="A45" i="25"/>
  <c r="Y45" i="25" s="1"/>
  <c r="E44" i="25"/>
  <c r="D44" i="25"/>
  <c r="C44" i="25"/>
  <c r="A44" i="25"/>
  <c r="AC44" i="25" s="1"/>
  <c r="E43" i="25"/>
  <c r="D43" i="25"/>
  <c r="C43" i="25"/>
  <c r="A43" i="25"/>
  <c r="AC43" i="25" s="1"/>
  <c r="E42" i="25"/>
  <c r="D42" i="25"/>
  <c r="C42" i="25"/>
  <c r="A42" i="25"/>
  <c r="AC42" i="25" s="1"/>
  <c r="E41" i="25"/>
  <c r="D41" i="25"/>
  <c r="C41" i="25"/>
  <c r="E40" i="25"/>
  <c r="D40" i="25"/>
  <c r="C40" i="25"/>
  <c r="E39" i="25"/>
  <c r="D39" i="25"/>
  <c r="C39" i="25"/>
  <c r="A39" i="25"/>
  <c r="Z39" i="25" s="1"/>
  <c r="E38" i="25"/>
  <c r="D38" i="25"/>
  <c r="C38" i="25"/>
  <c r="A38" i="25"/>
  <c r="AC38" i="25" s="1"/>
  <c r="E37" i="25"/>
  <c r="D37" i="25"/>
  <c r="C37" i="25"/>
  <c r="A37" i="25"/>
  <c r="X37" i="25" s="1"/>
  <c r="E36" i="25"/>
  <c r="D36" i="25"/>
  <c r="C36" i="25"/>
  <c r="A36" i="25"/>
  <c r="Y36" i="25" s="1"/>
  <c r="E35" i="25"/>
  <c r="D35" i="25"/>
  <c r="C35" i="25"/>
  <c r="A35" i="25"/>
  <c r="S35" i="25" s="1"/>
  <c r="E34" i="25"/>
  <c r="D34" i="25"/>
  <c r="C34" i="25"/>
  <c r="A34" i="25"/>
  <c r="AC34" i="25" s="1"/>
  <c r="E33" i="25"/>
  <c r="D33" i="25"/>
  <c r="C33" i="25"/>
  <c r="A33" i="25"/>
  <c r="T33" i="25" s="1"/>
  <c r="E32" i="25"/>
  <c r="D32" i="25"/>
  <c r="C32" i="25"/>
  <c r="A32" i="25"/>
  <c r="E31" i="25"/>
  <c r="D31" i="25"/>
  <c r="C31" i="25"/>
  <c r="E30" i="25"/>
  <c r="D30" i="25"/>
  <c r="C30" i="25"/>
  <c r="A30" i="25"/>
  <c r="AA30" i="25" s="1"/>
  <c r="E29" i="25"/>
  <c r="D29" i="25"/>
  <c r="C29" i="25"/>
  <c r="A29" i="25"/>
  <c r="AC29" i="25" s="1"/>
  <c r="E28" i="25"/>
  <c r="D28" i="25"/>
  <c r="C28" i="25"/>
  <c r="A28" i="25"/>
  <c r="AC28" i="25" s="1"/>
  <c r="E27" i="25"/>
  <c r="D27" i="25"/>
  <c r="C27" i="25"/>
  <c r="A27" i="25"/>
  <c r="Y27" i="25" s="1"/>
  <c r="E26" i="25"/>
  <c r="D26" i="25"/>
  <c r="C26" i="25"/>
  <c r="A26" i="25"/>
  <c r="AA26" i="25" s="1"/>
  <c r="E25" i="25"/>
  <c r="D25" i="25"/>
  <c r="C25" i="25"/>
  <c r="A25" i="25"/>
  <c r="U25" i="25" s="1"/>
  <c r="E24" i="25"/>
  <c r="D24" i="25"/>
  <c r="C24" i="25"/>
  <c r="A24" i="25"/>
  <c r="AA24" i="25" s="1"/>
  <c r="E23" i="25"/>
  <c r="D23" i="25"/>
  <c r="C23" i="25"/>
  <c r="A23" i="25"/>
  <c r="AB23" i="25" s="1"/>
  <c r="E22" i="25"/>
  <c r="D22" i="25"/>
  <c r="C22" i="25"/>
  <c r="A22" i="25"/>
  <c r="E21" i="25"/>
  <c r="D21" i="25"/>
  <c r="C21" i="25"/>
  <c r="A21" i="25"/>
  <c r="E20" i="25"/>
  <c r="D20" i="25"/>
  <c r="C20" i="25"/>
  <c r="A20" i="25"/>
  <c r="AA20" i="25" s="1"/>
  <c r="E19" i="25"/>
  <c r="D19" i="25"/>
  <c r="C19" i="25"/>
  <c r="E18" i="25"/>
  <c r="D18" i="25"/>
  <c r="C18" i="25"/>
  <c r="A18" i="25"/>
  <c r="U18" i="25" s="1"/>
  <c r="E17" i="25"/>
  <c r="D17" i="25"/>
  <c r="C17" i="25"/>
  <c r="A17" i="25"/>
  <c r="W17" i="25" s="1"/>
  <c r="E16" i="25"/>
  <c r="D16" i="25"/>
  <c r="C16" i="25"/>
  <c r="A16" i="25"/>
  <c r="AC16" i="25" s="1"/>
  <c r="E15" i="25"/>
  <c r="D15" i="25"/>
  <c r="C15" i="25"/>
  <c r="E14" i="25"/>
  <c r="D14" i="25"/>
  <c r="C14" i="25"/>
  <c r="A14" i="25"/>
  <c r="AC14" i="25" s="1"/>
  <c r="E13" i="25"/>
  <c r="D13" i="25"/>
  <c r="C13" i="25"/>
  <c r="A13" i="25"/>
  <c r="AC13" i="25" s="1"/>
  <c r="E12" i="25"/>
  <c r="D12" i="25"/>
  <c r="C12" i="25"/>
  <c r="A12" i="25"/>
  <c r="W12" i="25" s="1"/>
  <c r="E11" i="25"/>
  <c r="D11" i="25"/>
  <c r="C11" i="25"/>
  <c r="A11" i="25"/>
  <c r="AC11" i="25" s="1"/>
  <c r="E10" i="25"/>
  <c r="D10" i="25"/>
  <c r="C10" i="25"/>
  <c r="A10" i="25"/>
  <c r="E9" i="25"/>
  <c r="D9" i="25"/>
  <c r="C9" i="25"/>
  <c r="A9" i="25"/>
  <c r="E8" i="25"/>
  <c r="D8" i="25"/>
  <c r="C8" i="25"/>
  <c r="A8" i="25"/>
  <c r="X8" i="25" s="1"/>
  <c r="E7" i="25"/>
  <c r="D7" i="25"/>
  <c r="C7" i="25"/>
  <c r="A7" i="25"/>
  <c r="AB7" i="25" s="1"/>
  <c r="E6" i="25"/>
  <c r="D6" i="25"/>
  <c r="C6" i="25"/>
  <c r="E5" i="25"/>
  <c r="D5" i="25"/>
  <c r="C5" i="25"/>
  <c r="A5" i="25"/>
  <c r="Z5" i="25" s="1"/>
  <c r="E4" i="25"/>
  <c r="D4" i="25"/>
  <c r="C4" i="25"/>
  <c r="A4" i="25"/>
  <c r="S4" i="25" s="1"/>
  <c r="E3" i="25"/>
  <c r="D3" i="25"/>
  <c r="C3" i="25"/>
  <c r="A3" i="25"/>
  <c r="E2" i="25"/>
  <c r="D2" i="25"/>
  <c r="C2" i="25"/>
  <c r="A2" i="25"/>
  <c r="AC1" i="25"/>
  <c r="AB1" i="25"/>
  <c r="AA1" i="25"/>
  <c r="Z1" i="25"/>
  <c r="Y1" i="25"/>
  <c r="X1" i="25"/>
  <c r="W1" i="25"/>
  <c r="V1" i="25"/>
  <c r="U1" i="25"/>
  <c r="T1" i="25"/>
  <c r="S1" i="25"/>
  <c r="R1" i="25"/>
  <c r="Q1" i="25"/>
  <c r="P1" i="25"/>
  <c r="O1" i="25"/>
  <c r="N1" i="25"/>
  <c r="M1" i="25"/>
  <c r="L1" i="25"/>
  <c r="K1" i="25"/>
  <c r="J1" i="25"/>
  <c r="L90" i="25" l="1"/>
  <c r="W90" i="25"/>
  <c r="W16" i="25"/>
  <c r="AB12" i="25"/>
  <c r="AB16" i="25"/>
  <c r="B88" i="25"/>
  <c r="R88" i="25"/>
  <c r="V24" i="25"/>
  <c r="P34" i="25"/>
  <c r="AB51" i="25"/>
  <c r="O94" i="25"/>
  <c r="Z18" i="25"/>
  <c r="R34" i="25"/>
  <c r="U39" i="25"/>
  <c r="Z94" i="25"/>
  <c r="AB34" i="25"/>
  <c r="U64" i="25"/>
  <c r="Y80" i="25"/>
  <c r="J88" i="25"/>
  <c r="L38" i="25"/>
  <c r="M88" i="25"/>
  <c r="W38" i="25"/>
  <c r="AB88" i="25"/>
  <c r="X4" i="25"/>
  <c r="Q11" i="25"/>
  <c r="P20" i="25"/>
  <c r="R59" i="25"/>
  <c r="T63" i="25"/>
  <c r="V75" i="25"/>
  <c r="AA84" i="25"/>
  <c r="S86" i="25"/>
  <c r="V99" i="25"/>
  <c r="V20" i="25"/>
  <c r="R28" i="25"/>
  <c r="P38" i="25"/>
  <c r="Z38" i="25"/>
  <c r="Q53" i="25"/>
  <c r="B63" i="25"/>
  <c r="J63" i="25"/>
  <c r="W63" i="25"/>
  <c r="K71" i="25"/>
  <c r="P90" i="25"/>
  <c r="Z90" i="25"/>
  <c r="R94" i="25"/>
  <c r="AB94" i="25"/>
  <c r="Z17" i="25"/>
  <c r="P24" i="25"/>
  <c r="AB28" i="25"/>
  <c r="W34" i="25"/>
  <c r="B38" i="25"/>
  <c r="J38" i="25"/>
  <c r="R38" i="25"/>
  <c r="AA38" i="25"/>
  <c r="X53" i="25"/>
  <c r="L63" i="25"/>
  <c r="AA63" i="25"/>
  <c r="R71" i="25"/>
  <c r="W77" i="25"/>
  <c r="Q80" i="25"/>
  <c r="B90" i="25"/>
  <c r="J90" i="25"/>
  <c r="R90" i="25"/>
  <c r="AA90" i="25"/>
  <c r="B94" i="25"/>
  <c r="J94" i="25"/>
  <c r="T94" i="25"/>
  <c r="N99" i="25"/>
  <c r="X11" i="25"/>
  <c r="B99" i="25"/>
  <c r="J99" i="25"/>
  <c r="Z99" i="25"/>
  <c r="R16" i="25"/>
  <c r="P18" i="25"/>
  <c r="V30" i="25"/>
  <c r="L34" i="25"/>
  <c r="AA34" i="25"/>
  <c r="K38" i="25"/>
  <c r="T38" i="25"/>
  <c r="Q39" i="25"/>
  <c r="O51" i="25"/>
  <c r="AC53" i="25"/>
  <c r="P55" i="25"/>
  <c r="P63" i="25"/>
  <c r="K64" i="25"/>
  <c r="Z71" i="25"/>
  <c r="T80" i="25"/>
  <c r="X88" i="25"/>
  <c r="K90" i="25"/>
  <c r="T90" i="25"/>
  <c r="R92" i="25"/>
  <c r="L94" i="25"/>
  <c r="W94" i="25"/>
  <c r="R99" i="25"/>
  <c r="AC32" i="25"/>
  <c r="R32" i="25"/>
  <c r="AB32" i="25"/>
  <c r="L32" i="25"/>
  <c r="AC81" i="25"/>
  <c r="AB81" i="25"/>
  <c r="W81" i="25"/>
  <c r="R81" i="25"/>
  <c r="L81" i="25"/>
  <c r="AA81" i="25"/>
  <c r="V81" i="25"/>
  <c r="P81" i="25"/>
  <c r="K81" i="25"/>
  <c r="Z81" i="25"/>
  <c r="T81" i="25"/>
  <c r="O81" i="25"/>
  <c r="J81" i="25"/>
  <c r="B81" i="25"/>
  <c r="N81" i="25"/>
  <c r="Z10" i="25"/>
  <c r="U10" i="25"/>
  <c r="M10" i="25"/>
  <c r="W27" i="25"/>
  <c r="W32" i="25"/>
  <c r="X48" i="25"/>
  <c r="Z48" i="25"/>
  <c r="P48" i="25"/>
  <c r="R51" i="25"/>
  <c r="V55" i="25"/>
  <c r="AC59" i="25"/>
  <c r="W59" i="25"/>
  <c r="P59" i="25"/>
  <c r="J59" i="25"/>
  <c r="B59" i="25"/>
  <c r="AA59" i="25"/>
  <c r="T59" i="25"/>
  <c r="L59" i="25"/>
  <c r="K59" i="25"/>
  <c r="Z59" i="25"/>
  <c r="S81" i="25"/>
  <c r="AA87" i="25"/>
  <c r="U87" i="25"/>
  <c r="M87" i="25"/>
  <c r="Z87" i="25"/>
  <c r="R87" i="25"/>
  <c r="K87" i="25"/>
  <c r="W87" i="25"/>
  <c r="Q87" i="25"/>
  <c r="J87" i="25"/>
  <c r="B87" i="25"/>
  <c r="O87" i="25"/>
  <c r="N100" i="25"/>
  <c r="V91" i="25"/>
  <c r="W91" i="25"/>
  <c r="R91" i="25"/>
  <c r="AC91" i="25"/>
  <c r="Q91" i="25"/>
  <c r="M91" i="25"/>
  <c r="Z98" i="25"/>
  <c r="AA98" i="25"/>
  <c r="S98" i="25"/>
  <c r="L98" i="25"/>
  <c r="X98" i="25"/>
  <c r="P98" i="25"/>
  <c r="K98" i="25"/>
  <c r="W98" i="25"/>
  <c r="O98" i="25"/>
  <c r="J98" i="25"/>
  <c r="B98" i="25"/>
  <c r="AB10" i="25"/>
  <c r="AA13" i="25"/>
  <c r="Y33" i="25"/>
  <c r="AC49" i="25"/>
  <c r="V49" i="25"/>
  <c r="R49" i="25"/>
  <c r="O59" i="25"/>
  <c r="AB59" i="25"/>
  <c r="AC66" i="25"/>
  <c r="X66" i="25"/>
  <c r="Q66" i="25"/>
  <c r="AC75" i="25"/>
  <c r="AA75" i="25"/>
  <c r="T75" i="25"/>
  <c r="L75" i="25"/>
  <c r="Z75" i="25"/>
  <c r="R75" i="25"/>
  <c r="K75" i="25"/>
  <c r="W75" i="25"/>
  <c r="P75" i="25"/>
  <c r="J75" i="25"/>
  <c r="B75" i="25"/>
  <c r="O75" i="25"/>
  <c r="X81" i="25"/>
  <c r="AC86" i="25"/>
  <c r="AB86" i="25"/>
  <c r="W86" i="25"/>
  <c r="R86" i="25"/>
  <c r="L86" i="25"/>
  <c r="AA86" i="25"/>
  <c r="V86" i="25"/>
  <c r="P86" i="25"/>
  <c r="K86" i="25"/>
  <c r="Z86" i="25"/>
  <c r="T86" i="25"/>
  <c r="O86" i="25"/>
  <c r="J86" i="25"/>
  <c r="B86" i="25"/>
  <c r="N86" i="25"/>
  <c r="V87" i="25"/>
  <c r="AB98" i="25"/>
  <c r="R57" i="25"/>
  <c r="AC57" i="25"/>
  <c r="N98" i="25"/>
  <c r="AB3" i="25"/>
  <c r="T3" i="25"/>
  <c r="AB11" i="25"/>
  <c r="W11" i="25"/>
  <c r="O11" i="25"/>
  <c r="AC12" i="25"/>
  <c r="R12" i="25"/>
  <c r="L12" i="25"/>
  <c r="AC20" i="25"/>
  <c r="AB20" i="25"/>
  <c r="R20" i="25"/>
  <c r="W20" i="25"/>
  <c r="L20" i="25"/>
  <c r="K20" i="25"/>
  <c r="AC24" i="25"/>
  <c r="AB24" i="25"/>
  <c r="R24" i="25"/>
  <c r="W24" i="25"/>
  <c r="L24" i="25"/>
  <c r="K24" i="25"/>
  <c r="AC25" i="25"/>
  <c r="Y25" i="25"/>
  <c r="M25" i="25"/>
  <c r="K25" i="25"/>
  <c r="AC39" i="25"/>
  <c r="W39" i="25"/>
  <c r="M39" i="25"/>
  <c r="AA39" i="25"/>
  <c r="R39" i="25"/>
  <c r="J39" i="25"/>
  <c r="B39" i="25"/>
  <c r="K39" i="25"/>
  <c r="AC51" i="25"/>
  <c r="AA51" i="25"/>
  <c r="T51" i="25"/>
  <c r="L51" i="25"/>
  <c r="W51" i="25"/>
  <c r="P51" i="25"/>
  <c r="J51" i="25"/>
  <c r="B51" i="25"/>
  <c r="K51" i="25"/>
  <c r="Z51" i="25"/>
  <c r="AC55" i="25"/>
  <c r="W55" i="25"/>
  <c r="L55" i="25"/>
  <c r="AB55" i="25"/>
  <c r="R55" i="25"/>
  <c r="K55" i="25"/>
  <c r="R56" i="25"/>
  <c r="Y56" i="25"/>
  <c r="S56" i="25"/>
  <c r="X93" i="25"/>
  <c r="Y93" i="25"/>
  <c r="T93" i="25"/>
  <c r="S93" i="25"/>
  <c r="O93" i="25"/>
  <c r="M18" i="25"/>
  <c r="L28" i="25"/>
  <c r="N30" i="25"/>
  <c r="M53" i="25"/>
  <c r="AB53" i="25"/>
  <c r="O63" i="25"/>
  <c r="V63" i="25"/>
  <c r="AB63" i="25"/>
  <c r="M64" i="25"/>
  <c r="W64" i="25"/>
  <c r="L71" i="25"/>
  <c r="T71" i="25"/>
  <c r="AA71" i="25"/>
  <c r="X76" i="25"/>
  <c r="AB77" i="25"/>
  <c r="Q88" i="25"/>
  <c r="Z88" i="25"/>
  <c r="X92" i="25"/>
  <c r="N94" i="25"/>
  <c r="S94" i="25"/>
  <c r="X94" i="25"/>
  <c r="O99" i="25"/>
  <c r="W99" i="25"/>
  <c r="Q64" i="25"/>
  <c r="Z64" i="25"/>
  <c r="O71" i="25"/>
  <c r="V71" i="25"/>
  <c r="AB71" i="25"/>
  <c r="L77" i="25"/>
  <c r="O78" i="25"/>
  <c r="M92" i="25"/>
  <c r="AB92" i="25"/>
  <c r="AB14" i="25"/>
  <c r="L16" i="25"/>
  <c r="O17" i="25"/>
  <c r="X18" i="25"/>
  <c r="W28" i="25"/>
  <c r="K34" i="25"/>
  <c r="V34" i="25"/>
  <c r="O38" i="25"/>
  <c r="V38" i="25"/>
  <c r="AB38" i="25"/>
  <c r="R53" i="25"/>
  <c r="K63" i="25"/>
  <c r="R63" i="25"/>
  <c r="Z63" i="25"/>
  <c r="B64" i="25"/>
  <c r="J64" i="25"/>
  <c r="R64" i="25"/>
  <c r="AA64" i="25"/>
  <c r="B71" i="25"/>
  <c r="J71" i="25"/>
  <c r="P71" i="25"/>
  <c r="W71" i="25"/>
  <c r="Y73" i="25"/>
  <c r="R77" i="25"/>
  <c r="Z78" i="25"/>
  <c r="O80" i="25"/>
  <c r="AB80" i="25"/>
  <c r="U84" i="25"/>
  <c r="L88" i="25"/>
  <c r="U88" i="25"/>
  <c r="O90" i="25"/>
  <c r="V90" i="25"/>
  <c r="AB90" i="25"/>
  <c r="Q92" i="25"/>
  <c r="AC92" i="25"/>
  <c r="K94" i="25"/>
  <c r="P94" i="25"/>
  <c r="V94" i="25"/>
  <c r="AA94" i="25"/>
  <c r="X97" i="25"/>
  <c r="K99" i="25"/>
  <c r="S99" i="25"/>
  <c r="AA99" i="25"/>
  <c r="G144" i="25"/>
  <c r="G145" i="25"/>
  <c r="G148" i="25"/>
  <c r="G150" i="25"/>
  <c r="G153" i="25"/>
  <c r="G154" i="25"/>
  <c r="H157" i="25"/>
  <c r="I157" i="25" s="1"/>
  <c r="G158" i="25"/>
  <c r="H159" i="25"/>
  <c r="I159" i="25" s="1"/>
  <c r="H106" i="25"/>
  <c r="I106" i="25" s="1"/>
  <c r="F112" i="25"/>
  <c r="F115" i="25"/>
  <c r="H125" i="25"/>
  <c r="I125" i="25" s="1"/>
  <c r="G137" i="25"/>
  <c r="G140" i="25"/>
  <c r="G128" i="25"/>
  <c r="G132" i="25"/>
  <c r="G136" i="25"/>
  <c r="G139" i="25"/>
  <c r="G143" i="25"/>
  <c r="G116" i="25"/>
  <c r="G124" i="25"/>
  <c r="G131" i="25"/>
  <c r="G133" i="25"/>
  <c r="H135" i="25"/>
  <c r="I135" i="25" s="1"/>
  <c r="G117" i="25"/>
  <c r="G155" i="25"/>
  <c r="G114" i="25"/>
  <c r="H119" i="25"/>
  <c r="I119" i="25" s="1"/>
  <c r="G120" i="25"/>
  <c r="H123" i="25"/>
  <c r="I123" i="25" s="1"/>
  <c r="H102" i="25"/>
  <c r="I102" i="25" s="1"/>
  <c r="F103" i="25"/>
  <c r="F105" i="25"/>
  <c r="F107" i="25"/>
  <c r="G151" i="25"/>
  <c r="F162" i="25"/>
  <c r="G163" i="25"/>
  <c r="F165" i="25"/>
  <c r="G166" i="25"/>
  <c r="F167" i="25"/>
  <c r="F169" i="25"/>
  <c r="F170" i="25"/>
  <c r="F171" i="25"/>
  <c r="F173" i="25"/>
  <c r="G174" i="25"/>
  <c r="F177" i="25"/>
  <c r="G178" i="25"/>
  <c r="F179" i="25"/>
  <c r="F181" i="25"/>
  <c r="F185" i="25"/>
  <c r="F186" i="25"/>
  <c r="F187" i="25"/>
  <c r="F189" i="25"/>
  <c r="G190" i="25"/>
  <c r="F193" i="25"/>
  <c r="F197" i="25"/>
  <c r="H199" i="25"/>
  <c r="I199" i="25" s="1"/>
  <c r="G109" i="25"/>
  <c r="H127" i="25"/>
  <c r="I127" i="25" s="1"/>
  <c r="H141" i="25"/>
  <c r="I141" i="25" s="1"/>
  <c r="F198" i="25"/>
  <c r="G157" i="25"/>
  <c r="H108" i="25"/>
  <c r="I108" i="25" s="1"/>
  <c r="G129" i="25"/>
  <c r="H147" i="25"/>
  <c r="I147" i="25" s="1"/>
  <c r="F161" i="25"/>
  <c r="F175" i="25"/>
  <c r="G182" i="25"/>
  <c r="F194" i="25"/>
  <c r="G127" i="25"/>
  <c r="H187" i="25"/>
  <c r="I187" i="25" s="1"/>
  <c r="F195" i="25"/>
  <c r="G170" i="25"/>
  <c r="H145" i="25"/>
  <c r="I145" i="25" s="1"/>
  <c r="Z2" i="25"/>
  <c r="P2" i="25"/>
  <c r="U2" i="25"/>
  <c r="J2" i="25"/>
  <c r="B2" i="25"/>
  <c r="X2" i="25"/>
  <c r="M2" i="25"/>
  <c r="R2" i="25"/>
  <c r="AC2" i="25"/>
  <c r="AA9" i="25"/>
  <c r="U9" i="25"/>
  <c r="M9" i="25"/>
  <c r="K9" i="25"/>
  <c r="AC9" i="25"/>
  <c r="V9" i="25"/>
  <c r="Z9" i="25"/>
  <c r="R9" i="25"/>
  <c r="W9" i="25"/>
  <c r="Q9" i="25"/>
  <c r="J9" i="25"/>
  <c r="B9" i="25"/>
  <c r="O9" i="25"/>
  <c r="AC8" i="25"/>
  <c r="AB8" i="25"/>
  <c r="W8" i="25"/>
  <c r="R8" i="25"/>
  <c r="L8" i="25"/>
  <c r="AA8" i="25"/>
  <c r="V8" i="25"/>
  <c r="P8" i="25"/>
  <c r="K8" i="25"/>
  <c r="Z8" i="25"/>
  <c r="T8" i="25"/>
  <c r="O8" i="25"/>
  <c r="J8" i="25"/>
  <c r="B8" i="25"/>
  <c r="N8" i="25"/>
  <c r="AC4" i="25"/>
  <c r="AB4" i="25"/>
  <c r="W4" i="25"/>
  <c r="R4" i="25"/>
  <c r="L4" i="25"/>
  <c r="V4" i="25"/>
  <c r="P4" i="25"/>
  <c r="T4" i="25"/>
  <c r="O4" i="25"/>
  <c r="J4" i="25"/>
  <c r="B4" i="25"/>
  <c r="AA4" i="25"/>
  <c r="K4" i="25"/>
  <c r="Z4" i="25"/>
  <c r="N4" i="25"/>
  <c r="S8" i="25"/>
  <c r="N42" i="25"/>
  <c r="S42" i="25"/>
  <c r="X42" i="25"/>
  <c r="N46" i="25"/>
  <c r="S46" i="25"/>
  <c r="X46" i="25"/>
  <c r="R47" i="25"/>
  <c r="AC47" i="25"/>
  <c r="K68" i="25"/>
  <c r="L69" i="25"/>
  <c r="V69" i="25"/>
  <c r="M70" i="25"/>
  <c r="X70" i="25"/>
  <c r="G146" i="25"/>
  <c r="P10" i="25"/>
  <c r="V10" i="25"/>
  <c r="AC10" i="25"/>
  <c r="N12" i="25"/>
  <c r="S12" i="25"/>
  <c r="X12" i="25"/>
  <c r="L14" i="25"/>
  <c r="N16" i="25"/>
  <c r="X16" i="25"/>
  <c r="R17" i="25"/>
  <c r="AC17" i="25"/>
  <c r="B26" i="25"/>
  <c r="J26" i="25"/>
  <c r="R26" i="25"/>
  <c r="Z26" i="25"/>
  <c r="B46" i="25"/>
  <c r="O46" i="25"/>
  <c r="Z46" i="25"/>
  <c r="J47" i="25"/>
  <c r="P26" i="25"/>
  <c r="X26" i="25"/>
  <c r="N36" i="25"/>
  <c r="P65" i="25"/>
  <c r="V65" i="25"/>
  <c r="AC65" i="25"/>
  <c r="F191" i="25"/>
  <c r="T36" i="25"/>
  <c r="B42" i="25"/>
  <c r="J42" i="25"/>
  <c r="O42" i="25"/>
  <c r="T42" i="25"/>
  <c r="Z42" i="25"/>
  <c r="Q43" i="25"/>
  <c r="Q44" i="25"/>
  <c r="S45" i="25"/>
  <c r="J46" i="25"/>
  <c r="T46" i="25"/>
  <c r="B47" i="25"/>
  <c r="U47" i="25"/>
  <c r="R48" i="25"/>
  <c r="AC48" i="25"/>
  <c r="M97" i="25"/>
  <c r="AC97" i="25"/>
  <c r="G119" i="25"/>
  <c r="F151" i="25"/>
  <c r="F163" i="25"/>
  <c r="F178" i="25"/>
  <c r="H195" i="25"/>
  <c r="I195" i="25" s="1"/>
  <c r="B10" i="25"/>
  <c r="J10" i="25"/>
  <c r="Q10" i="25"/>
  <c r="X10" i="25"/>
  <c r="L11" i="25"/>
  <c r="S11" i="25"/>
  <c r="Y11" i="25"/>
  <c r="B12" i="25"/>
  <c r="J12" i="25"/>
  <c r="O12" i="25"/>
  <c r="T12" i="25"/>
  <c r="Z12" i="25"/>
  <c r="Q13" i="25"/>
  <c r="Q14" i="25"/>
  <c r="B16" i="25"/>
  <c r="J16" i="25"/>
  <c r="O16" i="25"/>
  <c r="T16" i="25"/>
  <c r="Z16" i="25"/>
  <c r="B17" i="25"/>
  <c r="J17" i="25"/>
  <c r="U17" i="25"/>
  <c r="R18" i="25"/>
  <c r="AC18" i="25"/>
  <c r="S20" i="25"/>
  <c r="X20" i="25"/>
  <c r="N24" i="25"/>
  <c r="S24" i="25"/>
  <c r="X24" i="25"/>
  <c r="Q25" i="25"/>
  <c r="AA25" i="25"/>
  <c r="L26" i="25"/>
  <c r="B28" i="25"/>
  <c r="J28" i="25"/>
  <c r="O28" i="25"/>
  <c r="T28" i="25"/>
  <c r="Z28" i="25"/>
  <c r="B30" i="25"/>
  <c r="J30" i="25"/>
  <c r="R30" i="25"/>
  <c r="Z30" i="25"/>
  <c r="B32" i="25"/>
  <c r="J32" i="25"/>
  <c r="O32" i="25"/>
  <c r="T32" i="25"/>
  <c r="Z32" i="25"/>
  <c r="Q33" i="25"/>
  <c r="Q35" i="25"/>
  <c r="X45" i="25"/>
  <c r="K46" i="25"/>
  <c r="P46" i="25"/>
  <c r="V46" i="25"/>
  <c r="AA46" i="25"/>
  <c r="M47" i="25"/>
  <c r="W47" i="25"/>
  <c r="B48" i="25"/>
  <c r="J48" i="25"/>
  <c r="U48" i="25"/>
  <c r="L49" i="25"/>
  <c r="Z49" i="25"/>
  <c r="O50" i="25"/>
  <c r="W50" i="25"/>
  <c r="AC50" i="25"/>
  <c r="N55" i="25"/>
  <c r="S55" i="25"/>
  <c r="X55" i="25"/>
  <c r="N56" i="25"/>
  <c r="AC56" i="25"/>
  <c r="AA74" i="25"/>
  <c r="B77" i="25"/>
  <c r="J77" i="25"/>
  <c r="O77" i="25"/>
  <c r="T77" i="25"/>
  <c r="Z77" i="25"/>
  <c r="B78" i="25"/>
  <c r="J78" i="25"/>
  <c r="U78" i="25"/>
  <c r="O89" i="25"/>
  <c r="W89" i="25"/>
  <c r="AC89" i="25"/>
  <c r="P97" i="25"/>
  <c r="K43" i="25"/>
  <c r="L44" i="25"/>
  <c r="M45" i="25"/>
  <c r="L50" i="25"/>
  <c r="S50" i="25"/>
  <c r="Y50" i="25"/>
  <c r="N67" i="25"/>
  <c r="S67" i="25"/>
  <c r="X67" i="25"/>
  <c r="V68" i="25"/>
  <c r="L89" i="25"/>
  <c r="S89" i="25"/>
  <c r="Y89" i="25"/>
  <c r="T101" i="25"/>
  <c r="G110" i="25"/>
  <c r="G121" i="25"/>
  <c r="G149" i="25"/>
  <c r="H183" i="25"/>
  <c r="I183" i="25" s="1"/>
  <c r="G115" i="25"/>
  <c r="H161" i="25"/>
  <c r="I161" i="25" s="1"/>
  <c r="F174" i="25"/>
  <c r="H191" i="25"/>
  <c r="I191" i="25" s="1"/>
  <c r="L3" i="25"/>
  <c r="W3" i="25"/>
  <c r="K13" i="25"/>
  <c r="S16" i="25"/>
  <c r="N28" i="25"/>
  <c r="S28" i="25"/>
  <c r="X28" i="25"/>
  <c r="P30" i="25"/>
  <c r="X30" i="25"/>
  <c r="N32" i="25"/>
  <c r="S32" i="25"/>
  <c r="X32" i="25"/>
  <c r="O33" i="25"/>
  <c r="AB33" i="25"/>
  <c r="M50" i="25"/>
  <c r="T50" i="25"/>
  <c r="AB50" i="25"/>
  <c r="B65" i="25"/>
  <c r="J65" i="25"/>
  <c r="Q65" i="25"/>
  <c r="X65" i="25"/>
  <c r="L66" i="25"/>
  <c r="S66" i="25"/>
  <c r="Y66" i="25"/>
  <c r="B67" i="25"/>
  <c r="J67" i="25"/>
  <c r="O67" i="25"/>
  <c r="T67" i="25"/>
  <c r="Z67" i="25"/>
  <c r="M68" i="25"/>
  <c r="W68" i="25"/>
  <c r="M69" i="25"/>
  <c r="X69" i="25"/>
  <c r="O70" i="25"/>
  <c r="Y70" i="25"/>
  <c r="N77" i="25"/>
  <c r="S77" i="25"/>
  <c r="X77" i="25"/>
  <c r="R78" i="25"/>
  <c r="AC78" i="25"/>
  <c r="M89" i="25"/>
  <c r="T89" i="25"/>
  <c r="AB89" i="25"/>
  <c r="O3" i="25"/>
  <c r="Y3" i="25"/>
  <c r="N20" i="25"/>
  <c r="T26" i="25"/>
  <c r="AB26" i="25"/>
  <c r="N34" i="25"/>
  <c r="S34" i="25"/>
  <c r="X34" i="25"/>
  <c r="K42" i="25"/>
  <c r="P42" i="25"/>
  <c r="V42" i="25"/>
  <c r="AA42" i="25"/>
  <c r="V43" i="25"/>
  <c r="V44" i="25"/>
  <c r="L65" i="25"/>
  <c r="R65" i="25"/>
  <c r="Z65" i="25"/>
  <c r="M66" i="25"/>
  <c r="T66" i="25"/>
  <c r="AB66" i="25"/>
  <c r="K67" i="25"/>
  <c r="P67" i="25"/>
  <c r="V67" i="25"/>
  <c r="AA67" i="25"/>
  <c r="Q68" i="25"/>
  <c r="AA68" i="25"/>
  <c r="Q69" i="25"/>
  <c r="AB69" i="25"/>
  <c r="S70" i="25"/>
  <c r="AC70" i="25"/>
  <c r="F108" i="25"/>
  <c r="G123" i="25"/>
  <c r="H155" i="25"/>
  <c r="I155" i="25" s="1"/>
  <c r="H167" i="25"/>
  <c r="I167" i="25" s="1"/>
  <c r="F182" i="25"/>
  <c r="F199" i="25"/>
  <c r="Q3" i="25"/>
  <c r="L10" i="25"/>
  <c r="R10" i="25"/>
  <c r="M11" i="25"/>
  <c r="T11" i="25"/>
  <c r="K12" i="25"/>
  <c r="P12" i="25"/>
  <c r="V12" i="25"/>
  <c r="AA12" i="25"/>
  <c r="V13" i="25"/>
  <c r="V14" i="25"/>
  <c r="K16" i="25"/>
  <c r="P16" i="25"/>
  <c r="V16" i="25"/>
  <c r="AA16" i="25"/>
  <c r="M17" i="25"/>
  <c r="B18" i="25"/>
  <c r="J18" i="25"/>
  <c r="B20" i="25"/>
  <c r="J20" i="25"/>
  <c r="O20" i="25"/>
  <c r="T20" i="25"/>
  <c r="Z20" i="25"/>
  <c r="B24" i="25"/>
  <c r="J24" i="25"/>
  <c r="O24" i="25"/>
  <c r="T24" i="25"/>
  <c r="Z24" i="25"/>
  <c r="B25" i="25"/>
  <c r="J25" i="25"/>
  <c r="S25" i="25"/>
  <c r="N26" i="25"/>
  <c r="V26" i="25"/>
  <c r="O27" i="25"/>
  <c r="K28" i="25"/>
  <c r="P28" i="25"/>
  <c r="V28" i="25"/>
  <c r="AA28" i="25"/>
  <c r="L30" i="25"/>
  <c r="T30" i="25"/>
  <c r="AB30" i="25"/>
  <c r="K32" i="25"/>
  <c r="P32" i="25"/>
  <c r="V32" i="25"/>
  <c r="AA32" i="25"/>
  <c r="B34" i="25"/>
  <c r="J34" i="25"/>
  <c r="O34" i="25"/>
  <c r="T34" i="25"/>
  <c r="Z34" i="25"/>
  <c r="AA35" i="25"/>
  <c r="N38" i="25"/>
  <c r="S38" i="25"/>
  <c r="X38" i="25"/>
  <c r="O39" i="25"/>
  <c r="V39" i="25"/>
  <c r="L42" i="25"/>
  <c r="R42" i="25"/>
  <c r="W42" i="25"/>
  <c r="AB42" i="25"/>
  <c r="AA43" i="25"/>
  <c r="AB44" i="25"/>
  <c r="AC45" i="25"/>
  <c r="L46" i="25"/>
  <c r="R46" i="25"/>
  <c r="W46" i="25"/>
  <c r="AB46" i="25"/>
  <c r="O47" i="25"/>
  <c r="M48" i="25"/>
  <c r="P49" i="25"/>
  <c r="Q50" i="25"/>
  <c r="N51" i="25"/>
  <c r="S51" i="25"/>
  <c r="X51" i="25"/>
  <c r="L53" i="25"/>
  <c r="B55" i="25"/>
  <c r="J55" i="25"/>
  <c r="O55" i="25"/>
  <c r="T55" i="25"/>
  <c r="Z55" i="25"/>
  <c r="N59" i="25"/>
  <c r="S59" i="25"/>
  <c r="X59" i="25"/>
  <c r="N63" i="25"/>
  <c r="S63" i="25"/>
  <c r="X63" i="25"/>
  <c r="O64" i="25"/>
  <c r="V64" i="25"/>
  <c r="M65" i="25"/>
  <c r="U65" i="25"/>
  <c r="O66" i="25"/>
  <c r="W66" i="25"/>
  <c r="L67" i="25"/>
  <c r="R67" i="25"/>
  <c r="W67" i="25"/>
  <c r="AB67" i="25"/>
  <c r="R68" i="25"/>
  <c r="R69" i="25"/>
  <c r="N71" i="25"/>
  <c r="S71" i="25"/>
  <c r="X71" i="25"/>
  <c r="N75" i="25"/>
  <c r="S75" i="25"/>
  <c r="X75" i="25"/>
  <c r="M76" i="25"/>
  <c r="K77" i="25"/>
  <c r="P77" i="25"/>
  <c r="V77" i="25"/>
  <c r="AA77" i="25"/>
  <c r="M78" i="25"/>
  <c r="L80" i="25"/>
  <c r="P88" i="25"/>
  <c r="V88" i="25"/>
  <c r="Q89" i="25"/>
  <c r="N90" i="25"/>
  <c r="S90" i="25"/>
  <c r="X90" i="25"/>
  <c r="K91" i="25"/>
  <c r="L92" i="25"/>
  <c r="M93" i="25"/>
  <c r="U97" i="25"/>
  <c r="S5" i="25"/>
  <c r="Y5" i="25"/>
  <c r="K7" i="25"/>
  <c r="P7" i="25"/>
  <c r="U7" i="25"/>
  <c r="AA7" i="25"/>
  <c r="AB21" i="25"/>
  <c r="X21" i="25"/>
  <c r="T21" i="25"/>
  <c r="P21" i="25"/>
  <c r="L21" i="25"/>
  <c r="AA22" i="25"/>
  <c r="W22" i="25"/>
  <c r="S22" i="25"/>
  <c r="O22" i="25"/>
  <c r="K22" i="25"/>
  <c r="N22" i="25"/>
  <c r="Y22" i="25"/>
  <c r="G106" i="25"/>
  <c r="H114" i="25"/>
  <c r="I114" i="25" s="1"/>
  <c r="H129" i="25"/>
  <c r="I129" i="25" s="1"/>
  <c r="H133" i="25"/>
  <c r="I133" i="25" s="1"/>
  <c r="H137" i="25"/>
  <c r="I137" i="25" s="1"/>
  <c r="G141" i="25"/>
  <c r="H149" i="25"/>
  <c r="I149" i="25" s="1"/>
  <c r="H153" i="25"/>
  <c r="I153" i="25" s="1"/>
  <c r="F155" i="25"/>
  <c r="G162" i="25"/>
  <c r="H165" i="25"/>
  <c r="I165" i="25" s="1"/>
  <c r="G167" i="25"/>
  <c r="H171" i="25"/>
  <c r="I171" i="25" s="1"/>
  <c r="H175" i="25"/>
  <c r="I175" i="25" s="1"/>
  <c r="H179" i="25"/>
  <c r="I179" i="25" s="1"/>
  <c r="F183" i="25"/>
  <c r="AA2" i="25"/>
  <c r="W2" i="25"/>
  <c r="S2" i="25"/>
  <c r="O2" i="25"/>
  <c r="K2" i="25"/>
  <c r="N2" i="25"/>
  <c r="T2" i="25"/>
  <c r="Y2" i="25"/>
  <c r="Z3" i="25"/>
  <c r="V3" i="25"/>
  <c r="R3" i="25"/>
  <c r="N3" i="25"/>
  <c r="J3" i="25"/>
  <c r="B3" i="25"/>
  <c r="K3" i="25"/>
  <c r="P3" i="25"/>
  <c r="U3" i="25"/>
  <c r="AA3" i="25"/>
  <c r="B5" i="25"/>
  <c r="J5" i="25"/>
  <c r="O5" i="25"/>
  <c r="U5" i="25"/>
  <c r="L7" i="25"/>
  <c r="Q7" i="25"/>
  <c r="W7" i="25"/>
  <c r="M13" i="25"/>
  <c r="R13" i="25"/>
  <c r="W13" i="25"/>
  <c r="M14" i="25"/>
  <c r="R14" i="25"/>
  <c r="X14" i="25"/>
  <c r="AB17" i="25"/>
  <c r="X17" i="25"/>
  <c r="T17" i="25"/>
  <c r="P17" i="25"/>
  <c r="L17" i="25"/>
  <c r="N17" i="25"/>
  <c r="S17" i="25"/>
  <c r="Y17" i="25"/>
  <c r="AA18" i="25"/>
  <c r="W18" i="25"/>
  <c r="S18" i="25"/>
  <c r="O18" i="25"/>
  <c r="K18" i="25"/>
  <c r="N18" i="25"/>
  <c r="T18" i="25"/>
  <c r="Y18" i="25"/>
  <c r="B21" i="25"/>
  <c r="J21" i="25"/>
  <c r="O21" i="25"/>
  <c r="U21" i="25"/>
  <c r="Z21" i="25"/>
  <c r="B22" i="25"/>
  <c r="J22" i="25"/>
  <c r="P22" i="25"/>
  <c r="U22" i="25"/>
  <c r="Z22" i="25"/>
  <c r="L23" i="25"/>
  <c r="Q23" i="25"/>
  <c r="W23" i="25"/>
  <c r="Q27" i="25"/>
  <c r="M29" i="25"/>
  <c r="U29" i="25"/>
  <c r="AA36" i="25"/>
  <c r="W36" i="25"/>
  <c r="S36" i="25"/>
  <c r="O36" i="25"/>
  <c r="K36" i="25"/>
  <c r="AC36" i="25"/>
  <c r="X36" i="25"/>
  <c r="R36" i="25"/>
  <c r="M36" i="25"/>
  <c r="Z36" i="25"/>
  <c r="U36" i="25"/>
  <c r="P36" i="25"/>
  <c r="J36" i="25"/>
  <c r="B36" i="25"/>
  <c r="L36" i="25"/>
  <c r="V36" i="25"/>
  <c r="M37" i="25"/>
  <c r="AB5" i="25"/>
  <c r="X5" i="25"/>
  <c r="T5" i="25"/>
  <c r="P5" i="25"/>
  <c r="L5" i="25"/>
  <c r="N5" i="25"/>
  <c r="Z7" i="25"/>
  <c r="V7" i="25"/>
  <c r="R7" i="25"/>
  <c r="N7" i="25"/>
  <c r="J7" i="25"/>
  <c r="B7" i="25"/>
  <c r="S21" i="25"/>
  <c r="Y21" i="25"/>
  <c r="T22" i="25"/>
  <c r="Z23" i="25"/>
  <c r="V23" i="25"/>
  <c r="R23" i="25"/>
  <c r="N23" i="25"/>
  <c r="J23" i="25"/>
  <c r="B23" i="25"/>
  <c r="K23" i="25"/>
  <c r="P23" i="25"/>
  <c r="U23" i="25"/>
  <c r="AA23" i="25"/>
  <c r="AB29" i="25"/>
  <c r="X29" i="25"/>
  <c r="T29" i="25"/>
  <c r="P29" i="25"/>
  <c r="L29" i="25"/>
  <c r="Z29" i="25"/>
  <c r="V29" i="25"/>
  <c r="R29" i="25"/>
  <c r="N29" i="25"/>
  <c r="J29" i="25"/>
  <c r="B29" i="25"/>
  <c r="K29" i="25"/>
  <c r="S29" i="25"/>
  <c r="AA29" i="25"/>
  <c r="Z37" i="25"/>
  <c r="V37" i="25"/>
  <c r="R37" i="25"/>
  <c r="N37" i="25"/>
  <c r="J37" i="25"/>
  <c r="B37" i="25"/>
  <c r="Y37" i="25"/>
  <c r="T37" i="25"/>
  <c r="O37" i="25"/>
  <c r="AB37" i="25"/>
  <c r="W37" i="25"/>
  <c r="Q37" i="25"/>
  <c r="L37" i="25"/>
  <c r="U37" i="25"/>
  <c r="AB52" i="25"/>
  <c r="X52" i="25"/>
  <c r="T52" i="25"/>
  <c r="P52" i="25"/>
  <c r="L52" i="25"/>
  <c r="Z52" i="25"/>
  <c r="U52" i="25"/>
  <c r="O52" i="25"/>
  <c r="J52" i="25"/>
  <c r="B52" i="25"/>
  <c r="Y52" i="25"/>
  <c r="S52" i="25"/>
  <c r="N52" i="25"/>
  <c r="AC52" i="25"/>
  <c r="R52" i="25"/>
  <c r="AA52" i="25"/>
  <c r="Q52" i="25"/>
  <c r="W52" i="25"/>
  <c r="M52" i="25"/>
  <c r="K52" i="25"/>
  <c r="Z62" i="25"/>
  <c r="V62" i="25"/>
  <c r="R62" i="25"/>
  <c r="N62" i="25"/>
  <c r="J62" i="25"/>
  <c r="B62" i="25"/>
  <c r="Y62" i="25"/>
  <c r="T62" i="25"/>
  <c r="O62" i="25"/>
  <c r="AC62" i="25"/>
  <c r="X62" i="25"/>
  <c r="S62" i="25"/>
  <c r="M62" i="25"/>
  <c r="AB62" i="25"/>
  <c r="Q62" i="25"/>
  <c r="AA62" i="25"/>
  <c r="P62" i="25"/>
  <c r="W62" i="25"/>
  <c r="L62" i="25"/>
  <c r="K62" i="25"/>
  <c r="F102" i="25"/>
  <c r="H110" i="25"/>
  <c r="I110" i="25" s="1"/>
  <c r="H117" i="25"/>
  <c r="I117" i="25" s="1"/>
  <c r="G125" i="25"/>
  <c r="H143" i="25"/>
  <c r="I143" i="25" s="1"/>
  <c r="H169" i="25"/>
  <c r="I169" i="25" s="1"/>
  <c r="Q5" i="25"/>
  <c r="AA5" i="25"/>
  <c r="X7" i="25"/>
  <c r="AB13" i="25"/>
  <c r="X13" i="25"/>
  <c r="T13" i="25"/>
  <c r="P13" i="25"/>
  <c r="L13" i="25"/>
  <c r="AA14" i="25"/>
  <c r="W14" i="25"/>
  <c r="S14" i="25"/>
  <c r="O14" i="25"/>
  <c r="K14" i="25"/>
  <c r="N14" i="25"/>
  <c r="T14" i="25"/>
  <c r="Y14" i="25"/>
  <c r="K21" i="25"/>
  <c r="Q21" i="25"/>
  <c r="V21" i="25"/>
  <c r="AA21" i="25"/>
  <c r="L22" i="25"/>
  <c r="Q22" i="25"/>
  <c r="V22" i="25"/>
  <c r="AB22" i="25"/>
  <c r="M23" i="25"/>
  <c r="S23" i="25"/>
  <c r="X23" i="25"/>
  <c r="AC23" i="25"/>
  <c r="Z27" i="25"/>
  <c r="V27" i="25"/>
  <c r="R27" i="25"/>
  <c r="N27" i="25"/>
  <c r="J27" i="25"/>
  <c r="B27" i="25"/>
  <c r="AB27" i="25"/>
  <c r="X27" i="25"/>
  <c r="T27" i="25"/>
  <c r="P27" i="25"/>
  <c r="L27" i="25"/>
  <c r="K27" i="25"/>
  <c r="S27" i="25"/>
  <c r="AA27" i="25"/>
  <c r="O29" i="25"/>
  <c r="W29" i="25"/>
  <c r="AB35" i="25"/>
  <c r="X35" i="25"/>
  <c r="T35" i="25"/>
  <c r="P35" i="25"/>
  <c r="L35" i="25"/>
  <c r="AC35" i="25"/>
  <c r="W35" i="25"/>
  <c r="R35" i="25"/>
  <c r="M35" i="25"/>
  <c r="Z35" i="25"/>
  <c r="U35" i="25"/>
  <c r="O35" i="25"/>
  <c r="J35" i="25"/>
  <c r="B35" i="25"/>
  <c r="K35" i="25"/>
  <c r="V35" i="25"/>
  <c r="P37" i="25"/>
  <c r="AA37" i="25"/>
  <c r="AB72" i="25"/>
  <c r="X72" i="25"/>
  <c r="T72" i="25"/>
  <c r="P72" i="25"/>
  <c r="L72" i="25"/>
  <c r="AC72" i="25"/>
  <c r="W72" i="25"/>
  <c r="R72" i="25"/>
  <c r="M72" i="25"/>
  <c r="AA72" i="25"/>
  <c r="V72" i="25"/>
  <c r="Q72" i="25"/>
  <c r="K72" i="25"/>
  <c r="Z72" i="25"/>
  <c r="U72" i="25"/>
  <c r="O72" i="25"/>
  <c r="J72" i="25"/>
  <c r="B72" i="25"/>
  <c r="Y72" i="25"/>
  <c r="S72" i="25"/>
  <c r="N72" i="25"/>
  <c r="N21" i="25"/>
  <c r="K37" i="25"/>
  <c r="F106" i="25"/>
  <c r="F114" i="25"/>
  <c r="H121" i="25"/>
  <c r="I121" i="25" s="1"/>
  <c r="H139" i="25"/>
  <c r="I139" i="25" s="1"/>
  <c r="F153" i="25"/>
  <c r="G159" i="25"/>
  <c r="G194" i="25"/>
  <c r="G198" i="25"/>
  <c r="K5" i="25"/>
  <c r="V5" i="25"/>
  <c r="M7" i="25"/>
  <c r="S7" i="25"/>
  <c r="AC7" i="25"/>
  <c r="N13" i="25"/>
  <c r="S13" i="25"/>
  <c r="Y13" i="25"/>
  <c r="F110" i="25"/>
  <c r="H115" i="25"/>
  <c r="I115" i="25" s="1"/>
  <c r="H131" i="25"/>
  <c r="I131" i="25" s="1"/>
  <c r="G135" i="25"/>
  <c r="G147" i="25"/>
  <c r="H151" i="25"/>
  <c r="I151" i="25" s="1"/>
  <c r="F157" i="25"/>
  <c r="F159" i="25"/>
  <c r="H163" i="25"/>
  <c r="I163" i="25" s="1"/>
  <c r="F166" i="25"/>
  <c r="G186" i="25"/>
  <c r="F190" i="25"/>
  <c r="L2" i="25"/>
  <c r="Q2" i="25"/>
  <c r="V2" i="25"/>
  <c r="AB2" i="25"/>
  <c r="M3" i="25"/>
  <c r="S3" i="25"/>
  <c r="X3" i="25"/>
  <c r="AC3" i="25"/>
  <c r="M5" i="25"/>
  <c r="R5" i="25"/>
  <c r="W5" i="25"/>
  <c r="AC5" i="25"/>
  <c r="O7" i="25"/>
  <c r="T7" i="25"/>
  <c r="Y7" i="25"/>
  <c r="AB9" i="25"/>
  <c r="X9" i="25"/>
  <c r="T9" i="25"/>
  <c r="P9" i="25"/>
  <c r="L9" i="25"/>
  <c r="N9" i="25"/>
  <c r="S9" i="25"/>
  <c r="Y9" i="25"/>
  <c r="AA10" i="25"/>
  <c r="W10" i="25"/>
  <c r="S10" i="25"/>
  <c r="O10" i="25"/>
  <c r="K10" i="25"/>
  <c r="N10" i="25"/>
  <c r="T10" i="25"/>
  <c r="Y10" i="25"/>
  <c r="Z11" i="25"/>
  <c r="V11" i="25"/>
  <c r="R11" i="25"/>
  <c r="N11" i="25"/>
  <c r="J11" i="25"/>
  <c r="B11" i="25"/>
  <c r="K11" i="25"/>
  <c r="P11" i="25"/>
  <c r="U11" i="25"/>
  <c r="AA11" i="25"/>
  <c r="B13" i="25"/>
  <c r="J13" i="25"/>
  <c r="O13" i="25"/>
  <c r="U13" i="25"/>
  <c r="Z13" i="25"/>
  <c r="B14" i="25"/>
  <c r="J14" i="25"/>
  <c r="P14" i="25"/>
  <c r="U14" i="25"/>
  <c r="Z14" i="25"/>
  <c r="K17" i="25"/>
  <c r="Q17" i="25"/>
  <c r="V17" i="25"/>
  <c r="AA17" i="25"/>
  <c r="L18" i="25"/>
  <c r="Q18" i="25"/>
  <c r="V18" i="25"/>
  <c r="AB18" i="25"/>
  <c r="M21" i="25"/>
  <c r="R21" i="25"/>
  <c r="W21" i="25"/>
  <c r="AC21" i="25"/>
  <c r="M22" i="25"/>
  <c r="R22" i="25"/>
  <c r="X22" i="25"/>
  <c r="AC22" i="25"/>
  <c r="O23" i="25"/>
  <c r="T23" i="25"/>
  <c r="Y23" i="25"/>
  <c r="AB25" i="25"/>
  <c r="X25" i="25"/>
  <c r="T25" i="25"/>
  <c r="P25" i="25"/>
  <c r="L25" i="25"/>
  <c r="Z25" i="25"/>
  <c r="V25" i="25"/>
  <c r="R25" i="25"/>
  <c r="N25" i="25"/>
  <c r="O25" i="25"/>
  <c r="W25" i="25"/>
  <c r="M27" i="25"/>
  <c r="U27" i="25"/>
  <c r="AC27" i="25"/>
  <c r="Q29" i="25"/>
  <c r="Y29" i="25"/>
  <c r="Z33" i="25"/>
  <c r="V33" i="25"/>
  <c r="R33" i="25"/>
  <c r="N33" i="25"/>
  <c r="J33" i="25"/>
  <c r="AC33" i="25"/>
  <c r="X33" i="25"/>
  <c r="S33" i="25"/>
  <c r="M33" i="25"/>
  <c r="AA33" i="25"/>
  <c r="U33" i="25"/>
  <c r="P33" i="25"/>
  <c r="K33" i="25"/>
  <c r="B33" i="25"/>
  <c r="L33" i="25"/>
  <c r="W33" i="25"/>
  <c r="N35" i="25"/>
  <c r="Y35" i="25"/>
  <c r="Q36" i="25"/>
  <c r="AB36" i="25"/>
  <c r="S37" i="25"/>
  <c r="AC37" i="25"/>
  <c r="M26" i="25"/>
  <c r="Q26" i="25"/>
  <c r="U26" i="25"/>
  <c r="Y26" i="25"/>
  <c r="AC26" i="25"/>
  <c r="M30" i="25"/>
  <c r="Q30" i="25"/>
  <c r="U30" i="25"/>
  <c r="Y30" i="25"/>
  <c r="AC30" i="25"/>
  <c r="M43" i="25"/>
  <c r="R43" i="25"/>
  <c r="W43" i="25"/>
  <c r="M44" i="25"/>
  <c r="R44" i="25"/>
  <c r="X44" i="25"/>
  <c r="O45" i="25"/>
  <c r="T45" i="25"/>
  <c r="AB47" i="25"/>
  <c r="X47" i="25"/>
  <c r="T47" i="25"/>
  <c r="P47" i="25"/>
  <c r="L47" i="25"/>
  <c r="N47" i="25"/>
  <c r="S47" i="25"/>
  <c r="Y47" i="25"/>
  <c r="AA48" i="25"/>
  <c r="W48" i="25"/>
  <c r="S48" i="25"/>
  <c r="O48" i="25"/>
  <c r="K48" i="25"/>
  <c r="N48" i="25"/>
  <c r="T48" i="25"/>
  <c r="Y48" i="25"/>
  <c r="AA49" i="25"/>
  <c r="W49" i="25"/>
  <c r="S49" i="25"/>
  <c r="O49" i="25"/>
  <c r="Y49" i="25"/>
  <c r="T49" i="25"/>
  <c r="N49" i="25"/>
  <c r="J49" i="25"/>
  <c r="B49" i="25"/>
  <c r="K49" i="25"/>
  <c r="Q49" i="25"/>
  <c r="X49" i="25"/>
  <c r="Z58" i="25"/>
  <c r="V58" i="25"/>
  <c r="R58" i="25"/>
  <c r="N58" i="25"/>
  <c r="J58" i="25"/>
  <c r="B58" i="25"/>
  <c r="AC58" i="25"/>
  <c r="X58" i="25"/>
  <c r="S58" i="25"/>
  <c r="M58" i="25"/>
  <c r="AB58" i="25"/>
  <c r="W58" i="25"/>
  <c r="Q58" i="25"/>
  <c r="L58" i="25"/>
  <c r="K58" i="25"/>
  <c r="U58" i="25"/>
  <c r="AB82" i="25"/>
  <c r="X82" i="25"/>
  <c r="T82" i="25"/>
  <c r="P82" i="25"/>
  <c r="L82" i="25"/>
  <c r="AC82" i="25"/>
  <c r="W82" i="25"/>
  <c r="R82" i="25"/>
  <c r="M82" i="25"/>
  <c r="AA82" i="25"/>
  <c r="V82" i="25"/>
  <c r="Q82" i="25"/>
  <c r="K82" i="25"/>
  <c r="Z82" i="25"/>
  <c r="U82" i="25"/>
  <c r="O82" i="25"/>
  <c r="J82" i="25"/>
  <c r="B82" i="25"/>
  <c r="Y82" i="25"/>
  <c r="S82" i="25"/>
  <c r="N82" i="25"/>
  <c r="AB43" i="25"/>
  <c r="X43" i="25"/>
  <c r="T43" i="25"/>
  <c r="P43" i="25"/>
  <c r="L43" i="25"/>
  <c r="N43" i="25"/>
  <c r="S43" i="25"/>
  <c r="Y43" i="25"/>
  <c r="AA44" i="25"/>
  <c r="W44" i="25"/>
  <c r="S44" i="25"/>
  <c r="O44" i="25"/>
  <c r="K44" i="25"/>
  <c r="N44" i="25"/>
  <c r="T44" i="25"/>
  <c r="Y44" i="25"/>
  <c r="Z45" i="25"/>
  <c r="V45" i="25"/>
  <c r="R45" i="25"/>
  <c r="N45" i="25"/>
  <c r="J45" i="25"/>
  <c r="B45" i="25"/>
  <c r="K45" i="25"/>
  <c r="P45" i="25"/>
  <c r="U45" i="25"/>
  <c r="AA45" i="25"/>
  <c r="AA57" i="25"/>
  <c r="W57" i="25"/>
  <c r="S57" i="25"/>
  <c r="O57" i="25"/>
  <c r="K57" i="25"/>
  <c r="AB57" i="25"/>
  <c r="V57" i="25"/>
  <c r="Q57" i="25"/>
  <c r="L57" i="25"/>
  <c r="Z57" i="25"/>
  <c r="U57" i="25"/>
  <c r="P57" i="25"/>
  <c r="J57" i="25"/>
  <c r="B57" i="25"/>
  <c r="M57" i="25"/>
  <c r="X57" i="25"/>
  <c r="O58" i="25"/>
  <c r="Y58" i="25"/>
  <c r="Z74" i="25"/>
  <c r="V74" i="25"/>
  <c r="R74" i="25"/>
  <c r="N74" i="25"/>
  <c r="J74" i="25"/>
  <c r="B74" i="25"/>
  <c r="Y74" i="25"/>
  <c r="T74" i="25"/>
  <c r="O74" i="25"/>
  <c r="AC74" i="25"/>
  <c r="X74" i="25"/>
  <c r="S74" i="25"/>
  <c r="M74" i="25"/>
  <c r="AB74" i="25"/>
  <c r="W74" i="25"/>
  <c r="Q74" i="25"/>
  <c r="L74" i="25"/>
  <c r="K74" i="25"/>
  <c r="M4" i="25"/>
  <c r="Q4" i="25"/>
  <c r="U4" i="25"/>
  <c r="Y4" i="25"/>
  <c r="M8" i="25"/>
  <c r="Q8" i="25"/>
  <c r="U8" i="25"/>
  <c r="Y8" i="25"/>
  <c r="M12" i="25"/>
  <c r="Q12" i="25"/>
  <c r="U12" i="25"/>
  <c r="Y12" i="25"/>
  <c r="M16" i="25"/>
  <c r="Q16" i="25"/>
  <c r="U16" i="25"/>
  <c r="Y16" i="25"/>
  <c r="M20" i="25"/>
  <c r="Q20" i="25"/>
  <c r="U20" i="25"/>
  <c r="Y20" i="25"/>
  <c r="M24" i="25"/>
  <c r="Q24" i="25"/>
  <c r="U24" i="25"/>
  <c r="Y24" i="25"/>
  <c r="K26" i="25"/>
  <c r="O26" i="25"/>
  <c r="S26" i="25"/>
  <c r="W26" i="25"/>
  <c r="M28" i="25"/>
  <c r="Q28" i="25"/>
  <c r="U28" i="25"/>
  <c r="Y28" i="25"/>
  <c r="K30" i="25"/>
  <c r="O30" i="25"/>
  <c r="S30" i="25"/>
  <c r="W30" i="25"/>
  <c r="M32" i="25"/>
  <c r="Q32" i="25"/>
  <c r="U32" i="25"/>
  <c r="Y32" i="25"/>
  <c r="AB39" i="25"/>
  <c r="X39" i="25"/>
  <c r="T39" i="25"/>
  <c r="P39" i="25"/>
  <c r="L39" i="25"/>
  <c r="N39" i="25"/>
  <c r="S39" i="25"/>
  <c r="Y39" i="25"/>
  <c r="B43" i="25"/>
  <c r="J43" i="25"/>
  <c r="O43" i="25"/>
  <c r="U43" i="25"/>
  <c r="Z43" i="25"/>
  <c r="B44" i="25"/>
  <c r="J44" i="25"/>
  <c r="P44" i="25"/>
  <c r="U44" i="25"/>
  <c r="Z44" i="25"/>
  <c r="L45" i="25"/>
  <c r="Q45" i="25"/>
  <c r="W45" i="25"/>
  <c r="AB45" i="25"/>
  <c r="K47" i="25"/>
  <c r="Q47" i="25"/>
  <c r="V47" i="25"/>
  <c r="AA47" i="25"/>
  <c r="L48" i="25"/>
  <c r="Q48" i="25"/>
  <c r="V48" i="25"/>
  <c r="AB48" i="25"/>
  <c r="M49" i="25"/>
  <c r="U49" i="25"/>
  <c r="AB49" i="25"/>
  <c r="AB56" i="25"/>
  <c r="X56" i="25"/>
  <c r="T56" i="25"/>
  <c r="P56" i="25"/>
  <c r="L56" i="25"/>
  <c r="AA56" i="25"/>
  <c r="V56" i="25"/>
  <c r="Q56" i="25"/>
  <c r="K56" i="25"/>
  <c r="Z56" i="25"/>
  <c r="U56" i="25"/>
  <c r="O56" i="25"/>
  <c r="J56" i="25"/>
  <c r="B56" i="25"/>
  <c r="M56" i="25"/>
  <c r="W56" i="25"/>
  <c r="N57" i="25"/>
  <c r="Y57" i="25"/>
  <c r="P58" i="25"/>
  <c r="AA58" i="25"/>
  <c r="AA73" i="25"/>
  <c r="W73" i="25"/>
  <c r="S73" i="25"/>
  <c r="O73" i="25"/>
  <c r="K73" i="25"/>
  <c r="AC73" i="25"/>
  <c r="X73" i="25"/>
  <c r="R73" i="25"/>
  <c r="M73" i="25"/>
  <c r="AB73" i="25"/>
  <c r="V73" i="25"/>
  <c r="Q73" i="25"/>
  <c r="L73" i="25"/>
  <c r="Z73" i="25"/>
  <c r="U73" i="25"/>
  <c r="P73" i="25"/>
  <c r="J73" i="25"/>
  <c r="B73" i="25"/>
  <c r="N73" i="25"/>
  <c r="P74" i="25"/>
  <c r="AA53" i="25"/>
  <c r="W53" i="25"/>
  <c r="S53" i="25"/>
  <c r="O53" i="25"/>
  <c r="K53" i="25"/>
  <c r="N53" i="25"/>
  <c r="T53" i="25"/>
  <c r="Y53" i="25"/>
  <c r="AB68" i="25"/>
  <c r="X68" i="25"/>
  <c r="T68" i="25"/>
  <c r="P68" i="25"/>
  <c r="L68" i="25"/>
  <c r="N68" i="25"/>
  <c r="S68" i="25"/>
  <c r="Y68" i="25"/>
  <c r="AA69" i="25"/>
  <c r="W69" i="25"/>
  <c r="S69" i="25"/>
  <c r="O69" i="25"/>
  <c r="K69" i="25"/>
  <c r="N69" i="25"/>
  <c r="T69" i="25"/>
  <c r="Y69" i="25"/>
  <c r="Z70" i="25"/>
  <c r="V70" i="25"/>
  <c r="R70" i="25"/>
  <c r="N70" i="25"/>
  <c r="J70" i="25"/>
  <c r="B70" i="25"/>
  <c r="K70" i="25"/>
  <c r="P70" i="25"/>
  <c r="U70" i="25"/>
  <c r="AA70" i="25"/>
  <c r="P76" i="25"/>
  <c r="AA76" i="25"/>
  <c r="M34" i="25"/>
  <c r="Q34" i="25"/>
  <c r="U34" i="25"/>
  <c r="Y34" i="25"/>
  <c r="M38" i="25"/>
  <c r="Q38" i="25"/>
  <c r="U38" i="25"/>
  <c r="Y38" i="25"/>
  <c r="M42" i="25"/>
  <c r="Q42" i="25"/>
  <c r="U42" i="25"/>
  <c r="Y42" i="25"/>
  <c r="M46" i="25"/>
  <c r="Q46" i="25"/>
  <c r="U46" i="25"/>
  <c r="Y46" i="25"/>
  <c r="Z50" i="25"/>
  <c r="V50" i="25"/>
  <c r="R50" i="25"/>
  <c r="N50" i="25"/>
  <c r="J50" i="25"/>
  <c r="B50" i="25"/>
  <c r="K50" i="25"/>
  <c r="P50" i="25"/>
  <c r="U50" i="25"/>
  <c r="AA50" i="25"/>
  <c r="B53" i="25"/>
  <c r="J53" i="25"/>
  <c r="P53" i="25"/>
  <c r="U53" i="25"/>
  <c r="Z53" i="25"/>
  <c r="AB64" i="25"/>
  <c r="X64" i="25"/>
  <c r="T64" i="25"/>
  <c r="P64" i="25"/>
  <c r="L64" i="25"/>
  <c r="N64" i="25"/>
  <c r="S64" i="25"/>
  <c r="Y64" i="25"/>
  <c r="AA65" i="25"/>
  <c r="W65" i="25"/>
  <c r="S65" i="25"/>
  <c r="O65" i="25"/>
  <c r="K65" i="25"/>
  <c r="N65" i="25"/>
  <c r="T65" i="25"/>
  <c r="Y65" i="25"/>
  <c r="Z66" i="25"/>
  <c r="V66" i="25"/>
  <c r="R66" i="25"/>
  <c r="N66" i="25"/>
  <c r="J66" i="25"/>
  <c r="B66" i="25"/>
  <c r="K66" i="25"/>
  <c r="P66" i="25"/>
  <c r="U66" i="25"/>
  <c r="AA66" i="25"/>
  <c r="B68" i="25"/>
  <c r="J68" i="25"/>
  <c r="O68" i="25"/>
  <c r="U68" i="25"/>
  <c r="Z68" i="25"/>
  <c r="B69" i="25"/>
  <c r="J69" i="25"/>
  <c r="P69" i="25"/>
  <c r="U69" i="25"/>
  <c r="Z69" i="25"/>
  <c r="L70" i="25"/>
  <c r="Q70" i="25"/>
  <c r="W70" i="25"/>
  <c r="AB70" i="25"/>
  <c r="S76" i="25"/>
  <c r="Z84" i="25"/>
  <c r="V84" i="25"/>
  <c r="R84" i="25"/>
  <c r="N84" i="25"/>
  <c r="J84" i="25"/>
  <c r="B84" i="25"/>
  <c r="Y84" i="25"/>
  <c r="T84" i="25"/>
  <c r="O84" i="25"/>
  <c r="AC84" i="25"/>
  <c r="X84" i="25"/>
  <c r="S84" i="25"/>
  <c r="M84" i="25"/>
  <c r="AB84" i="25"/>
  <c r="W84" i="25"/>
  <c r="Q84" i="25"/>
  <c r="L84" i="25"/>
  <c r="K84" i="25"/>
  <c r="Z76" i="25"/>
  <c r="V76" i="25"/>
  <c r="R76" i="25"/>
  <c r="N76" i="25"/>
  <c r="AB76" i="25"/>
  <c r="W76" i="25"/>
  <c r="Q76" i="25"/>
  <c r="L76" i="25"/>
  <c r="Y76" i="25"/>
  <c r="T76" i="25"/>
  <c r="O76" i="25"/>
  <c r="J76" i="25"/>
  <c r="B76" i="25"/>
  <c r="K76" i="25"/>
  <c r="U76" i="25"/>
  <c r="AB78" i="25"/>
  <c r="X78" i="25"/>
  <c r="T78" i="25"/>
  <c r="P78" i="25"/>
  <c r="L78" i="25"/>
  <c r="N78" i="25"/>
  <c r="S78" i="25"/>
  <c r="Y78" i="25"/>
  <c r="Z80" i="25"/>
  <c r="V80" i="25"/>
  <c r="R80" i="25"/>
  <c r="N80" i="25"/>
  <c r="J80" i="25"/>
  <c r="B80" i="25"/>
  <c r="K80" i="25"/>
  <c r="P80" i="25"/>
  <c r="U80" i="25"/>
  <c r="AA80" i="25"/>
  <c r="M51" i="25"/>
  <c r="Q51" i="25"/>
  <c r="U51" i="25"/>
  <c r="Y51" i="25"/>
  <c r="M55" i="25"/>
  <c r="Q55" i="25"/>
  <c r="U55" i="25"/>
  <c r="Y55" i="25"/>
  <c r="M59" i="25"/>
  <c r="Q59" i="25"/>
  <c r="U59" i="25"/>
  <c r="Y59" i="25"/>
  <c r="M63" i="25"/>
  <c r="Q63" i="25"/>
  <c r="U63" i="25"/>
  <c r="Y63" i="25"/>
  <c r="M67" i="25"/>
  <c r="Q67" i="25"/>
  <c r="U67" i="25"/>
  <c r="Y67" i="25"/>
  <c r="M71" i="25"/>
  <c r="Q71" i="25"/>
  <c r="U71" i="25"/>
  <c r="Y71" i="25"/>
  <c r="M75" i="25"/>
  <c r="Q75" i="25"/>
  <c r="U75" i="25"/>
  <c r="Y75" i="25"/>
  <c r="K78" i="25"/>
  <c r="Q78" i="25"/>
  <c r="V78" i="25"/>
  <c r="AA78" i="25"/>
  <c r="M80" i="25"/>
  <c r="S80" i="25"/>
  <c r="X80" i="25"/>
  <c r="AC80" i="25"/>
  <c r="AA101" i="25"/>
  <c r="W101" i="25"/>
  <c r="S101" i="25"/>
  <c r="O101" i="25"/>
  <c r="K101" i="25"/>
  <c r="Z101" i="25"/>
  <c r="V101" i="25"/>
  <c r="R101" i="25"/>
  <c r="N101" i="25"/>
  <c r="J101" i="25"/>
  <c r="B101" i="25"/>
  <c r="Y101" i="25"/>
  <c r="Q101" i="25"/>
  <c r="X101" i="25"/>
  <c r="P101" i="25"/>
  <c r="AC101" i="25"/>
  <c r="U101" i="25"/>
  <c r="M101" i="25"/>
  <c r="L101" i="25"/>
  <c r="AB100" i="25"/>
  <c r="X100" i="25"/>
  <c r="T100" i="25"/>
  <c r="P100" i="25"/>
  <c r="L100" i="25"/>
  <c r="AA100" i="25"/>
  <c r="W100" i="25"/>
  <c r="S100" i="25"/>
  <c r="O100" i="25"/>
  <c r="K100" i="25"/>
  <c r="Q100" i="25"/>
  <c r="Y100" i="25"/>
  <c r="AB91" i="25"/>
  <c r="X91" i="25"/>
  <c r="T91" i="25"/>
  <c r="P91" i="25"/>
  <c r="L91" i="25"/>
  <c r="N91" i="25"/>
  <c r="S91" i="25"/>
  <c r="Y91" i="25"/>
  <c r="AA92" i="25"/>
  <c r="W92" i="25"/>
  <c r="S92" i="25"/>
  <c r="O92" i="25"/>
  <c r="K92" i="25"/>
  <c r="N92" i="25"/>
  <c r="T92" i="25"/>
  <c r="Y92" i="25"/>
  <c r="Z93" i="25"/>
  <c r="V93" i="25"/>
  <c r="R93" i="25"/>
  <c r="N93" i="25"/>
  <c r="J93" i="25"/>
  <c r="B93" i="25"/>
  <c r="K93" i="25"/>
  <c r="P93" i="25"/>
  <c r="U93" i="25"/>
  <c r="AA93" i="25"/>
  <c r="Q97" i="25"/>
  <c r="B100" i="25"/>
  <c r="J100" i="25"/>
  <c r="R100" i="25"/>
  <c r="Z100" i="25"/>
  <c r="M77" i="25"/>
  <c r="Q77" i="25"/>
  <c r="U77" i="25"/>
  <c r="Y77" i="25"/>
  <c r="M81" i="25"/>
  <c r="Q81" i="25"/>
  <c r="U81" i="25"/>
  <c r="Y81" i="25"/>
  <c r="AB87" i="25"/>
  <c r="X87" i="25"/>
  <c r="T87" i="25"/>
  <c r="P87" i="25"/>
  <c r="L87" i="25"/>
  <c r="N87" i="25"/>
  <c r="S87" i="25"/>
  <c r="Y87" i="25"/>
  <c r="AA88" i="25"/>
  <c r="W88" i="25"/>
  <c r="S88" i="25"/>
  <c r="O88" i="25"/>
  <c r="K88" i="25"/>
  <c r="N88" i="25"/>
  <c r="T88" i="25"/>
  <c r="Y88" i="25"/>
  <c r="Z89" i="25"/>
  <c r="V89" i="25"/>
  <c r="R89" i="25"/>
  <c r="N89" i="25"/>
  <c r="J89" i="25"/>
  <c r="B89" i="25"/>
  <c r="K89" i="25"/>
  <c r="P89" i="25"/>
  <c r="U89" i="25"/>
  <c r="AA89" i="25"/>
  <c r="B91" i="25"/>
  <c r="J91" i="25"/>
  <c r="O91" i="25"/>
  <c r="U91" i="25"/>
  <c r="Z91" i="25"/>
  <c r="B92" i="25"/>
  <c r="J92" i="25"/>
  <c r="P92" i="25"/>
  <c r="U92" i="25"/>
  <c r="Z92" i="25"/>
  <c r="L93" i="25"/>
  <c r="Q93" i="25"/>
  <c r="W93" i="25"/>
  <c r="AB93" i="25"/>
  <c r="AA97" i="25"/>
  <c r="W97" i="25"/>
  <c r="S97" i="25"/>
  <c r="O97" i="25"/>
  <c r="K97" i="25"/>
  <c r="Z97" i="25"/>
  <c r="V97" i="25"/>
  <c r="R97" i="25"/>
  <c r="N97" i="25"/>
  <c r="J97" i="25"/>
  <c r="B97" i="25"/>
  <c r="L97" i="25"/>
  <c r="T97" i="25"/>
  <c r="AB97" i="25"/>
  <c r="M100" i="25"/>
  <c r="U100" i="25"/>
  <c r="AC100" i="25"/>
  <c r="M86" i="25"/>
  <c r="Q86" i="25"/>
  <c r="U86" i="25"/>
  <c r="Y86" i="25"/>
  <c r="M90" i="25"/>
  <c r="Q90" i="25"/>
  <c r="U90" i="25"/>
  <c r="Y90" i="25"/>
  <c r="M94" i="25"/>
  <c r="Q94" i="25"/>
  <c r="U94" i="25"/>
  <c r="Y94" i="25"/>
  <c r="M98" i="25"/>
  <c r="Q98" i="25"/>
  <c r="U98" i="25"/>
  <c r="Y98" i="25"/>
  <c r="AC98" i="25"/>
  <c r="L99" i="25"/>
  <c r="P99" i="25"/>
  <c r="T99" i="25"/>
  <c r="X99" i="25"/>
  <c r="AB99" i="25"/>
  <c r="R98" i="25"/>
  <c r="V98" i="25"/>
  <c r="M99" i="25"/>
  <c r="Q99" i="25"/>
  <c r="U99" i="25"/>
  <c r="Y99" i="25"/>
  <c r="F130" i="25"/>
  <c r="H130" i="25"/>
  <c r="I130" i="25" s="1"/>
  <c r="G130" i="25"/>
  <c r="F200" i="25"/>
  <c r="H200" i="25"/>
  <c r="I200" i="25" s="1"/>
  <c r="F111" i="25"/>
  <c r="H111" i="25"/>
  <c r="I111" i="25" s="1"/>
  <c r="F184" i="25"/>
  <c r="H184" i="25"/>
  <c r="I184" i="25" s="1"/>
  <c r="G104" i="25"/>
  <c r="H104" i="25"/>
  <c r="I104" i="25" s="1"/>
  <c r="F104" i="25"/>
  <c r="G105" i="25"/>
  <c r="H105" i="25"/>
  <c r="I105" i="25" s="1"/>
  <c r="F113" i="25"/>
  <c r="H113" i="25"/>
  <c r="I113" i="25" s="1"/>
  <c r="F118" i="25"/>
  <c r="H118" i="25"/>
  <c r="I118" i="25" s="1"/>
  <c r="F122" i="25"/>
  <c r="H122" i="25"/>
  <c r="I122" i="25" s="1"/>
  <c r="F126" i="25"/>
  <c r="H126" i="25"/>
  <c r="I126" i="25" s="1"/>
  <c r="G103" i="25"/>
  <c r="H103" i="25"/>
  <c r="I103" i="25" s="1"/>
  <c r="H107" i="25"/>
  <c r="I107" i="25" s="1"/>
  <c r="F109" i="25"/>
  <c r="H109" i="25"/>
  <c r="I109" i="25" s="1"/>
  <c r="G111" i="25"/>
  <c r="H112" i="25"/>
  <c r="I112" i="25" s="1"/>
  <c r="G102" i="25"/>
  <c r="G107" i="25"/>
  <c r="G113" i="25"/>
  <c r="G118" i="25"/>
  <c r="G122" i="25"/>
  <c r="G126" i="25"/>
  <c r="F134" i="25"/>
  <c r="H134" i="25"/>
  <c r="I134" i="25" s="1"/>
  <c r="G134" i="25"/>
  <c r="F138" i="25"/>
  <c r="H138" i="25"/>
  <c r="I138" i="25" s="1"/>
  <c r="F142" i="25"/>
  <c r="H142" i="25"/>
  <c r="I142" i="25" s="1"/>
  <c r="F146" i="25"/>
  <c r="H146" i="25"/>
  <c r="I146" i="25" s="1"/>
  <c r="G156" i="25"/>
  <c r="H156" i="25"/>
  <c r="I156" i="25" s="1"/>
  <c r="F164" i="25"/>
  <c r="H164" i="25"/>
  <c r="I164" i="25" s="1"/>
  <c r="F172" i="25"/>
  <c r="H172" i="25"/>
  <c r="I172" i="25" s="1"/>
  <c r="F188" i="25"/>
  <c r="H188" i="25"/>
  <c r="I188" i="25" s="1"/>
  <c r="G108" i="25"/>
  <c r="G112" i="25"/>
  <c r="F176" i="25"/>
  <c r="H176" i="25"/>
  <c r="I176" i="25" s="1"/>
  <c r="F192" i="25"/>
  <c r="H192" i="25"/>
  <c r="I192" i="25" s="1"/>
  <c r="G138" i="25"/>
  <c r="G142" i="25"/>
  <c r="G152" i="25"/>
  <c r="H152" i="25"/>
  <c r="I152" i="25" s="1"/>
  <c r="F160" i="25"/>
  <c r="H160" i="25"/>
  <c r="I160" i="25" s="1"/>
  <c r="F168" i="25"/>
  <c r="H168" i="25"/>
  <c r="I168" i="25" s="1"/>
  <c r="F180" i="25"/>
  <c r="H180" i="25"/>
  <c r="I180" i="25" s="1"/>
  <c r="F196" i="25"/>
  <c r="H196" i="25"/>
  <c r="I196" i="25" s="1"/>
  <c r="F117" i="25"/>
  <c r="F121" i="25"/>
  <c r="F125" i="25"/>
  <c r="F129" i="25"/>
  <c r="F133" i="25"/>
  <c r="F137" i="25"/>
  <c r="F141" i="25"/>
  <c r="F145" i="25"/>
  <c r="F148" i="25"/>
  <c r="F150" i="25"/>
  <c r="F154" i="25"/>
  <c r="F158" i="25"/>
  <c r="G171" i="25"/>
  <c r="G175" i="25"/>
  <c r="G179" i="25"/>
  <c r="G183" i="25"/>
  <c r="G187" i="25"/>
  <c r="G191" i="25"/>
  <c r="G195" i="25"/>
  <c r="G199" i="25"/>
  <c r="F116" i="25"/>
  <c r="F120" i="25"/>
  <c r="F124" i="25"/>
  <c r="F128" i="25"/>
  <c r="F132" i="25"/>
  <c r="F136" i="25"/>
  <c r="F140" i="25"/>
  <c r="F144" i="25"/>
  <c r="G160" i="25"/>
  <c r="G164" i="25"/>
  <c r="G168" i="25"/>
  <c r="G172" i="25"/>
  <c r="H173" i="25"/>
  <c r="I173" i="25" s="1"/>
  <c r="G176" i="25"/>
  <c r="H177" i="25"/>
  <c r="I177" i="25" s="1"/>
  <c r="G180" i="25"/>
  <c r="H181" i="25"/>
  <c r="I181" i="25" s="1"/>
  <c r="G184" i="25"/>
  <c r="H185" i="25"/>
  <c r="I185" i="25" s="1"/>
  <c r="G188" i="25"/>
  <c r="H189" i="25"/>
  <c r="I189" i="25" s="1"/>
  <c r="G192" i="25"/>
  <c r="H193" i="25"/>
  <c r="I193" i="25" s="1"/>
  <c r="G196" i="25"/>
  <c r="H197" i="25"/>
  <c r="I197" i="25" s="1"/>
  <c r="G200" i="25"/>
  <c r="H116" i="25"/>
  <c r="I116" i="25" s="1"/>
  <c r="F119" i="25"/>
  <c r="H120" i="25"/>
  <c r="I120" i="25" s="1"/>
  <c r="F123" i="25"/>
  <c r="H124" i="25"/>
  <c r="I124" i="25" s="1"/>
  <c r="F127" i="25"/>
  <c r="H128" i="25"/>
  <c r="I128" i="25" s="1"/>
  <c r="F131" i="25"/>
  <c r="H132" i="25"/>
  <c r="I132" i="25" s="1"/>
  <c r="F135" i="25"/>
  <c r="H136" i="25"/>
  <c r="I136" i="25" s="1"/>
  <c r="F139" i="25"/>
  <c r="H140" i="25"/>
  <c r="I140" i="25" s="1"/>
  <c r="F143" i="25"/>
  <c r="H144" i="25"/>
  <c r="I144" i="25" s="1"/>
  <c r="F147" i="25"/>
  <c r="H148" i="25"/>
  <c r="I148" i="25" s="1"/>
  <c r="F149" i="25"/>
  <c r="H150" i="25"/>
  <c r="I150" i="25" s="1"/>
  <c r="F152" i="25"/>
  <c r="H154" i="25"/>
  <c r="I154" i="25" s="1"/>
  <c r="F156" i="25"/>
  <c r="H158" i="25"/>
  <c r="I158" i="25" s="1"/>
  <c r="G161" i="25"/>
  <c r="H162" i="25"/>
  <c r="I162" i="25" s="1"/>
  <c r="G165" i="25"/>
  <c r="H166" i="25"/>
  <c r="I166" i="25" s="1"/>
  <c r="G169" i="25"/>
  <c r="H170" i="25"/>
  <c r="I170" i="25" s="1"/>
  <c r="G173" i="25"/>
  <c r="H174" i="25"/>
  <c r="I174" i="25" s="1"/>
  <c r="G177" i="25"/>
  <c r="H178" i="25"/>
  <c r="I178" i="25" s="1"/>
  <c r="G181" i="25"/>
  <c r="H182" i="25"/>
  <c r="I182" i="25" s="1"/>
  <c r="G185" i="25"/>
  <c r="H186" i="25"/>
  <c r="I186" i="25" s="1"/>
  <c r="G189" i="25"/>
  <c r="H190" i="25"/>
  <c r="I190" i="25" s="1"/>
  <c r="G193" i="25"/>
  <c r="H194" i="25"/>
  <c r="I194" i="25" s="1"/>
  <c r="G197" i="25"/>
  <c r="H198" i="25"/>
  <c r="I198" i="25" s="1"/>
  <c r="H7" i="25" l="1"/>
  <c r="I7" i="25" s="1"/>
  <c r="H38" i="25"/>
  <c r="I38" i="25" s="1"/>
  <c r="F93" i="25"/>
  <c r="F51" i="25"/>
  <c r="G62" i="25"/>
  <c r="H86" i="25"/>
  <c r="I86" i="25" s="1"/>
  <c r="F101" i="25"/>
  <c r="H74" i="25"/>
  <c r="I74" i="25" s="1"/>
  <c r="H77" i="25"/>
  <c r="I77" i="25" s="1"/>
  <c r="F12" i="25"/>
  <c r="G46" i="25"/>
  <c r="G97" i="25"/>
  <c r="H89" i="25"/>
  <c r="I89" i="25" s="1"/>
  <c r="F81" i="25"/>
  <c r="G77" i="25"/>
  <c r="H93" i="25"/>
  <c r="I93" i="25" s="1"/>
  <c r="G101" i="25"/>
  <c r="H75" i="25"/>
  <c r="I75" i="25" s="1"/>
  <c r="H71" i="25"/>
  <c r="I71" i="25" s="1"/>
  <c r="H51" i="25"/>
  <c r="I51" i="25" s="1"/>
  <c r="H68" i="25"/>
  <c r="I68" i="25" s="1"/>
  <c r="H66" i="25"/>
  <c r="I66" i="25" s="1"/>
  <c r="G64" i="25"/>
  <c r="G50" i="25"/>
  <c r="F46" i="25"/>
  <c r="G42" i="25"/>
  <c r="G38" i="25"/>
  <c r="G48" i="25"/>
  <c r="H43" i="25"/>
  <c r="I43" i="25" s="1"/>
  <c r="H39" i="25"/>
  <c r="I39" i="25" s="1"/>
  <c r="F24" i="25"/>
  <c r="G20" i="25"/>
  <c r="F16" i="25"/>
  <c r="H12" i="25"/>
  <c r="I12" i="25" s="1"/>
  <c r="F74" i="25"/>
  <c r="H58" i="25"/>
  <c r="I58" i="25" s="1"/>
  <c r="F33" i="25"/>
  <c r="F29" i="25"/>
  <c r="H3" i="25"/>
  <c r="I3" i="25" s="1"/>
  <c r="H90" i="25"/>
  <c r="I90" i="25" s="1"/>
  <c r="G70" i="25"/>
  <c r="H24" i="25"/>
  <c r="I24" i="25" s="1"/>
  <c r="H81" i="25"/>
  <c r="I81" i="25" s="1"/>
  <c r="F68" i="25"/>
  <c r="H48" i="25"/>
  <c r="I48" i="25" s="1"/>
  <c r="F3" i="25"/>
  <c r="F89" i="25"/>
  <c r="F66" i="25"/>
  <c r="G75" i="25"/>
  <c r="F73" i="25"/>
  <c r="H73" i="25"/>
  <c r="I73" i="25" s="1"/>
  <c r="G73" i="25"/>
  <c r="H46" i="25"/>
  <c r="I46" i="25" s="1"/>
  <c r="F38" i="25"/>
  <c r="F10" i="25"/>
  <c r="G10" i="25"/>
  <c r="H10" i="25"/>
  <c r="I10" i="25" s="1"/>
  <c r="G3" i="25"/>
  <c r="G18" i="25"/>
  <c r="H18" i="25"/>
  <c r="I18" i="25" s="1"/>
  <c r="F18" i="25"/>
  <c r="H94" i="25"/>
  <c r="I94" i="25" s="1"/>
  <c r="G94" i="25"/>
  <c r="F94" i="25"/>
  <c r="F88" i="25"/>
  <c r="G88" i="25"/>
  <c r="H88" i="25"/>
  <c r="I88" i="25" s="1"/>
  <c r="H78" i="25"/>
  <c r="I78" i="25" s="1"/>
  <c r="G78" i="25"/>
  <c r="F78" i="25"/>
  <c r="H82" i="25"/>
  <c r="I82" i="25" s="1"/>
  <c r="F82" i="25"/>
  <c r="G82" i="25"/>
  <c r="G99" i="25"/>
  <c r="H99" i="25"/>
  <c r="I99" i="25" s="1"/>
  <c r="F99" i="25"/>
  <c r="F87" i="25"/>
  <c r="H101" i="25"/>
  <c r="I101" i="25" s="1"/>
  <c r="G93" i="25"/>
  <c r="H87" i="25"/>
  <c r="I87" i="25" s="1"/>
  <c r="F67" i="25"/>
  <c r="G89" i="25"/>
  <c r="G67" i="25"/>
  <c r="G86" i="25"/>
  <c r="G58" i="25"/>
  <c r="F45" i="25"/>
  <c r="H45" i="25"/>
  <c r="I45" i="25" s="1"/>
  <c r="G45" i="25"/>
  <c r="G35" i="25"/>
  <c r="H35" i="25"/>
  <c r="I35" i="25" s="1"/>
  <c r="F35" i="25"/>
  <c r="F28" i="25"/>
  <c r="G28" i="25"/>
  <c r="H28" i="25"/>
  <c r="I28" i="25" s="1"/>
  <c r="H20" i="25"/>
  <c r="I20" i="25" s="1"/>
  <c r="G68" i="25"/>
  <c r="F64" i="25"/>
  <c r="H63" i="25"/>
  <c r="I63" i="25" s="1"/>
  <c r="F63" i="25"/>
  <c r="G63" i="25"/>
  <c r="G29" i="25"/>
  <c r="H25" i="25"/>
  <c r="I25" i="25" s="1"/>
  <c r="G25" i="25"/>
  <c r="F25" i="25"/>
  <c r="F43" i="25"/>
  <c r="F39" i="25"/>
  <c r="F36" i="25"/>
  <c r="H36" i="25"/>
  <c r="I36" i="25" s="1"/>
  <c r="G36" i="25"/>
  <c r="F20" i="25"/>
  <c r="F75" i="25"/>
  <c r="G71" i="25"/>
  <c r="F48" i="25"/>
  <c r="G12" i="25"/>
  <c r="G7" i="25"/>
  <c r="H16" i="25"/>
  <c r="I16" i="25" s="1"/>
  <c r="F86" i="25"/>
  <c r="F32" i="25"/>
  <c r="G32" i="25"/>
  <c r="H32" i="25"/>
  <c r="I32" i="25" s="1"/>
  <c r="H4" i="25"/>
  <c r="I4" i="25" s="1"/>
  <c r="G4" i="25"/>
  <c r="F4" i="25"/>
  <c r="G91" i="25"/>
  <c r="H91" i="25"/>
  <c r="I91" i="25" s="1"/>
  <c r="F91" i="25"/>
  <c r="H98" i="25"/>
  <c r="I98" i="25" s="1"/>
  <c r="F98" i="25"/>
  <c r="G98" i="25"/>
  <c r="F100" i="25"/>
  <c r="H100" i="25"/>
  <c r="I100" i="25" s="1"/>
  <c r="G100" i="25"/>
  <c r="G87" i="25"/>
  <c r="H55" i="25"/>
  <c r="I55" i="25" s="1"/>
  <c r="G55" i="25"/>
  <c r="F55" i="25"/>
  <c r="F49" i="25"/>
  <c r="G49" i="25"/>
  <c r="H49" i="25"/>
  <c r="I49" i="25" s="1"/>
  <c r="G81" i="25"/>
  <c r="H67" i="25"/>
  <c r="I67" i="25" s="1"/>
  <c r="H59" i="25"/>
  <c r="I59" i="25" s="1"/>
  <c r="F59" i="25"/>
  <c r="G59" i="25"/>
  <c r="G56" i="25"/>
  <c r="F56" i="25"/>
  <c r="H56" i="25"/>
  <c r="I56" i="25" s="1"/>
  <c r="H47" i="25"/>
  <c r="I47" i="25" s="1"/>
  <c r="G47" i="25"/>
  <c r="F47" i="25"/>
  <c r="H50" i="25"/>
  <c r="I50" i="25" s="1"/>
  <c r="H70" i="25"/>
  <c r="I70" i="25" s="1"/>
  <c r="G66" i="25"/>
  <c r="H64" i="25"/>
  <c r="I64" i="25" s="1"/>
  <c r="F53" i="25"/>
  <c r="H53" i="25"/>
  <c r="I53" i="25" s="1"/>
  <c r="G53" i="25"/>
  <c r="G22" i="25"/>
  <c r="H22" i="25"/>
  <c r="I22" i="25" s="1"/>
  <c r="F22" i="25"/>
  <c r="F2" i="25"/>
  <c r="H2" i="25"/>
  <c r="I2" i="25" s="1"/>
  <c r="G2" i="25"/>
  <c r="F58" i="25"/>
  <c r="G43" i="25"/>
  <c r="G39" i="25"/>
  <c r="G24" i="25"/>
  <c r="H13" i="25"/>
  <c r="I13" i="25" s="1"/>
  <c r="F13" i="25"/>
  <c r="G13" i="25"/>
  <c r="G9" i="25"/>
  <c r="F9" i="25"/>
  <c r="H9" i="25"/>
  <c r="I9" i="25" s="1"/>
  <c r="G5" i="25"/>
  <c r="H5" i="25"/>
  <c r="I5" i="25" s="1"/>
  <c r="F5" i="25"/>
  <c r="G51" i="25"/>
  <c r="F7" i="25"/>
  <c r="F71" i="25"/>
  <c r="H17" i="25"/>
  <c r="I17" i="25" s="1"/>
  <c r="G17" i="25"/>
  <c r="F17" i="25"/>
  <c r="H21" i="25"/>
  <c r="I21" i="25" s="1"/>
  <c r="G21" i="25"/>
  <c r="F21" i="25"/>
  <c r="G16" i="25"/>
  <c r="F92" i="25"/>
  <c r="H92" i="25"/>
  <c r="I92" i="25" s="1"/>
  <c r="G92" i="25"/>
  <c r="F84" i="25"/>
  <c r="G84" i="25"/>
  <c r="H84" i="25"/>
  <c r="I84" i="25" s="1"/>
  <c r="G72" i="25"/>
  <c r="H72" i="25"/>
  <c r="I72" i="25" s="1"/>
  <c r="F72" i="25"/>
  <c r="F57" i="25"/>
  <c r="H57" i="25"/>
  <c r="I57" i="25" s="1"/>
  <c r="G57" i="25"/>
  <c r="H30" i="25"/>
  <c r="I30" i="25" s="1"/>
  <c r="G30" i="25"/>
  <c r="F30" i="25"/>
  <c r="H11" i="25"/>
  <c r="I11" i="25" s="1"/>
  <c r="G11" i="25"/>
  <c r="F11" i="25"/>
  <c r="G26" i="25"/>
  <c r="F26" i="25"/>
  <c r="H26" i="25"/>
  <c r="I26" i="25" s="1"/>
  <c r="F23" i="25"/>
  <c r="H23" i="25"/>
  <c r="I23" i="25" s="1"/>
  <c r="G23" i="25"/>
  <c r="F97" i="25"/>
  <c r="F77" i="25"/>
  <c r="F76" i="25"/>
  <c r="G76" i="25"/>
  <c r="H76" i="25"/>
  <c r="I76" i="25" s="1"/>
  <c r="G74" i="25"/>
  <c r="F70" i="25"/>
  <c r="F62" i="25"/>
  <c r="H62" i="25"/>
  <c r="I62" i="25" s="1"/>
  <c r="H42" i="25"/>
  <c r="I42" i="25" s="1"/>
  <c r="F42" i="25"/>
  <c r="F90" i="25"/>
  <c r="F69" i="25"/>
  <c r="G69" i="25"/>
  <c r="H69" i="25"/>
  <c r="I69" i="25" s="1"/>
  <c r="F80" i="25"/>
  <c r="H80" i="25"/>
  <c r="I80" i="25" s="1"/>
  <c r="G80" i="25"/>
  <c r="H97" i="25"/>
  <c r="I97" i="25" s="1"/>
  <c r="G90" i="25"/>
  <c r="F65" i="25"/>
  <c r="G65" i="25"/>
  <c r="H65" i="25"/>
  <c r="I65" i="25" s="1"/>
  <c r="G52" i="25"/>
  <c r="H52" i="25"/>
  <c r="I52" i="25" s="1"/>
  <c r="F52" i="25"/>
  <c r="G44" i="25"/>
  <c r="H44" i="25"/>
  <c r="I44" i="25" s="1"/>
  <c r="F44" i="25"/>
  <c r="F37" i="25"/>
  <c r="H37" i="25"/>
  <c r="I37" i="25" s="1"/>
  <c r="G37" i="25"/>
  <c r="H33" i="25"/>
  <c r="I33" i="25" s="1"/>
  <c r="H29" i="25"/>
  <c r="I29" i="25" s="1"/>
  <c r="F50" i="25"/>
  <c r="H34" i="25"/>
  <c r="I34" i="25" s="1"/>
  <c r="G34" i="25"/>
  <c r="F34" i="25"/>
  <c r="G33" i="25"/>
  <c r="F27" i="25"/>
  <c r="H27" i="25"/>
  <c r="I27" i="25" s="1"/>
  <c r="G27" i="25"/>
  <c r="G14" i="25"/>
  <c r="H14" i="25"/>
  <c r="I14" i="25" s="1"/>
  <c r="F14" i="25"/>
  <c r="H8" i="25"/>
  <c r="I8" i="25" s="1"/>
  <c r="G8" i="25"/>
  <c r="F8" i="25"/>
  <c r="CZ51" i="24" l="1"/>
  <c r="DC51" i="24"/>
  <c r="DB51" i="24"/>
  <c r="DA51" i="24"/>
  <c r="DP50" i="24"/>
  <c r="DO50" i="24"/>
  <c r="DN50" i="24"/>
  <c r="DM50" i="24"/>
  <c r="DQ50" i="24" s="1"/>
  <c r="DC50" i="24"/>
  <c r="DB50" i="24"/>
  <c r="DA50" i="24"/>
  <c r="CX50" i="24" s="1"/>
  <c r="DC58" i="24"/>
  <c r="DB58" i="24"/>
  <c r="DA58" i="24"/>
  <c r="CW56" i="24"/>
  <c r="DA57" i="24"/>
  <c r="CW57" i="24" s="1"/>
  <c r="DB57" i="24"/>
  <c r="DC57" i="24"/>
  <c r="DO58" i="24"/>
  <c r="DN58" i="24"/>
  <c r="DM58" i="24"/>
  <c r="DO57" i="24"/>
  <c r="DN57" i="24"/>
  <c r="DM57" i="24"/>
  <c r="BR29" i="6"/>
  <c r="BR28" i="6"/>
  <c r="BR27" i="6"/>
  <c r="BR26" i="6"/>
  <c r="BR25" i="6"/>
  <c r="BR24" i="6"/>
  <c r="BR23" i="6"/>
  <c r="BR22" i="6"/>
  <c r="BR21" i="6"/>
  <c r="BR20" i="6"/>
  <c r="BR19" i="6"/>
  <c r="BR18" i="6"/>
  <c r="BR17" i="6"/>
  <c r="BR16" i="6"/>
  <c r="BR15" i="6"/>
  <c r="BR14" i="6"/>
  <c r="BR13" i="6"/>
  <c r="BR12" i="6"/>
  <c r="BR11" i="6"/>
  <c r="AX26" i="6"/>
  <c r="AX25" i="6"/>
  <c r="AX24" i="6"/>
  <c r="AX23" i="6"/>
  <c r="AX22" i="6"/>
  <c r="AX21" i="6"/>
  <c r="AX20" i="6"/>
  <c r="AX19" i="6"/>
  <c r="AX18" i="6"/>
  <c r="AX17" i="6"/>
  <c r="AX16" i="6"/>
  <c r="AX15" i="6"/>
  <c r="AX14" i="6"/>
  <c r="AX13" i="6"/>
  <c r="AX12" i="6"/>
  <c r="AX11" i="6"/>
  <c r="AD29" i="6"/>
  <c r="AD28" i="6"/>
  <c r="AD27" i="6"/>
  <c r="AD26" i="6"/>
  <c r="AD25" i="6"/>
  <c r="AD24" i="6"/>
  <c r="AD23" i="6"/>
  <c r="AD22" i="6"/>
  <c r="AD21" i="6"/>
  <c r="AD20" i="6"/>
  <c r="AD19" i="6"/>
  <c r="AD18" i="6"/>
  <c r="AD17" i="6"/>
  <c r="AD16" i="6"/>
  <c r="AD15" i="6"/>
  <c r="AD14" i="6"/>
  <c r="AD13" i="6"/>
  <c r="AD12" i="6"/>
  <c r="AD11" i="6"/>
  <c r="O29" i="6"/>
  <c r="O27" i="6"/>
  <c r="O26" i="6"/>
  <c r="O25" i="6"/>
  <c r="O24" i="6"/>
  <c r="O23" i="6"/>
  <c r="O22" i="6"/>
  <c r="O21" i="6"/>
  <c r="O20" i="6"/>
  <c r="O19" i="6"/>
  <c r="O18" i="6"/>
  <c r="O17" i="6"/>
  <c r="O16" i="6"/>
  <c r="O15" i="6"/>
  <c r="O14" i="6"/>
  <c r="O13" i="6"/>
  <c r="O12" i="6"/>
  <c r="O11" i="6"/>
  <c r="CG29" i="6"/>
  <c r="CG28" i="6"/>
  <c r="CG27" i="6"/>
  <c r="CG26" i="6"/>
  <c r="CG25" i="6"/>
  <c r="CG24" i="6"/>
  <c r="CG23" i="6"/>
  <c r="CG22" i="6"/>
  <c r="CG21" i="6"/>
  <c r="CG20" i="6"/>
  <c r="CG19" i="6"/>
  <c r="CG18" i="6"/>
  <c r="CG17" i="6"/>
  <c r="CG16" i="6"/>
  <c r="CG15" i="6"/>
  <c r="CG14" i="6"/>
  <c r="CG13" i="6"/>
  <c r="CG12" i="6"/>
  <c r="CG11" i="6"/>
  <c r="CB29" i="6"/>
  <c r="CB28" i="6"/>
  <c r="CB27" i="6"/>
  <c r="CB26" i="6"/>
  <c r="CB25" i="6"/>
  <c r="CB24" i="6"/>
  <c r="CB23" i="6"/>
  <c r="CB22" i="6"/>
  <c r="CB21" i="6"/>
  <c r="CB20" i="6"/>
  <c r="CB19" i="6"/>
  <c r="CB18" i="6"/>
  <c r="CB17" i="6"/>
  <c r="CB16" i="6"/>
  <c r="CB15" i="6"/>
  <c r="CB14" i="6"/>
  <c r="CB13" i="6"/>
  <c r="CB12" i="6"/>
  <c r="CB11" i="6"/>
  <c r="BW29" i="6"/>
  <c r="BW28" i="6"/>
  <c r="BW27" i="6"/>
  <c r="BW26" i="6"/>
  <c r="BW25" i="6"/>
  <c r="BW24" i="6"/>
  <c r="BW23" i="6"/>
  <c r="BW22" i="6"/>
  <c r="BW21" i="6"/>
  <c r="BW20" i="6"/>
  <c r="BW19" i="6"/>
  <c r="BW18" i="6"/>
  <c r="BW17" i="6"/>
  <c r="BW16" i="6"/>
  <c r="BW15" i="6"/>
  <c r="BW14" i="6"/>
  <c r="BW13" i="6"/>
  <c r="BW12" i="6"/>
  <c r="BW11" i="6"/>
  <c r="BM29" i="6"/>
  <c r="BM28" i="6"/>
  <c r="BM27" i="6"/>
  <c r="BM26" i="6"/>
  <c r="BM25" i="6"/>
  <c r="BM24" i="6"/>
  <c r="BM23" i="6"/>
  <c r="BM22" i="6"/>
  <c r="BM21" i="6"/>
  <c r="BM20" i="6"/>
  <c r="BM19" i="6"/>
  <c r="BM18" i="6"/>
  <c r="BM17" i="6"/>
  <c r="BM16" i="6"/>
  <c r="BM15" i="6"/>
  <c r="BM14" i="6"/>
  <c r="BM13" i="6"/>
  <c r="BM12" i="6"/>
  <c r="BM11" i="6"/>
  <c r="BH29" i="6"/>
  <c r="BH28" i="6"/>
  <c r="BH27" i="6"/>
  <c r="BH26" i="6"/>
  <c r="BH25" i="6"/>
  <c r="BH24" i="6"/>
  <c r="BH23" i="6"/>
  <c r="BH22" i="6"/>
  <c r="BH21" i="6"/>
  <c r="BH20" i="6"/>
  <c r="BH19" i="6"/>
  <c r="BH18" i="6"/>
  <c r="BH17" i="6"/>
  <c r="BH16" i="6"/>
  <c r="BH15" i="6"/>
  <c r="BH14" i="6"/>
  <c r="BH13" i="6"/>
  <c r="BH12" i="6"/>
  <c r="BH11" i="6"/>
  <c r="BC29" i="6"/>
  <c r="BC28" i="6"/>
  <c r="BC27" i="6"/>
  <c r="BC26" i="6"/>
  <c r="BC25" i="6"/>
  <c r="BC24" i="6"/>
  <c r="BC23" i="6"/>
  <c r="BC22" i="6"/>
  <c r="BC21" i="6"/>
  <c r="BC20" i="6"/>
  <c r="BC19" i="6"/>
  <c r="BC18" i="6"/>
  <c r="BC17" i="6"/>
  <c r="BC16" i="6"/>
  <c r="BC15" i="6"/>
  <c r="BC14" i="6"/>
  <c r="BC13" i="6"/>
  <c r="BC12" i="6"/>
  <c r="BC11" i="6"/>
  <c r="AS29" i="6"/>
  <c r="AS28" i="6"/>
  <c r="AS27" i="6"/>
  <c r="AS26" i="6"/>
  <c r="AS25" i="6"/>
  <c r="AS24" i="6"/>
  <c r="AS23" i="6"/>
  <c r="AS22" i="6"/>
  <c r="AS21" i="6"/>
  <c r="AS20" i="6"/>
  <c r="AS19" i="6"/>
  <c r="AS18" i="6"/>
  <c r="AS17" i="6"/>
  <c r="AS16" i="6"/>
  <c r="AS15" i="6"/>
  <c r="AS14" i="6"/>
  <c r="AS13" i="6"/>
  <c r="AS12" i="6"/>
  <c r="AS11" i="6"/>
  <c r="AN29" i="6"/>
  <c r="AN28" i="6"/>
  <c r="AN27" i="6"/>
  <c r="AN26" i="6"/>
  <c r="AN25" i="6"/>
  <c r="AN24" i="6"/>
  <c r="AN23" i="6"/>
  <c r="AN22" i="6"/>
  <c r="AN21" i="6"/>
  <c r="AN20" i="6"/>
  <c r="AN19" i="6"/>
  <c r="AN18" i="6"/>
  <c r="AN17" i="6"/>
  <c r="AN16" i="6"/>
  <c r="AN15" i="6"/>
  <c r="AN14" i="6"/>
  <c r="AN13" i="6"/>
  <c r="AN12" i="6"/>
  <c r="AN11" i="6"/>
  <c r="AI29" i="6"/>
  <c r="AI28" i="6"/>
  <c r="AI27" i="6"/>
  <c r="AI26" i="6"/>
  <c r="AI25" i="6"/>
  <c r="AI24" i="6"/>
  <c r="AI23" i="6"/>
  <c r="AI22" i="6"/>
  <c r="AI21" i="6"/>
  <c r="AI20" i="6"/>
  <c r="AI19" i="6"/>
  <c r="AI18" i="6"/>
  <c r="AI17" i="6"/>
  <c r="AI16" i="6"/>
  <c r="AI15" i="6"/>
  <c r="AI14" i="6"/>
  <c r="AI13" i="6"/>
  <c r="AI12" i="6"/>
  <c r="AI11" i="6"/>
  <c r="Y29" i="6"/>
  <c r="Y28" i="6"/>
  <c r="Y27" i="6"/>
  <c r="Y26" i="6"/>
  <c r="Y25" i="6"/>
  <c r="Y24" i="6"/>
  <c r="Y23" i="6"/>
  <c r="Y22" i="6"/>
  <c r="Y21" i="6"/>
  <c r="Y20" i="6"/>
  <c r="Y19" i="6"/>
  <c r="Y18" i="6"/>
  <c r="Y17" i="6"/>
  <c r="Y16" i="6"/>
  <c r="Y15" i="6"/>
  <c r="Y14" i="6"/>
  <c r="Y13" i="6"/>
  <c r="Y12" i="6"/>
  <c r="Y11" i="6"/>
  <c r="T29" i="6"/>
  <c r="T28" i="6"/>
  <c r="T27" i="6"/>
  <c r="T26" i="6"/>
  <c r="T25" i="6"/>
  <c r="T24" i="6"/>
  <c r="T23" i="6"/>
  <c r="T22" i="6"/>
  <c r="T21" i="6"/>
  <c r="T20" i="6"/>
  <c r="T19" i="6"/>
  <c r="T18" i="6"/>
  <c r="T17" i="6"/>
  <c r="T16" i="6"/>
  <c r="T15" i="6"/>
  <c r="T14" i="6"/>
  <c r="T13" i="6"/>
  <c r="T12" i="6"/>
  <c r="T11" i="6"/>
  <c r="J29" i="6"/>
  <c r="J28" i="6"/>
  <c r="J27" i="6"/>
  <c r="J26" i="6"/>
  <c r="J25" i="6"/>
  <c r="J24" i="6"/>
  <c r="J23" i="6"/>
  <c r="J22" i="6"/>
  <c r="J21" i="6"/>
  <c r="J20" i="6"/>
  <c r="J19" i="6"/>
  <c r="J18" i="6"/>
  <c r="J17" i="6"/>
  <c r="J16" i="6"/>
  <c r="J15" i="6"/>
  <c r="J14" i="6"/>
  <c r="J13" i="6"/>
  <c r="J12" i="6"/>
  <c r="J11" i="6"/>
  <c r="E29" i="6"/>
  <c r="E28" i="6"/>
  <c r="E27" i="6"/>
  <c r="E26" i="6"/>
  <c r="E25" i="6"/>
  <c r="E24" i="6"/>
  <c r="E23" i="6"/>
  <c r="E22" i="6"/>
  <c r="E21" i="6"/>
  <c r="E20" i="6"/>
  <c r="E19" i="6"/>
  <c r="E18" i="6"/>
  <c r="E17" i="6"/>
  <c r="E16" i="6"/>
  <c r="E15" i="6"/>
  <c r="E14" i="6"/>
  <c r="E13" i="6"/>
  <c r="E12" i="6"/>
  <c r="E11" i="6"/>
  <c r="DE58" i="24" l="1"/>
  <c r="DQ58" i="24"/>
  <c r="DL58" i="24"/>
  <c r="DQ57" i="24"/>
  <c r="DI57" i="24"/>
  <c r="DI50" i="24"/>
  <c r="DJ50" i="24"/>
  <c r="DK50" i="24"/>
  <c r="DL50" i="24"/>
  <c r="CW50" i="24"/>
  <c r="DE50" i="24"/>
  <c r="DE51" i="24"/>
  <c r="CW51" i="24"/>
  <c r="CX51" i="24"/>
  <c r="DI58" i="24"/>
  <c r="CZ58" i="24"/>
  <c r="DJ57" i="24"/>
  <c r="DJ58" i="24"/>
  <c r="CW58" i="24"/>
  <c r="CX58" i="24"/>
  <c r="DE57" i="24"/>
  <c r="CX57" i="24"/>
  <c r="AX203" i="2" l="1"/>
  <c r="AX202" i="2"/>
  <c r="AX201" i="2"/>
  <c r="AX200" i="2"/>
  <c r="AX199" i="2"/>
  <c r="AX198" i="2"/>
  <c r="AX197" i="2"/>
  <c r="AX196" i="2"/>
  <c r="AX195" i="2"/>
  <c r="AX194" i="2"/>
  <c r="AX193" i="2"/>
  <c r="AX192" i="2"/>
  <c r="AX191" i="2"/>
  <c r="AX190" i="2"/>
  <c r="AX189" i="2"/>
  <c r="AX188" i="2"/>
  <c r="AX187" i="2"/>
  <c r="AX186" i="2"/>
  <c r="AX185" i="2"/>
  <c r="AX184" i="2"/>
  <c r="AX183" i="2"/>
  <c r="AX182" i="2"/>
  <c r="AX181" i="2"/>
  <c r="AX180" i="2"/>
  <c r="AX179" i="2"/>
  <c r="AX178" i="2"/>
  <c r="AX177" i="2"/>
  <c r="AX176" i="2"/>
  <c r="AX175" i="2"/>
  <c r="AX174" i="2"/>
  <c r="AX173" i="2"/>
  <c r="AX172" i="2"/>
  <c r="AX171" i="2"/>
  <c r="AX170" i="2"/>
  <c r="AX169" i="2"/>
  <c r="AX168" i="2"/>
  <c r="AX167" i="2"/>
  <c r="AX166" i="2"/>
  <c r="AX165" i="2"/>
  <c r="AX164" i="2"/>
  <c r="AX163" i="2"/>
  <c r="AX162" i="2"/>
  <c r="AX161" i="2"/>
  <c r="AX160" i="2"/>
  <c r="AX159" i="2"/>
  <c r="AX158" i="2"/>
  <c r="AX157" i="2"/>
  <c r="AX156" i="2"/>
  <c r="AX155" i="2"/>
  <c r="AX154" i="2"/>
  <c r="AX153" i="2"/>
  <c r="AX152" i="2"/>
  <c r="AX151" i="2"/>
  <c r="AX150" i="2"/>
  <c r="AX149" i="2"/>
  <c r="AX148" i="2"/>
  <c r="AX147" i="2"/>
  <c r="AX146" i="2"/>
  <c r="AX145" i="2"/>
  <c r="AX144" i="2"/>
  <c r="AX143" i="2"/>
  <c r="AX142" i="2"/>
  <c r="AX141" i="2"/>
  <c r="AX140" i="2"/>
  <c r="AX139" i="2"/>
  <c r="AX138" i="2"/>
  <c r="AX137" i="2"/>
  <c r="AX136" i="2"/>
  <c r="AX135" i="2"/>
  <c r="AX134" i="2"/>
  <c r="AX133" i="2"/>
  <c r="AX132" i="2"/>
  <c r="AX131" i="2"/>
  <c r="AX130" i="2"/>
  <c r="AX129" i="2"/>
  <c r="AX128" i="2"/>
  <c r="AX127" i="2"/>
  <c r="AX126" i="2"/>
  <c r="AX125" i="2"/>
  <c r="AX124" i="2"/>
  <c r="AX123" i="2"/>
  <c r="AX122" i="2"/>
  <c r="AX121" i="2"/>
  <c r="AX120" i="2"/>
  <c r="AX119" i="2"/>
  <c r="AX118" i="2"/>
  <c r="AX117" i="2"/>
  <c r="AX116" i="2"/>
  <c r="AX115" i="2"/>
  <c r="AX114" i="2"/>
  <c r="AX113" i="2"/>
  <c r="AX112" i="2"/>
  <c r="AX111" i="2"/>
  <c r="AX110" i="2"/>
  <c r="AX109" i="2"/>
  <c r="AX108" i="2"/>
  <c r="AX107" i="2"/>
  <c r="AX106" i="2"/>
  <c r="AX105" i="2"/>
  <c r="AX45" i="2"/>
  <c r="AX89" i="2"/>
  <c r="AX104" i="2"/>
  <c r="AX7" i="2"/>
  <c r="AX56" i="2"/>
  <c r="AX12" i="2"/>
  <c r="AX88" i="2"/>
  <c r="AX51" i="2"/>
  <c r="AX57" i="2"/>
  <c r="AX93" i="2"/>
  <c r="AX37" i="2"/>
  <c r="AX43" i="2"/>
  <c r="AX29" i="2"/>
  <c r="AX54" i="2"/>
  <c r="AX41" i="2"/>
  <c r="AX15" i="2"/>
  <c r="AX85" i="2"/>
  <c r="AX99" i="2"/>
  <c r="AX61" i="2"/>
  <c r="AX6" i="2"/>
  <c r="AX94" i="2"/>
  <c r="AX83" i="2"/>
  <c r="AX31" i="2"/>
  <c r="AX19" i="2"/>
  <c r="AX40" i="2"/>
  <c r="AX79" i="2"/>
  <c r="AX60" i="2"/>
  <c r="AX52" i="2"/>
  <c r="AX67" i="2"/>
  <c r="AX35" i="2"/>
  <c r="AX4" i="2"/>
  <c r="AX25" i="2"/>
  <c r="AX5" i="2"/>
  <c r="AX101" i="2"/>
  <c r="AX103" i="2"/>
  <c r="AX100" i="2"/>
  <c r="AX102" i="2"/>
  <c r="AX92" i="2"/>
  <c r="AX91" i="2"/>
  <c r="AX78" i="2"/>
  <c r="AX87" i="2"/>
  <c r="AX86" i="2"/>
  <c r="AX84" i="2"/>
  <c r="AX27" i="2"/>
  <c r="AX74" i="2"/>
  <c r="AX72" i="2"/>
  <c r="AX75" i="2"/>
  <c r="AX71" i="2"/>
  <c r="AX73" i="2"/>
  <c r="AX68" i="2"/>
  <c r="AX90" i="2"/>
  <c r="AX81" i="2"/>
  <c r="AX80" i="2"/>
  <c r="AX69" i="2"/>
  <c r="AX70" i="2"/>
  <c r="AX77" i="2"/>
  <c r="AX76" i="2"/>
  <c r="AX63" i="2"/>
  <c r="AX64" i="2"/>
  <c r="AX65" i="2"/>
  <c r="AX66" i="2"/>
  <c r="AX59" i="2"/>
  <c r="AX62" i="2"/>
  <c r="AX58" i="2"/>
  <c r="AX3" i="2"/>
  <c r="AX55" i="2"/>
  <c r="AX48" i="2"/>
  <c r="AX53" i="2"/>
  <c r="AX49" i="2"/>
  <c r="AX50" i="2"/>
  <c r="AX47" i="2"/>
  <c r="AX46" i="2"/>
  <c r="AX44" i="2"/>
  <c r="AX39" i="2"/>
  <c r="AX82" i="2"/>
  <c r="AX42" i="2"/>
  <c r="AX38" i="2"/>
  <c r="AX36" i="2"/>
  <c r="AX34" i="2"/>
  <c r="AX33" i="2"/>
  <c r="AX28" i="2"/>
  <c r="AX30" i="2"/>
  <c r="AX32" i="2"/>
  <c r="AX24" i="2"/>
  <c r="AX2" i="2"/>
  <c r="AX22" i="2"/>
  <c r="AX21" i="2"/>
  <c r="AX23" i="2"/>
  <c r="AX20" i="2"/>
  <c r="AX26" i="2"/>
  <c r="AX18" i="2"/>
  <c r="AX17" i="2"/>
  <c r="AX16" i="2"/>
  <c r="AX14" i="2"/>
  <c r="AX9" i="2"/>
  <c r="AX8" i="2"/>
  <c r="AX13" i="2"/>
  <c r="AX11" i="2"/>
  <c r="AX10" i="2"/>
  <c r="AR203" i="2"/>
  <c r="AR202" i="2"/>
  <c r="AR201" i="2"/>
  <c r="AR200" i="2"/>
  <c r="AR199" i="2"/>
  <c r="AR198" i="2"/>
  <c r="AR197" i="2"/>
  <c r="AR196" i="2"/>
  <c r="AR195" i="2"/>
  <c r="AR194" i="2"/>
  <c r="AR193" i="2"/>
  <c r="AR192" i="2"/>
  <c r="AR191" i="2"/>
  <c r="AR190" i="2"/>
  <c r="AR189" i="2"/>
  <c r="AR188" i="2"/>
  <c r="AR187" i="2"/>
  <c r="AR186" i="2"/>
  <c r="AR185" i="2"/>
  <c r="AR184" i="2"/>
  <c r="AR183" i="2"/>
  <c r="AR182" i="2"/>
  <c r="AR181" i="2"/>
  <c r="AR180" i="2"/>
  <c r="AR179" i="2"/>
  <c r="AR178" i="2"/>
  <c r="AR177" i="2"/>
  <c r="AR176" i="2"/>
  <c r="AR175" i="2"/>
  <c r="AR174" i="2"/>
  <c r="AR173" i="2"/>
  <c r="AR172" i="2"/>
  <c r="AR171" i="2"/>
  <c r="AR170" i="2"/>
  <c r="AR169" i="2"/>
  <c r="AR168" i="2"/>
  <c r="AR167" i="2"/>
  <c r="AR166" i="2"/>
  <c r="AR165" i="2"/>
  <c r="AR164" i="2"/>
  <c r="AR163" i="2"/>
  <c r="AR162" i="2"/>
  <c r="AR161" i="2"/>
  <c r="AR160" i="2"/>
  <c r="AR159" i="2"/>
  <c r="AR158" i="2"/>
  <c r="AR157" i="2"/>
  <c r="AR156" i="2"/>
  <c r="AR155" i="2"/>
  <c r="AR154" i="2"/>
  <c r="AR153" i="2"/>
  <c r="AR152" i="2"/>
  <c r="AR151" i="2"/>
  <c r="AR150" i="2"/>
  <c r="AR149" i="2"/>
  <c r="AR148" i="2"/>
  <c r="AR147" i="2"/>
  <c r="AR146" i="2"/>
  <c r="AR145" i="2"/>
  <c r="AR144" i="2"/>
  <c r="AR143" i="2"/>
  <c r="AR142" i="2"/>
  <c r="AR141" i="2"/>
  <c r="AR140" i="2"/>
  <c r="AR139" i="2"/>
  <c r="AR138" i="2"/>
  <c r="AR137" i="2"/>
  <c r="AR136" i="2"/>
  <c r="AR135" i="2"/>
  <c r="AR134" i="2"/>
  <c r="AR133" i="2"/>
  <c r="AR132" i="2"/>
  <c r="AR131" i="2"/>
  <c r="AR130" i="2"/>
  <c r="AR129" i="2"/>
  <c r="AR128" i="2"/>
  <c r="AR127" i="2"/>
  <c r="AR126" i="2"/>
  <c r="AR125" i="2"/>
  <c r="AR124" i="2"/>
  <c r="AR123" i="2"/>
  <c r="AR122" i="2"/>
  <c r="AR121" i="2"/>
  <c r="AR120" i="2"/>
  <c r="AR119" i="2"/>
  <c r="AR118" i="2"/>
  <c r="AR117" i="2"/>
  <c r="AR116" i="2"/>
  <c r="AR115" i="2"/>
  <c r="AR114" i="2"/>
  <c r="AR113" i="2"/>
  <c r="AR112" i="2"/>
  <c r="AR111" i="2"/>
  <c r="AR110" i="2"/>
  <c r="AR109" i="2"/>
  <c r="AR108" i="2"/>
  <c r="AR107" i="2"/>
  <c r="AR106" i="2"/>
  <c r="AR105" i="2"/>
  <c r="AR45" i="2"/>
  <c r="AR89" i="2"/>
  <c r="AR104" i="2"/>
  <c r="AR7" i="2"/>
  <c r="AR56" i="2"/>
  <c r="AR12" i="2"/>
  <c r="AR88" i="2"/>
  <c r="AR51" i="2"/>
  <c r="AR57" i="2"/>
  <c r="AR93" i="2"/>
  <c r="AR37" i="2"/>
  <c r="AR43" i="2"/>
  <c r="AR29" i="2"/>
  <c r="AR54" i="2"/>
  <c r="AR41" i="2"/>
  <c r="AR15" i="2"/>
  <c r="AR85" i="2"/>
  <c r="AR99" i="2"/>
  <c r="AR61" i="2"/>
  <c r="AR6" i="2"/>
  <c r="AR94" i="2"/>
  <c r="AR83" i="2"/>
  <c r="AR31" i="2"/>
  <c r="AR19" i="2"/>
  <c r="AR40" i="2"/>
  <c r="AR79" i="2"/>
  <c r="AR60" i="2"/>
  <c r="AR52" i="2"/>
  <c r="AR67" i="2"/>
  <c r="AR35" i="2"/>
  <c r="AR4" i="2"/>
  <c r="AR25" i="2"/>
  <c r="AR5" i="2"/>
  <c r="AR101" i="2"/>
  <c r="AR103" i="2"/>
  <c r="AR100" i="2"/>
  <c r="AR102" i="2"/>
  <c r="AR92" i="2"/>
  <c r="AR91" i="2"/>
  <c r="AR78" i="2"/>
  <c r="AR87" i="2"/>
  <c r="AR86" i="2"/>
  <c r="AR84" i="2"/>
  <c r="AR27" i="2"/>
  <c r="AR74" i="2"/>
  <c r="AR72" i="2"/>
  <c r="AR75" i="2"/>
  <c r="AR71" i="2"/>
  <c r="AR73" i="2"/>
  <c r="AR68" i="2"/>
  <c r="AR90" i="2"/>
  <c r="AR81" i="2"/>
  <c r="AR80" i="2"/>
  <c r="AR69" i="2"/>
  <c r="AR70" i="2"/>
  <c r="AR77" i="2"/>
  <c r="AR76" i="2"/>
  <c r="AR63" i="2"/>
  <c r="AR64" i="2"/>
  <c r="AR65" i="2"/>
  <c r="AR66" i="2"/>
  <c r="AR59" i="2"/>
  <c r="AR62" i="2"/>
  <c r="AR58" i="2"/>
  <c r="AR3" i="2"/>
  <c r="AR55" i="2"/>
  <c r="AR48" i="2"/>
  <c r="AR53" i="2"/>
  <c r="AR49" i="2"/>
  <c r="AR50" i="2"/>
  <c r="AR47" i="2"/>
  <c r="AR46" i="2"/>
  <c r="AR44" i="2"/>
  <c r="AR39" i="2"/>
  <c r="AR82" i="2"/>
  <c r="AR42" i="2"/>
  <c r="AR38" i="2"/>
  <c r="AR36" i="2"/>
  <c r="AR34" i="2"/>
  <c r="AR33" i="2"/>
  <c r="AR28" i="2"/>
  <c r="AR30" i="2"/>
  <c r="AR32" i="2"/>
  <c r="AR24" i="2"/>
  <c r="AR2" i="2"/>
  <c r="AR22" i="2"/>
  <c r="AR21" i="2"/>
  <c r="AR23" i="2"/>
  <c r="AR20" i="2"/>
  <c r="AR26" i="2"/>
  <c r="AR18" i="2"/>
  <c r="AR17" i="2"/>
  <c r="AR16" i="2"/>
  <c r="AR14" i="2"/>
  <c r="AR9" i="2"/>
  <c r="AR8" i="2"/>
  <c r="AR13" i="2"/>
  <c r="AR11" i="2"/>
  <c r="AR10" i="2"/>
  <c r="AL203" i="2"/>
  <c r="AL202" i="2"/>
  <c r="AL201" i="2"/>
  <c r="AL200" i="2"/>
  <c r="AL199" i="2"/>
  <c r="AL198" i="2"/>
  <c r="AL197" i="2"/>
  <c r="AL196" i="2"/>
  <c r="AL195" i="2"/>
  <c r="AL194" i="2"/>
  <c r="AL193" i="2"/>
  <c r="AL192" i="2"/>
  <c r="AL191" i="2"/>
  <c r="AL190" i="2"/>
  <c r="AL189" i="2"/>
  <c r="AL188" i="2"/>
  <c r="AL187" i="2"/>
  <c r="AL186" i="2"/>
  <c r="AL185" i="2"/>
  <c r="AL184" i="2"/>
  <c r="AL183" i="2"/>
  <c r="AL182" i="2"/>
  <c r="AL181" i="2"/>
  <c r="AL180" i="2"/>
  <c r="AL179" i="2"/>
  <c r="AL178" i="2"/>
  <c r="AL177" i="2"/>
  <c r="AL176" i="2"/>
  <c r="AL175" i="2"/>
  <c r="AL174" i="2"/>
  <c r="AL173" i="2"/>
  <c r="AL172" i="2"/>
  <c r="AL171" i="2"/>
  <c r="AL170" i="2"/>
  <c r="AL169" i="2"/>
  <c r="AL168" i="2"/>
  <c r="AL167" i="2"/>
  <c r="AL166" i="2"/>
  <c r="AL165" i="2"/>
  <c r="AL164" i="2"/>
  <c r="AL163" i="2"/>
  <c r="AL162" i="2"/>
  <c r="AL161" i="2"/>
  <c r="AL160" i="2"/>
  <c r="AL159" i="2"/>
  <c r="AL158" i="2"/>
  <c r="AL157" i="2"/>
  <c r="AL156" i="2"/>
  <c r="AL155" i="2"/>
  <c r="AL154" i="2"/>
  <c r="AL153" i="2"/>
  <c r="AL152" i="2"/>
  <c r="AL151" i="2"/>
  <c r="AL150" i="2"/>
  <c r="AL149" i="2"/>
  <c r="AL148" i="2"/>
  <c r="AL147" i="2"/>
  <c r="AL146" i="2"/>
  <c r="AL145" i="2"/>
  <c r="AL144" i="2"/>
  <c r="AL143" i="2"/>
  <c r="AL142" i="2"/>
  <c r="AL141" i="2"/>
  <c r="AL140" i="2"/>
  <c r="AL139" i="2"/>
  <c r="AL138" i="2"/>
  <c r="AL137" i="2"/>
  <c r="AL136" i="2"/>
  <c r="AL135" i="2"/>
  <c r="AL134" i="2"/>
  <c r="AL133" i="2"/>
  <c r="AL132" i="2"/>
  <c r="AL131" i="2"/>
  <c r="AL130" i="2"/>
  <c r="AL129" i="2"/>
  <c r="AL128" i="2"/>
  <c r="AL127" i="2"/>
  <c r="AL126" i="2"/>
  <c r="AL125" i="2"/>
  <c r="AL124" i="2"/>
  <c r="AL123" i="2"/>
  <c r="AL122" i="2"/>
  <c r="AL121" i="2"/>
  <c r="AL120" i="2"/>
  <c r="AL119" i="2"/>
  <c r="AL118" i="2"/>
  <c r="AL117" i="2"/>
  <c r="AL116" i="2"/>
  <c r="AL115" i="2"/>
  <c r="AL114" i="2"/>
  <c r="AL113" i="2"/>
  <c r="AL112" i="2"/>
  <c r="AL111" i="2"/>
  <c r="AL110" i="2"/>
  <c r="AL109" i="2"/>
  <c r="AL108" i="2"/>
  <c r="AL107" i="2"/>
  <c r="AL106" i="2"/>
  <c r="AL105" i="2"/>
  <c r="AL45" i="2"/>
  <c r="AL89" i="2"/>
  <c r="AL104" i="2"/>
  <c r="AL7" i="2"/>
  <c r="AL56" i="2"/>
  <c r="AL12" i="2"/>
  <c r="AL88" i="2"/>
  <c r="AL51" i="2"/>
  <c r="AL57" i="2"/>
  <c r="AL93" i="2"/>
  <c r="AL37" i="2"/>
  <c r="AL43" i="2"/>
  <c r="AL29" i="2"/>
  <c r="AL54" i="2"/>
  <c r="AL41" i="2"/>
  <c r="AL15" i="2"/>
  <c r="AL85" i="2"/>
  <c r="AL99" i="2"/>
  <c r="AL61" i="2"/>
  <c r="AL6" i="2"/>
  <c r="AL94" i="2"/>
  <c r="AL83" i="2"/>
  <c r="AL31" i="2"/>
  <c r="AL19" i="2"/>
  <c r="AL40" i="2"/>
  <c r="AL79" i="2"/>
  <c r="AL60" i="2"/>
  <c r="AL52" i="2"/>
  <c r="AL67" i="2"/>
  <c r="AL35" i="2"/>
  <c r="AL4" i="2"/>
  <c r="AL25" i="2"/>
  <c r="AL5" i="2"/>
  <c r="AL101" i="2"/>
  <c r="AL103" i="2"/>
  <c r="AL100" i="2"/>
  <c r="AL102" i="2"/>
  <c r="AL92" i="2"/>
  <c r="AL91" i="2"/>
  <c r="AL78" i="2"/>
  <c r="AL87" i="2"/>
  <c r="AL86" i="2"/>
  <c r="AL84" i="2"/>
  <c r="AL27" i="2"/>
  <c r="AL74" i="2"/>
  <c r="AL72" i="2"/>
  <c r="AL75" i="2"/>
  <c r="AL71" i="2"/>
  <c r="AL73" i="2"/>
  <c r="AL68" i="2"/>
  <c r="AL90" i="2"/>
  <c r="AL81" i="2"/>
  <c r="AL80" i="2"/>
  <c r="AL69" i="2"/>
  <c r="AL70" i="2"/>
  <c r="AL77" i="2"/>
  <c r="AL76" i="2"/>
  <c r="AL63" i="2"/>
  <c r="AL64" i="2"/>
  <c r="AL65" i="2"/>
  <c r="AL66" i="2"/>
  <c r="AL59" i="2"/>
  <c r="AL62" i="2"/>
  <c r="AL58" i="2"/>
  <c r="AL3" i="2"/>
  <c r="AL55" i="2"/>
  <c r="AL48" i="2"/>
  <c r="AL53" i="2"/>
  <c r="AL49" i="2"/>
  <c r="AL50" i="2"/>
  <c r="AL47" i="2"/>
  <c r="AL46" i="2"/>
  <c r="AL44" i="2"/>
  <c r="AL39" i="2"/>
  <c r="AL82" i="2"/>
  <c r="AL42" i="2"/>
  <c r="AL38" i="2"/>
  <c r="AL36" i="2"/>
  <c r="AL34" i="2"/>
  <c r="AL33" i="2"/>
  <c r="AL28" i="2"/>
  <c r="AL30" i="2"/>
  <c r="AL32" i="2"/>
  <c r="AL24" i="2"/>
  <c r="AL2" i="2"/>
  <c r="AL22" i="2"/>
  <c r="AL21" i="2"/>
  <c r="AL23" i="2"/>
  <c r="AL20" i="2"/>
  <c r="AL26" i="2"/>
  <c r="AL18" i="2"/>
  <c r="AL17" i="2"/>
  <c r="AL16" i="2"/>
  <c r="AL14" i="2"/>
  <c r="AL9" i="2"/>
  <c r="AL8" i="2"/>
  <c r="AL13" i="2"/>
  <c r="AL11" i="2"/>
  <c r="AL10" i="2"/>
  <c r="AF203" i="2"/>
  <c r="AF202" i="2"/>
  <c r="AF201" i="2"/>
  <c r="AF200" i="2"/>
  <c r="AF199" i="2"/>
  <c r="AF198" i="2"/>
  <c r="AF197" i="2"/>
  <c r="AF196" i="2"/>
  <c r="AF195" i="2"/>
  <c r="AF194" i="2"/>
  <c r="AF193" i="2"/>
  <c r="AF192" i="2"/>
  <c r="AF191" i="2"/>
  <c r="AF190" i="2"/>
  <c r="AF189" i="2"/>
  <c r="AF188" i="2"/>
  <c r="AF187" i="2"/>
  <c r="AF186" i="2"/>
  <c r="AF185" i="2"/>
  <c r="AF184" i="2"/>
  <c r="AF183" i="2"/>
  <c r="AF182" i="2"/>
  <c r="AF181" i="2"/>
  <c r="AF180" i="2"/>
  <c r="AF179" i="2"/>
  <c r="AF178" i="2"/>
  <c r="AF177" i="2"/>
  <c r="AF176" i="2"/>
  <c r="AF175" i="2"/>
  <c r="AF174" i="2"/>
  <c r="AF173" i="2"/>
  <c r="AF172" i="2"/>
  <c r="AF171" i="2"/>
  <c r="AF170" i="2"/>
  <c r="AF169" i="2"/>
  <c r="AF168" i="2"/>
  <c r="AF167" i="2"/>
  <c r="AF166" i="2"/>
  <c r="AF165" i="2"/>
  <c r="AF164" i="2"/>
  <c r="AF163" i="2"/>
  <c r="AF162" i="2"/>
  <c r="AF161" i="2"/>
  <c r="AF160" i="2"/>
  <c r="AF159" i="2"/>
  <c r="AF158" i="2"/>
  <c r="AF157" i="2"/>
  <c r="AF156" i="2"/>
  <c r="AF155" i="2"/>
  <c r="AF154" i="2"/>
  <c r="AF153" i="2"/>
  <c r="AF152" i="2"/>
  <c r="AF151" i="2"/>
  <c r="AF150" i="2"/>
  <c r="AF149" i="2"/>
  <c r="AF148" i="2"/>
  <c r="AF147" i="2"/>
  <c r="AF146" i="2"/>
  <c r="AF145" i="2"/>
  <c r="AF144" i="2"/>
  <c r="AF143" i="2"/>
  <c r="AF142" i="2"/>
  <c r="AF141" i="2"/>
  <c r="AF140" i="2"/>
  <c r="AF139" i="2"/>
  <c r="AF138" i="2"/>
  <c r="AF137" i="2"/>
  <c r="AF136" i="2"/>
  <c r="AF135" i="2"/>
  <c r="AF134" i="2"/>
  <c r="AF133" i="2"/>
  <c r="AF132" i="2"/>
  <c r="AF131" i="2"/>
  <c r="AF130" i="2"/>
  <c r="AF129" i="2"/>
  <c r="AF128" i="2"/>
  <c r="AF127" i="2"/>
  <c r="AF126" i="2"/>
  <c r="AF125" i="2"/>
  <c r="AF124" i="2"/>
  <c r="AF123" i="2"/>
  <c r="AF122" i="2"/>
  <c r="AF121" i="2"/>
  <c r="AF120" i="2"/>
  <c r="AF119" i="2"/>
  <c r="AF118" i="2"/>
  <c r="AF117" i="2"/>
  <c r="AF116" i="2"/>
  <c r="AF115" i="2"/>
  <c r="AF114" i="2"/>
  <c r="AF113" i="2"/>
  <c r="AF112" i="2"/>
  <c r="AF111" i="2"/>
  <c r="AF110" i="2"/>
  <c r="F110" i="2" s="1"/>
  <c r="E110" i="2" s="1"/>
  <c r="AF109" i="2"/>
  <c r="F109" i="2" s="1"/>
  <c r="E109" i="2" s="1"/>
  <c r="AF108" i="2"/>
  <c r="F108" i="2" s="1"/>
  <c r="E108" i="2" s="1"/>
  <c r="AF107" i="2"/>
  <c r="F107" i="2" s="1"/>
  <c r="E107" i="2" s="1"/>
  <c r="AF106" i="2"/>
  <c r="F106" i="2" s="1"/>
  <c r="E106" i="2" s="1"/>
  <c r="AF105" i="2"/>
  <c r="F105" i="2" s="1"/>
  <c r="E105" i="2" s="1"/>
  <c r="AF45" i="2"/>
  <c r="AF89" i="2"/>
  <c r="AF104" i="2"/>
  <c r="AF7" i="2"/>
  <c r="AF56" i="2"/>
  <c r="AF12" i="2"/>
  <c r="AF88" i="2"/>
  <c r="AF51" i="2"/>
  <c r="AF57" i="2"/>
  <c r="AF93" i="2"/>
  <c r="AF37" i="2"/>
  <c r="AF43" i="2"/>
  <c r="AF29" i="2"/>
  <c r="AF54" i="2"/>
  <c r="AF41" i="2"/>
  <c r="AF15" i="2"/>
  <c r="AF85" i="2"/>
  <c r="AF99" i="2"/>
  <c r="AF61" i="2"/>
  <c r="AF6" i="2"/>
  <c r="AF94" i="2"/>
  <c r="AF83" i="2"/>
  <c r="AF31" i="2"/>
  <c r="AF19" i="2"/>
  <c r="AF40" i="2"/>
  <c r="AF79" i="2"/>
  <c r="AF60" i="2"/>
  <c r="AF52" i="2"/>
  <c r="AF67" i="2"/>
  <c r="AF35" i="2"/>
  <c r="AF4" i="2"/>
  <c r="AF25" i="2"/>
  <c r="AF5" i="2"/>
  <c r="AF101" i="2"/>
  <c r="AF103" i="2"/>
  <c r="AF100" i="2"/>
  <c r="AF102" i="2"/>
  <c r="AF92" i="2"/>
  <c r="AF91" i="2"/>
  <c r="AF78" i="2"/>
  <c r="AF87" i="2"/>
  <c r="AF86" i="2"/>
  <c r="AF84" i="2"/>
  <c r="AF27" i="2"/>
  <c r="AF74" i="2"/>
  <c r="AF72" i="2"/>
  <c r="AF75" i="2"/>
  <c r="AF71" i="2"/>
  <c r="AF73" i="2"/>
  <c r="AF68" i="2"/>
  <c r="AF90" i="2"/>
  <c r="AF81" i="2"/>
  <c r="AF80" i="2"/>
  <c r="AF69" i="2"/>
  <c r="AF70" i="2"/>
  <c r="AF77" i="2"/>
  <c r="AF76" i="2"/>
  <c r="AF63" i="2"/>
  <c r="AF64" i="2"/>
  <c r="AF65" i="2"/>
  <c r="AF66" i="2"/>
  <c r="AF59" i="2"/>
  <c r="AF62" i="2"/>
  <c r="AF58" i="2"/>
  <c r="AF3" i="2"/>
  <c r="AF55" i="2"/>
  <c r="AF48" i="2"/>
  <c r="AF53" i="2"/>
  <c r="AF49" i="2"/>
  <c r="AF50" i="2"/>
  <c r="AF47" i="2"/>
  <c r="AF46" i="2"/>
  <c r="AF44" i="2"/>
  <c r="AF39" i="2"/>
  <c r="AF82" i="2"/>
  <c r="AF42" i="2"/>
  <c r="AF38" i="2"/>
  <c r="AF36" i="2"/>
  <c r="AF34" i="2"/>
  <c r="AF33" i="2"/>
  <c r="AF28" i="2"/>
  <c r="AF30" i="2"/>
  <c r="AF32" i="2"/>
  <c r="AF24" i="2"/>
  <c r="AF2" i="2"/>
  <c r="AF22" i="2"/>
  <c r="AF21" i="2"/>
  <c r="AF23" i="2"/>
  <c r="AF20" i="2"/>
  <c r="AF26" i="2"/>
  <c r="AF18" i="2"/>
  <c r="AF17" i="2"/>
  <c r="AF16" i="2"/>
  <c r="AF14" i="2"/>
  <c r="AF9" i="2"/>
  <c r="AF8" i="2"/>
  <c r="AF13" i="2"/>
  <c r="AF11" i="2"/>
  <c r="AF10" i="2"/>
  <c r="Z203" i="2"/>
  <c r="Z202" i="2"/>
  <c r="Z201" i="2"/>
  <c r="Z200" i="2"/>
  <c r="Z199" i="2"/>
  <c r="Z198" i="2"/>
  <c r="Z197" i="2"/>
  <c r="Z196" i="2"/>
  <c r="Z195" i="2"/>
  <c r="Z194" i="2"/>
  <c r="Z193" i="2"/>
  <c r="Z192" i="2"/>
  <c r="Z191" i="2"/>
  <c r="Z190" i="2"/>
  <c r="Z189" i="2"/>
  <c r="Z188" i="2"/>
  <c r="Z187" i="2"/>
  <c r="Z186" i="2"/>
  <c r="Z185" i="2"/>
  <c r="Z184" i="2"/>
  <c r="Z183" i="2"/>
  <c r="Z182" i="2"/>
  <c r="Z181" i="2"/>
  <c r="Z180" i="2"/>
  <c r="Z179" i="2"/>
  <c r="Z178" i="2"/>
  <c r="Z177" i="2"/>
  <c r="Z176" i="2"/>
  <c r="Z175" i="2"/>
  <c r="Z174" i="2"/>
  <c r="Z173" i="2"/>
  <c r="Z172" i="2"/>
  <c r="Z171" i="2"/>
  <c r="Z170" i="2"/>
  <c r="Z169" i="2"/>
  <c r="Z168" i="2"/>
  <c r="Z167" i="2"/>
  <c r="Z166" i="2"/>
  <c r="Z165" i="2"/>
  <c r="Z164" i="2"/>
  <c r="Z163" i="2"/>
  <c r="Z162" i="2"/>
  <c r="Z161" i="2"/>
  <c r="Z160" i="2"/>
  <c r="Z159" i="2"/>
  <c r="Z158" i="2"/>
  <c r="Z157" i="2"/>
  <c r="Z156" i="2"/>
  <c r="Z155" i="2"/>
  <c r="Z154" i="2"/>
  <c r="Z153" i="2"/>
  <c r="Z152" i="2"/>
  <c r="Z151" i="2"/>
  <c r="Z150" i="2"/>
  <c r="Z149" i="2"/>
  <c r="Z148" i="2"/>
  <c r="Z147" i="2"/>
  <c r="Z146" i="2"/>
  <c r="Z145" i="2"/>
  <c r="Z144" i="2"/>
  <c r="Z143" i="2"/>
  <c r="Z142" i="2"/>
  <c r="Z141" i="2"/>
  <c r="Z140" i="2"/>
  <c r="Z139" i="2"/>
  <c r="Z138" i="2"/>
  <c r="Z137" i="2"/>
  <c r="Z136" i="2"/>
  <c r="Z135" i="2"/>
  <c r="Z134" i="2"/>
  <c r="Z133" i="2"/>
  <c r="Z132" i="2"/>
  <c r="Z131" i="2"/>
  <c r="Z130" i="2"/>
  <c r="Z129" i="2"/>
  <c r="Z128" i="2"/>
  <c r="Z127" i="2"/>
  <c r="Z126" i="2"/>
  <c r="Z125" i="2"/>
  <c r="Z124" i="2"/>
  <c r="Z123" i="2"/>
  <c r="Z122" i="2"/>
  <c r="Z121" i="2"/>
  <c r="Z120" i="2"/>
  <c r="Z119" i="2"/>
  <c r="Z118" i="2"/>
  <c r="Z117" i="2"/>
  <c r="Z116" i="2"/>
  <c r="Z115" i="2"/>
  <c r="Z114" i="2"/>
  <c r="Z113" i="2"/>
  <c r="Z112" i="2"/>
  <c r="Z111" i="2"/>
  <c r="Z110" i="2"/>
  <c r="Z109" i="2"/>
  <c r="Z108" i="2"/>
  <c r="Z107" i="2"/>
  <c r="Z106" i="2"/>
  <c r="Z105" i="2"/>
  <c r="Z45" i="2"/>
  <c r="Z89" i="2"/>
  <c r="Z104" i="2"/>
  <c r="Z7" i="2"/>
  <c r="Z56" i="2"/>
  <c r="Z12" i="2"/>
  <c r="Z88" i="2"/>
  <c r="Z51" i="2"/>
  <c r="Z57" i="2"/>
  <c r="Z93" i="2"/>
  <c r="Z37" i="2"/>
  <c r="Z43" i="2"/>
  <c r="Z29" i="2"/>
  <c r="Z54" i="2"/>
  <c r="Z41" i="2"/>
  <c r="Z15" i="2"/>
  <c r="Z85" i="2"/>
  <c r="Z99" i="2"/>
  <c r="Z61" i="2"/>
  <c r="Z6" i="2"/>
  <c r="Z94" i="2"/>
  <c r="Z83" i="2"/>
  <c r="Z31" i="2"/>
  <c r="Z19" i="2"/>
  <c r="Z40" i="2"/>
  <c r="Z79" i="2"/>
  <c r="Z60" i="2"/>
  <c r="Z52" i="2"/>
  <c r="Z67" i="2"/>
  <c r="Z35" i="2"/>
  <c r="Z4" i="2"/>
  <c r="Z25" i="2"/>
  <c r="Z5" i="2"/>
  <c r="Z101" i="2"/>
  <c r="Z103" i="2"/>
  <c r="Z100" i="2"/>
  <c r="Z102" i="2"/>
  <c r="Z92" i="2"/>
  <c r="Z91" i="2"/>
  <c r="Z78" i="2"/>
  <c r="Z87" i="2"/>
  <c r="Z86" i="2"/>
  <c r="Z84" i="2"/>
  <c r="Z27" i="2"/>
  <c r="Z74" i="2"/>
  <c r="Z72" i="2"/>
  <c r="Z75" i="2"/>
  <c r="Z71" i="2"/>
  <c r="Z73" i="2"/>
  <c r="Z68" i="2"/>
  <c r="Z90" i="2"/>
  <c r="Z81" i="2"/>
  <c r="Z80" i="2"/>
  <c r="Z69" i="2"/>
  <c r="Z70" i="2"/>
  <c r="Z77" i="2"/>
  <c r="Z76" i="2"/>
  <c r="Z63" i="2"/>
  <c r="Z64" i="2"/>
  <c r="Z65" i="2"/>
  <c r="Z66" i="2"/>
  <c r="Z59" i="2"/>
  <c r="Z62" i="2"/>
  <c r="Z58" i="2"/>
  <c r="Z3" i="2"/>
  <c r="Z55" i="2"/>
  <c r="Z48" i="2"/>
  <c r="Z53" i="2"/>
  <c r="Z49" i="2"/>
  <c r="Z50" i="2"/>
  <c r="Z47" i="2"/>
  <c r="Z46" i="2"/>
  <c r="Z44" i="2"/>
  <c r="Z39" i="2"/>
  <c r="Z82" i="2"/>
  <c r="Z42" i="2"/>
  <c r="Z38" i="2"/>
  <c r="Z36" i="2"/>
  <c r="Z34" i="2"/>
  <c r="Z33" i="2"/>
  <c r="Z28" i="2"/>
  <c r="Z30" i="2"/>
  <c r="Z32" i="2"/>
  <c r="Z24" i="2"/>
  <c r="Z2" i="2"/>
  <c r="Z22" i="2"/>
  <c r="Z21" i="2"/>
  <c r="Z23" i="2"/>
  <c r="Z20" i="2"/>
  <c r="Z26" i="2"/>
  <c r="Z18" i="2"/>
  <c r="Z17" i="2"/>
  <c r="Z16" i="2"/>
  <c r="Z14" i="2"/>
  <c r="Z9" i="2"/>
  <c r="Z8" i="2"/>
  <c r="Z13" i="2"/>
  <c r="Z11" i="2"/>
  <c r="Z10" i="2"/>
  <c r="T203" i="2"/>
  <c r="T202" i="2"/>
  <c r="T201" i="2"/>
  <c r="T200" i="2"/>
  <c r="T199" i="2"/>
  <c r="T198" i="2"/>
  <c r="T197" i="2"/>
  <c r="T196" i="2"/>
  <c r="T195" i="2"/>
  <c r="T194" i="2"/>
  <c r="T193" i="2"/>
  <c r="T192" i="2"/>
  <c r="T191" i="2"/>
  <c r="T190" i="2"/>
  <c r="T189" i="2"/>
  <c r="T188" i="2"/>
  <c r="T187" i="2"/>
  <c r="T186" i="2"/>
  <c r="T185" i="2"/>
  <c r="T184" i="2"/>
  <c r="T183" i="2"/>
  <c r="T182" i="2"/>
  <c r="T181" i="2"/>
  <c r="T180" i="2"/>
  <c r="T179" i="2"/>
  <c r="T178" i="2"/>
  <c r="T177" i="2"/>
  <c r="T176" i="2"/>
  <c r="T175" i="2"/>
  <c r="T174" i="2"/>
  <c r="T173" i="2"/>
  <c r="T172" i="2"/>
  <c r="T171" i="2"/>
  <c r="T170" i="2"/>
  <c r="T169" i="2"/>
  <c r="T168" i="2"/>
  <c r="T167" i="2"/>
  <c r="T166" i="2"/>
  <c r="T165" i="2"/>
  <c r="T164" i="2"/>
  <c r="T163" i="2"/>
  <c r="T162" i="2"/>
  <c r="T161" i="2"/>
  <c r="T160" i="2"/>
  <c r="T159" i="2"/>
  <c r="T158" i="2"/>
  <c r="T157" i="2"/>
  <c r="T156" i="2"/>
  <c r="T155" i="2"/>
  <c r="T154" i="2"/>
  <c r="T153" i="2"/>
  <c r="T152" i="2"/>
  <c r="T151" i="2"/>
  <c r="T150" i="2"/>
  <c r="T149" i="2"/>
  <c r="T148" i="2"/>
  <c r="T147" i="2"/>
  <c r="T146" i="2"/>
  <c r="T145" i="2"/>
  <c r="T144" i="2"/>
  <c r="T143" i="2"/>
  <c r="T142" i="2"/>
  <c r="T141" i="2"/>
  <c r="T140" i="2"/>
  <c r="T139" i="2"/>
  <c r="T138" i="2"/>
  <c r="T137" i="2"/>
  <c r="T136" i="2"/>
  <c r="T135" i="2"/>
  <c r="T134" i="2"/>
  <c r="T133" i="2"/>
  <c r="T132" i="2"/>
  <c r="T131" i="2"/>
  <c r="T130" i="2"/>
  <c r="T129" i="2"/>
  <c r="T128" i="2"/>
  <c r="T127" i="2"/>
  <c r="T126" i="2"/>
  <c r="T125" i="2"/>
  <c r="T124" i="2"/>
  <c r="T123" i="2"/>
  <c r="T122" i="2"/>
  <c r="T121" i="2"/>
  <c r="T120" i="2"/>
  <c r="T119" i="2"/>
  <c r="T118" i="2"/>
  <c r="T117" i="2"/>
  <c r="T116" i="2"/>
  <c r="T115" i="2"/>
  <c r="T114" i="2"/>
  <c r="T113" i="2"/>
  <c r="T112" i="2"/>
  <c r="T110" i="2"/>
  <c r="T109" i="2"/>
  <c r="T108" i="2"/>
  <c r="T107" i="2"/>
  <c r="T106" i="2"/>
  <c r="T105" i="2"/>
  <c r="T45" i="2"/>
  <c r="T89" i="2"/>
  <c r="T104" i="2"/>
  <c r="T7" i="2"/>
  <c r="T56" i="2"/>
  <c r="T12" i="2"/>
  <c r="T88" i="2"/>
  <c r="T51" i="2"/>
  <c r="T57" i="2"/>
  <c r="T93" i="2"/>
  <c r="T37" i="2"/>
  <c r="T43" i="2"/>
  <c r="T29" i="2"/>
  <c r="T54" i="2"/>
  <c r="T41" i="2"/>
  <c r="T15" i="2"/>
  <c r="T85" i="2"/>
  <c r="T99" i="2"/>
  <c r="T61" i="2"/>
  <c r="T6" i="2"/>
  <c r="T94" i="2"/>
  <c r="T83" i="2"/>
  <c r="T31" i="2"/>
  <c r="T19" i="2"/>
  <c r="T40" i="2"/>
  <c r="T79" i="2"/>
  <c r="T60" i="2"/>
  <c r="T52" i="2"/>
  <c r="T67" i="2"/>
  <c r="T35" i="2"/>
  <c r="T4" i="2"/>
  <c r="T25" i="2"/>
  <c r="T5" i="2"/>
  <c r="T101" i="2"/>
  <c r="T103" i="2"/>
  <c r="T100" i="2"/>
  <c r="T102" i="2"/>
  <c r="T92" i="2"/>
  <c r="T91" i="2"/>
  <c r="T78" i="2"/>
  <c r="T87" i="2"/>
  <c r="T71" i="2"/>
  <c r="T73" i="2"/>
  <c r="T68" i="2"/>
  <c r="T90" i="2"/>
  <c r="T81" i="2"/>
  <c r="T80" i="2"/>
  <c r="T69" i="2"/>
  <c r="T70" i="2"/>
  <c r="T77" i="2"/>
  <c r="T76" i="2"/>
  <c r="T63" i="2"/>
  <c r="T64" i="2"/>
  <c r="T65" i="2"/>
  <c r="T66" i="2"/>
  <c r="T59" i="2"/>
  <c r="T62" i="2"/>
  <c r="T58" i="2"/>
  <c r="T3" i="2"/>
  <c r="T55" i="2"/>
  <c r="T48" i="2"/>
  <c r="T53" i="2"/>
  <c r="T49" i="2"/>
  <c r="T50" i="2"/>
  <c r="T47" i="2"/>
  <c r="T46" i="2"/>
  <c r="T44" i="2"/>
  <c r="T39" i="2"/>
  <c r="T82" i="2"/>
  <c r="T42" i="2"/>
  <c r="T38" i="2"/>
  <c r="T36" i="2"/>
  <c r="T34" i="2"/>
  <c r="T33" i="2"/>
  <c r="T28" i="2"/>
  <c r="T30" i="2"/>
  <c r="T32" i="2"/>
  <c r="T24" i="2"/>
  <c r="T2" i="2"/>
  <c r="T22" i="2"/>
  <c r="T21" i="2"/>
  <c r="T23" i="2"/>
  <c r="T20" i="2"/>
  <c r="T26" i="2"/>
  <c r="T18" i="2"/>
  <c r="T17" i="2"/>
  <c r="T16" i="2"/>
  <c r="T14" i="2"/>
  <c r="T9" i="2"/>
  <c r="T8" i="2"/>
  <c r="T13" i="2"/>
  <c r="T11" i="2"/>
  <c r="T10" i="2"/>
  <c r="T86" i="2"/>
  <c r="T74" i="2"/>
  <c r="T72" i="2"/>
  <c r="T75" i="2"/>
  <c r="T84" i="2"/>
  <c r="T27" i="2"/>
  <c r="AL45" i="11" l="1"/>
  <c r="AL44" i="11"/>
  <c r="AJ43" i="11"/>
  <c r="AJ42" i="11"/>
  <c r="AH41" i="11"/>
  <c r="AH40" i="11"/>
  <c r="AK8" i="11"/>
  <c r="AK9" i="11" s="1"/>
  <c r="AI8" i="11"/>
  <c r="AI9" i="11" s="1"/>
  <c r="AG8" i="11"/>
  <c r="AG9" i="11" s="1"/>
  <c r="AK7" i="11"/>
  <c r="AI7" i="11"/>
  <c r="AG7" i="11"/>
  <c r="AK5" i="11"/>
  <c r="AI5" i="11"/>
  <c r="AG5" i="11"/>
  <c r="CW79" i="24" l="1"/>
  <c r="CW77" i="24"/>
  <c r="CW75" i="24"/>
  <c r="CW74" i="24"/>
  <c r="CW73" i="24"/>
  <c r="CW63" i="24"/>
  <c r="CW59" i="24"/>
  <c r="CW48" i="24"/>
  <c r="CW45" i="24"/>
  <c r="CW43" i="24"/>
  <c r="CW39" i="24"/>
  <c r="CW30" i="24"/>
  <c r="CW23" i="24"/>
  <c r="CW18" i="24"/>
  <c r="CW17" i="24"/>
  <c r="CW16" i="24"/>
  <c r="CW11" i="24"/>
  <c r="DC74" i="24"/>
  <c r="DB74" i="24"/>
  <c r="DA74" i="24"/>
  <c r="CZ74" i="24"/>
  <c r="DE74" i="24" l="1"/>
  <c r="CZ79" i="24"/>
  <c r="CZ77" i="24"/>
  <c r="CZ75" i="24"/>
  <c r="CZ63" i="24"/>
  <c r="CZ59" i="24"/>
  <c r="CZ45" i="24"/>
  <c r="CZ43" i="24"/>
  <c r="CZ39" i="24"/>
  <c r="CZ30" i="24"/>
  <c r="CZ23" i="24"/>
  <c r="CZ18" i="24"/>
  <c r="CZ17" i="24"/>
  <c r="CZ16" i="24"/>
  <c r="CZ11" i="24"/>
  <c r="DC49" i="24"/>
  <c r="DB49" i="24"/>
  <c r="DA49" i="24"/>
  <c r="DE49" i="24" l="1"/>
  <c r="CW49" i="24"/>
  <c r="CX49" i="24"/>
  <c r="V29" i="12" l="1"/>
  <c r="V23" i="12"/>
  <c r="V1" i="12"/>
  <c r="V30" i="12" s="1"/>
  <c r="V24" i="12" l="1"/>
  <c r="V22" i="12"/>
  <c r="F54" i="2"/>
  <c r="E54" i="2" s="1"/>
  <c r="F41" i="2"/>
  <c r="E41" i="2" s="1"/>
  <c r="F15" i="2"/>
  <c r="E15" i="2" s="1"/>
  <c r="F85" i="2"/>
  <c r="E85" i="2" s="1"/>
  <c r="F99" i="2"/>
  <c r="E99" i="2" s="1"/>
  <c r="F61" i="2"/>
  <c r="E61" i="2" s="1"/>
  <c r="F6" i="2"/>
  <c r="E6" i="2" s="1"/>
  <c r="F94" i="2"/>
  <c r="E94" i="2" s="1"/>
  <c r="F83" i="2"/>
  <c r="E83" i="2" s="1"/>
  <c r="F31" i="2"/>
  <c r="E31" i="2" s="1"/>
  <c r="F19" i="2"/>
  <c r="E19" i="2" s="1"/>
  <c r="F40" i="2"/>
  <c r="E40" i="2" s="1"/>
  <c r="F79" i="2"/>
  <c r="E79" i="2" s="1"/>
  <c r="F60" i="2"/>
  <c r="E60" i="2" s="1"/>
  <c r="F52" i="2"/>
  <c r="E52" i="2" s="1"/>
  <c r="A54" i="2"/>
  <c r="A54" i="25" s="1"/>
  <c r="A41" i="2"/>
  <c r="A41" i="25" s="1"/>
  <c r="A15" i="2"/>
  <c r="A15" i="25" s="1"/>
  <c r="A85" i="2"/>
  <c r="A85" i="25" s="1"/>
  <c r="A99" i="2"/>
  <c r="A96" i="25" s="1"/>
  <c r="A61" i="2"/>
  <c r="A61" i="25" s="1"/>
  <c r="A6" i="2"/>
  <c r="A6" i="25" s="1"/>
  <c r="A94" i="2"/>
  <c r="A95" i="25" s="1"/>
  <c r="A83" i="2"/>
  <c r="A83" i="25" s="1"/>
  <c r="A31" i="2"/>
  <c r="A31" i="25" s="1"/>
  <c r="A19" i="2"/>
  <c r="A19" i="25" s="1"/>
  <c r="A40" i="2"/>
  <c r="A40" i="25" s="1"/>
  <c r="A79" i="2"/>
  <c r="A79" i="25" s="1"/>
  <c r="A60" i="2"/>
  <c r="A60" i="25" s="1"/>
  <c r="U79" i="25" l="1"/>
  <c r="J79" i="25"/>
  <c r="B79" i="25"/>
  <c r="Z79" i="25"/>
  <c r="P79" i="25"/>
  <c r="X79" i="25"/>
  <c r="M79" i="25"/>
  <c r="AC79" i="25"/>
  <c r="R79" i="25"/>
  <c r="S79" i="25"/>
  <c r="T79" i="25"/>
  <c r="L79" i="25"/>
  <c r="AA79" i="25"/>
  <c r="K79" i="25"/>
  <c r="O79" i="25"/>
  <c r="Y79" i="25"/>
  <c r="Q79" i="25"/>
  <c r="W79" i="25"/>
  <c r="N79" i="25"/>
  <c r="AB79" i="25"/>
  <c r="V79" i="25"/>
  <c r="AB96" i="25"/>
  <c r="L96" i="25"/>
  <c r="O96" i="25"/>
  <c r="AC96" i="25"/>
  <c r="R96" i="25"/>
  <c r="Y96" i="25"/>
  <c r="T96" i="25"/>
  <c r="W96" i="25"/>
  <c r="V96" i="25"/>
  <c r="M96" i="25"/>
  <c r="B96" i="25"/>
  <c r="X96" i="25"/>
  <c r="AA96" i="25"/>
  <c r="K96" i="25"/>
  <c r="U96" i="25"/>
  <c r="J96" i="25"/>
  <c r="P96" i="25"/>
  <c r="S96" i="25"/>
  <c r="N96" i="25"/>
  <c r="Z96" i="25"/>
  <c r="Q96" i="25"/>
  <c r="AC95" i="25"/>
  <c r="Z95" i="25"/>
  <c r="R95" i="25"/>
  <c r="J95" i="25"/>
  <c r="B95" i="25"/>
  <c r="V95" i="25"/>
  <c r="N95" i="25"/>
  <c r="W95" i="25"/>
  <c r="O95" i="25"/>
  <c r="AA95" i="25"/>
  <c r="S95" i="25"/>
  <c r="K95" i="25"/>
  <c r="L95" i="25"/>
  <c r="AB95" i="25"/>
  <c r="Q95" i="25"/>
  <c r="P95" i="25"/>
  <c r="U95" i="25"/>
  <c r="X95" i="25"/>
  <c r="M95" i="25"/>
  <c r="T95" i="25"/>
  <c r="Y95" i="25"/>
  <c r="W19" i="25"/>
  <c r="L19" i="25"/>
  <c r="AB19" i="25"/>
  <c r="O19" i="25"/>
  <c r="T19" i="25"/>
  <c r="Q19" i="25"/>
  <c r="Y19" i="25"/>
  <c r="N19" i="25"/>
  <c r="P19" i="25"/>
  <c r="M19" i="25"/>
  <c r="Z19" i="25"/>
  <c r="J19" i="25"/>
  <c r="U19" i="25"/>
  <c r="S19" i="25"/>
  <c r="X19" i="25"/>
  <c r="R19" i="25"/>
  <c r="K19" i="25"/>
  <c r="AC19" i="25"/>
  <c r="V19" i="25"/>
  <c r="B19" i="25"/>
  <c r="AA19" i="25"/>
  <c r="Z6" i="25"/>
  <c r="N6" i="25"/>
  <c r="U6" i="25"/>
  <c r="AA6" i="25"/>
  <c r="K6" i="25"/>
  <c r="Q6" i="25"/>
  <c r="AC6" i="25"/>
  <c r="Y6" i="25"/>
  <c r="R6" i="25"/>
  <c r="T6" i="25"/>
  <c r="B6" i="25"/>
  <c r="W6" i="25"/>
  <c r="V6" i="25"/>
  <c r="M6" i="25"/>
  <c r="J6" i="25"/>
  <c r="P6" i="25"/>
  <c r="O6" i="25"/>
  <c r="L6" i="25"/>
  <c r="X6" i="25"/>
  <c r="S6" i="25"/>
  <c r="AB6" i="25"/>
  <c r="U15" i="25"/>
  <c r="X15" i="25"/>
  <c r="AC15" i="25"/>
  <c r="S15" i="25"/>
  <c r="M15" i="25"/>
  <c r="Y15" i="25"/>
  <c r="N15" i="25"/>
  <c r="AA15" i="25"/>
  <c r="L15" i="25"/>
  <c r="W15" i="25"/>
  <c r="Z15" i="25"/>
  <c r="J15" i="25"/>
  <c r="Q15" i="25"/>
  <c r="V15" i="25"/>
  <c r="B15" i="25"/>
  <c r="T15" i="25"/>
  <c r="R15" i="25"/>
  <c r="P15" i="25"/>
  <c r="AB15" i="25"/>
  <c r="O15" i="25"/>
  <c r="K15" i="25"/>
  <c r="Y83" i="25"/>
  <c r="T83" i="25"/>
  <c r="W83" i="25"/>
  <c r="AC83" i="25"/>
  <c r="AB83" i="25"/>
  <c r="Z83" i="25"/>
  <c r="B83" i="25"/>
  <c r="O83" i="25"/>
  <c r="R83" i="25"/>
  <c r="Q83" i="25"/>
  <c r="P83" i="25"/>
  <c r="S83" i="25"/>
  <c r="X83" i="25"/>
  <c r="V83" i="25"/>
  <c r="U83" i="25"/>
  <c r="N83" i="25"/>
  <c r="AA83" i="25"/>
  <c r="K83" i="25"/>
  <c r="M83" i="25"/>
  <c r="L83" i="25"/>
  <c r="J83" i="25"/>
  <c r="X54" i="25"/>
  <c r="M54" i="25"/>
  <c r="AC54" i="25"/>
  <c r="S54" i="25"/>
  <c r="Y54" i="25"/>
  <c r="O54" i="25"/>
  <c r="T54" i="25"/>
  <c r="Z54" i="25"/>
  <c r="J54" i="25"/>
  <c r="U54" i="25"/>
  <c r="AB54" i="25"/>
  <c r="Q54" i="25"/>
  <c r="V54" i="25"/>
  <c r="B54" i="25"/>
  <c r="AA54" i="25"/>
  <c r="L54" i="25"/>
  <c r="N54" i="25"/>
  <c r="P54" i="25"/>
  <c r="W54" i="25"/>
  <c r="R54" i="25"/>
  <c r="K54" i="25"/>
  <c r="AB40" i="25"/>
  <c r="U40" i="25"/>
  <c r="M40" i="25"/>
  <c r="Z40" i="25"/>
  <c r="R40" i="25"/>
  <c r="L40" i="25"/>
  <c r="Q40" i="25"/>
  <c r="J40" i="25"/>
  <c r="AC40" i="25"/>
  <c r="V40" i="25"/>
  <c r="P40" i="25"/>
  <c r="X40" i="25"/>
  <c r="B40" i="25"/>
  <c r="O40" i="25"/>
  <c r="Y40" i="25"/>
  <c r="W40" i="25"/>
  <c r="N40" i="25"/>
  <c r="AA40" i="25"/>
  <c r="K40" i="25"/>
  <c r="S40" i="25"/>
  <c r="T40" i="25"/>
  <c r="Z85" i="25"/>
  <c r="AA85" i="25"/>
  <c r="T85" i="25"/>
  <c r="O85" i="25"/>
  <c r="J85" i="25"/>
  <c r="B85" i="25"/>
  <c r="AC85" i="25"/>
  <c r="W85" i="25"/>
  <c r="R85" i="25"/>
  <c r="L85" i="25"/>
  <c r="AB85" i="25"/>
  <c r="V85" i="25"/>
  <c r="P85" i="25"/>
  <c r="K85" i="25"/>
  <c r="X85" i="25"/>
  <c r="S85" i="25"/>
  <c r="N85" i="25"/>
  <c r="Q85" i="25"/>
  <c r="U85" i="25"/>
  <c r="M85" i="25"/>
  <c r="Y85" i="25"/>
  <c r="P60" i="25"/>
  <c r="R60" i="25"/>
  <c r="Q60" i="25"/>
  <c r="Y60" i="25"/>
  <c r="B60" i="25"/>
  <c r="AB60" i="25"/>
  <c r="L60" i="25"/>
  <c r="M60" i="25"/>
  <c r="K60" i="25"/>
  <c r="N60" i="25"/>
  <c r="S60" i="25"/>
  <c r="T60" i="25"/>
  <c r="W60" i="25"/>
  <c r="V60" i="25"/>
  <c r="O60" i="25"/>
  <c r="J60" i="25"/>
  <c r="X60" i="25"/>
  <c r="AC60" i="25"/>
  <c r="AA60" i="25"/>
  <c r="Z60" i="25"/>
  <c r="U60" i="25"/>
  <c r="Y31" i="25"/>
  <c r="Q31" i="25"/>
  <c r="M31" i="25"/>
  <c r="U31" i="25"/>
  <c r="AC31" i="25"/>
  <c r="V31" i="25"/>
  <c r="B31" i="25"/>
  <c r="P31" i="25"/>
  <c r="AA31" i="25"/>
  <c r="W31" i="25"/>
  <c r="R31" i="25"/>
  <c r="AB31" i="25"/>
  <c r="L31" i="25"/>
  <c r="Z31" i="25"/>
  <c r="J31" i="25"/>
  <c r="T31" i="25"/>
  <c r="S31" i="25"/>
  <c r="O31" i="25"/>
  <c r="N31" i="25"/>
  <c r="X31" i="25"/>
  <c r="K31" i="25"/>
  <c r="W61" i="25"/>
  <c r="AC61" i="25"/>
  <c r="AB61" i="25"/>
  <c r="Z61" i="25"/>
  <c r="U61" i="25"/>
  <c r="S61" i="25"/>
  <c r="X61" i="25"/>
  <c r="V61" i="25"/>
  <c r="P61" i="25"/>
  <c r="J61" i="25"/>
  <c r="AA61" i="25"/>
  <c r="K61" i="25"/>
  <c r="M61" i="25"/>
  <c r="L61" i="25"/>
  <c r="N61" i="25"/>
  <c r="T61" i="25"/>
  <c r="O61" i="25"/>
  <c r="R61" i="25"/>
  <c r="Q61" i="25"/>
  <c r="Y61" i="25"/>
  <c r="B61" i="25"/>
  <c r="AC41" i="25"/>
  <c r="W41" i="25"/>
  <c r="O41" i="25"/>
  <c r="AB41" i="25"/>
  <c r="T41" i="25"/>
  <c r="M41" i="25"/>
  <c r="S41" i="25"/>
  <c r="X41" i="25"/>
  <c r="Q41" i="25"/>
  <c r="Y41" i="25"/>
  <c r="L41" i="25"/>
  <c r="N41" i="25"/>
  <c r="P41" i="25"/>
  <c r="V41" i="25"/>
  <c r="B41" i="25"/>
  <c r="AA41" i="25"/>
  <c r="Z41" i="25"/>
  <c r="J41" i="25"/>
  <c r="U41" i="25"/>
  <c r="R41" i="25"/>
  <c r="K41" i="25"/>
  <c r="H40" i="25" l="1"/>
  <c r="I40" i="25" s="1"/>
  <c r="F40" i="25"/>
  <c r="G40" i="25"/>
  <c r="F54" i="25"/>
  <c r="G54" i="25"/>
  <c r="G31" i="25"/>
  <c r="F41" i="25"/>
  <c r="G41" i="25"/>
  <c r="H41" i="25"/>
  <c r="I41" i="25" s="1"/>
  <c r="H54" i="25"/>
  <c r="I54" i="25" s="1"/>
  <c r="G83" i="25"/>
  <c r="H83" i="25"/>
  <c r="I83" i="25" s="1"/>
  <c r="F6" i="25"/>
  <c r="H6" i="25"/>
  <c r="I6" i="25" s="1"/>
  <c r="G6" i="25"/>
  <c r="G19" i="25"/>
  <c r="F19" i="25"/>
  <c r="H19" i="25"/>
  <c r="I19" i="25" s="1"/>
  <c r="H61" i="25"/>
  <c r="I61" i="25" s="1"/>
  <c r="G61" i="25"/>
  <c r="F61" i="25"/>
  <c r="F31" i="25"/>
  <c r="H31" i="25"/>
  <c r="I31" i="25" s="1"/>
  <c r="H60" i="25"/>
  <c r="I60" i="25" s="1"/>
  <c r="G60" i="25"/>
  <c r="F60" i="25"/>
  <c r="H85" i="25"/>
  <c r="I85" i="25" s="1"/>
  <c r="F85" i="25"/>
  <c r="G85" i="25"/>
  <c r="F83" i="25"/>
  <c r="G95" i="25"/>
  <c r="F95" i="25"/>
  <c r="H95" i="25"/>
  <c r="I95" i="25" s="1"/>
  <c r="G79" i="25"/>
  <c r="F79" i="25"/>
  <c r="H79" i="25"/>
  <c r="I79" i="25" s="1"/>
  <c r="F15" i="25"/>
  <c r="H15" i="25"/>
  <c r="I15" i="25" s="1"/>
  <c r="G15" i="25"/>
  <c r="G96" i="25"/>
  <c r="F96" i="25"/>
  <c r="H96" i="25"/>
  <c r="I96" i="25" s="1"/>
  <c r="F45" i="2"/>
  <c r="E45" i="2" s="1"/>
  <c r="F89" i="2"/>
  <c r="E89" i="2" s="1"/>
  <c r="F104" i="2"/>
  <c r="E104" i="2" s="1"/>
  <c r="F7" i="2"/>
  <c r="E7" i="2" s="1"/>
  <c r="F56" i="2"/>
  <c r="E56" i="2" s="1"/>
  <c r="F12" i="2"/>
  <c r="E12" i="2" s="1"/>
  <c r="F88" i="2"/>
  <c r="E88" i="2" s="1"/>
  <c r="F51" i="2"/>
  <c r="E51" i="2" s="1"/>
  <c r="F57" i="2"/>
  <c r="E57" i="2" s="1"/>
  <c r="F93" i="2"/>
  <c r="E93" i="2" s="1"/>
  <c r="F37" i="2"/>
  <c r="E37" i="2" s="1"/>
  <c r="F43" i="2"/>
  <c r="E43" i="2" s="1"/>
  <c r="F29" i="2"/>
  <c r="E29" i="2" s="1"/>
  <c r="F67" i="2"/>
  <c r="E67" i="2" s="1"/>
  <c r="F35" i="2"/>
  <c r="E35" i="2" s="1"/>
  <c r="F4" i="2"/>
  <c r="E4" i="2" s="1"/>
  <c r="F25" i="2"/>
  <c r="E25" i="2" s="1"/>
  <c r="F5" i="2"/>
  <c r="E5" i="2" s="1"/>
  <c r="F101" i="2"/>
  <c r="E101" i="2" s="1"/>
  <c r="F103" i="2"/>
  <c r="E103" i="2" s="1"/>
  <c r="F100" i="2"/>
  <c r="E100" i="2" s="1"/>
  <c r="F102" i="2"/>
  <c r="E102" i="2" s="1"/>
  <c r="F92" i="2"/>
  <c r="E92" i="2" s="1"/>
  <c r="F91" i="2"/>
  <c r="E91" i="2" s="1"/>
  <c r="F78" i="2"/>
  <c r="E78" i="2" s="1"/>
  <c r="F87" i="2"/>
  <c r="E87" i="2" s="1"/>
  <c r="F86" i="2"/>
  <c r="E86" i="2" s="1"/>
  <c r="F84" i="2"/>
  <c r="E84" i="2" s="1"/>
  <c r="F27" i="2"/>
  <c r="E27" i="2" s="1"/>
  <c r="F74" i="2"/>
  <c r="E74" i="2" s="1"/>
  <c r="F72" i="2"/>
  <c r="E72" i="2" s="1"/>
  <c r="F75" i="2"/>
  <c r="E75" i="2" s="1"/>
  <c r="F71" i="2"/>
  <c r="E71" i="2" s="1"/>
  <c r="F73" i="2"/>
  <c r="E73" i="2" s="1"/>
  <c r="F68" i="2"/>
  <c r="E68" i="2" s="1"/>
  <c r="F90" i="2"/>
  <c r="E90" i="2" s="1"/>
  <c r="F81" i="2"/>
  <c r="E81" i="2" s="1"/>
  <c r="F80" i="2"/>
  <c r="E80" i="2" s="1"/>
  <c r="F69" i="2"/>
  <c r="E69" i="2" s="1"/>
  <c r="F70" i="2"/>
  <c r="E70" i="2" s="1"/>
  <c r="F77" i="2"/>
  <c r="E77" i="2" s="1"/>
  <c r="F76" i="2"/>
  <c r="E76" i="2" s="1"/>
  <c r="F63" i="2"/>
  <c r="E63" i="2" s="1"/>
  <c r="F64" i="2"/>
  <c r="E64" i="2" s="1"/>
  <c r="F65" i="2"/>
  <c r="E65" i="2" s="1"/>
  <c r="F66" i="2"/>
  <c r="E66" i="2" s="1"/>
  <c r="F59" i="2"/>
  <c r="E59" i="2" s="1"/>
  <c r="F62" i="2"/>
  <c r="E62" i="2" s="1"/>
  <c r="F58" i="2"/>
  <c r="E58" i="2" s="1"/>
  <c r="E9" i="11"/>
  <c r="E7" i="11"/>
  <c r="N21" i="11"/>
  <c r="M9" i="11"/>
  <c r="M7" i="11"/>
  <c r="M5" i="11"/>
  <c r="N20" i="11"/>
  <c r="F13" i="11"/>
  <c r="F12" i="11"/>
  <c r="CL50" i="5"/>
  <c r="CL49" i="5"/>
  <c r="CL48" i="5"/>
  <c r="CL47" i="5"/>
  <c r="CL46" i="5"/>
  <c r="CL34" i="5"/>
  <c r="CL28" i="5"/>
  <c r="CL23" i="5"/>
  <c r="CL22" i="5"/>
  <c r="CL20" i="5"/>
  <c r="CL19" i="5"/>
  <c r="CL17" i="5"/>
  <c r="CL16" i="5"/>
  <c r="CL14" i="5"/>
  <c r="BR35" i="5"/>
  <c r="BR34" i="5"/>
  <c r="BR33" i="5"/>
  <c r="BR32" i="5"/>
  <c r="BR28" i="5"/>
  <c r="BR25" i="5"/>
  <c r="BR23" i="5"/>
  <c r="BR22" i="5"/>
  <c r="BR20" i="5"/>
  <c r="BR19" i="5"/>
  <c r="BR18" i="5"/>
  <c r="BR17" i="5"/>
  <c r="BR16" i="5"/>
  <c r="BR14" i="5"/>
  <c r="I1" i="12"/>
  <c r="C5" i="21"/>
  <c r="D5" i="21"/>
  <c r="DM117" i="24"/>
  <c r="DM116" i="24"/>
  <c r="DK116" i="24" s="1"/>
  <c r="DM115" i="24"/>
  <c r="DI115" i="24" s="1"/>
  <c r="DM114" i="24"/>
  <c r="DL114" i="24" s="1"/>
  <c r="DM113" i="24"/>
  <c r="DM112" i="24"/>
  <c r="DM111" i="24"/>
  <c r="DI111" i="24" s="1"/>
  <c r="DM110" i="24"/>
  <c r="DM109" i="24"/>
  <c r="DM108" i="24"/>
  <c r="DK108" i="24" s="1"/>
  <c r="DM107" i="24"/>
  <c r="DL107" i="24" s="1"/>
  <c r="DM106" i="24"/>
  <c r="DM105" i="24"/>
  <c r="DI105" i="24" s="1"/>
  <c r="DM104" i="24"/>
  <c r="DL104" i="24" s="1"/>
  <c r="DM103" i="24"/>
  <c r="DM102" i="24"/>
  <c r="DQ102" i="24" s="1"/>
  <c r="DM101" i="24"/>
  <c r="DQ101" i="24" s="1"/>
  <c r="DM100" i="24"/>
  <c r="DK100" i="24" s="1"/>
  <c r="DM99" i="24"/>
  <c r="DM98" i="24"/>
  <c r="DM97" i="24"/>
  <c r="DQ97" i="24" s="1"/>
  <c r="DM96" i="24"/>
  <c r="DQ96" i="24" s="1"/>
  <c r="DM95" i="24"/>
  <c r="DM94" i="24"/>
  <c r="DL94" i="24" s="1"/>
  <c r="DM93" i="24"/>
  <c r="DI93" i="24" s="1"/>
  <c r="DM92" i="24"/>
  <c r="DK92" i="24" s="1"/>
  <c r="DM91" i="24"/>
  <c r="DI91" i="24" s="1"/>
  <c r="DM90" i="24"/>
  <c r="DQ90" i="24" s="1"/>
  <c r="DM89" i="24"/>
  <c r="DI89" i="24" s="1"/>
  <c r="DM88" i="24"/>
  <c r="DI88" i="24" s="1"/>
  <c r="DM87" i="24"/>
  <c r="DM86" i="24"/>
  <c r="DM85" i="24"/>
  <c r="DI85" i="24" s="1"/>
  <c r="DM84" i="24"/>
  <c r="DQ84" i="24" s="1"/>
  <c r="DM83" i="24"/>
  <c r="DI83" i="24" s="1"/>
  <c r="DM82" i="24"/>
  <c r="DM81" i="24"/>
  <c r="DI81" i="24" s="1"/>
  <c r="DM80" i="24"/>
  <c r="DQ80" i="24" s="1"/>
  <c r="DM79" i="24"/>
  <c r="DM78" i="24"/>
  <c r="DM77" i="24"/>
  <c r="DM76" i="24"/>
  <c r="DQ76" i="24" s="1"/>
  <c r="DM75" i="24"/>
  <c r="DM74" i="24"/>
  <c r="DQ74" i="24" s="1"/>
  <c r="DM73" i="24"/>
  <c r="DJ73" i="24" s="1"/>
  <c r="DM70" i="24"/>
  <c r="DK70" i="24" s="1"/>
  <c r="DM69" i="24"/>
  <c r="DL69" i="24" s="1"/>
  <c r="DM68" i="24"/>
  <c r="DL68" i="24" s="1"/>
  <c r="DM67" i="24"/>
  <c r="DJ67" i="24" s="1"/>
  <c r="DM66" i="24"/>
  <c r="DM64" i="24"/>
  <c r="DL64" i="24" s="1"/>
  <c r="DM63" i="24"/>
  <c r="DL63" i="24" s="1"/>
  <c r="DM62" i="24"/>
  <c r="DQ62" i="24" s="1"/>
  <c r="DM61" i="24"/>
  <c r="DM60" i="24"/>
  <c r="DQ60" i="24" s="1"/>
  <c r="DM59" i="24"/>
  <c r="DL59" i="24" s="1"/>
  <c r="DM56" i="24"/>
  <c r="DJ56" i="24" s="1"/>
  <c r="DM54" i="24"/>
  <c r="DM53" i="24"/>
  <c r="DL53" i="24" s="1"/>
  <c r="DM52" i="24"/>
  <c r="DK52" i="24" s="1"/>
  <c r="DM51" i="24"/>
  <c r="DQ51" i="24" s="1"/>
  <c r="DM49" i="24"/>
  <c r="DM48" i="24"/>
  <c r="DL48" i="24" s="1"/>
  <c r="DM45" i="24"/>
  <c r="DQ45" i="24" s="1"/>
  <c r="DM44" i="24"/>
  <c r="DM43" i="24"/>
  <c r="DI43" i="24" s="1"/>
  <c r="DM39" i="24"/>
  <c r="DJ39" i="24" s="1"/>
  <c r="DM37" i="24"/>
  <c r="DQ37" i="24" s="1"/>
  <c r="DM36" i="24"/>
  <c r="DM34" i="24"/>
  <c r="DI34" i="24" s="1"/>
  <c r="DM30" i="24"/>
  <c r="DI30" i="24" s="1"/>
  <c r="DM29" i="24"/>
  <c r="DI29" i="24" s="1"/>
  <c r="DM28" i="24"/>
  <c r="DK28" i="24" s="1"/>
  <c r="DM27" i="24"/>
  <c r="DI27" i="24" s="1"/>
  <c r="DM26" i="24"/>
  <c r="DL26" i="24" s="1"/>
  <c r="DM23" i="24"/>
  <c r="DQ23" i="24" s="1"/>
  <c r="DM22" i="24"/>
  <c r="DK22" i="24" s="1"/>
  <c r="DM20" i="24"/>
  <c r="DK20" i="24" s="1"/>
  <c r="DM19" i="24"/>
  <c r="DI19" i="24" s="1"/>
  <c r="DM18" i="24"/>
  <c r="DI18" i="24" s="1"/>
  <c r="DM17" i="24"/>
  <c r="DM16" i="24"/>
  <c r="DI16" i="24" s="1"/>
  <c r="DM11" i="24"/>
  <c r="DJ11" i="24" s="1"/>
  <c r="DA117" i="24"/>
  <c r="DA116" i="24"/>
  <c r="DA115" i="24"/>
  <c r="CZ115" i="24" s="1"/>
  <c r="DA114" i="24"/>
  <c r="CW114" i="24" s="1"/>
  <c r="DA113" i="24"/>
  <c r="CW113" i="24" s="1"/>
  <c r="DA112" i="24"/>
  <c r="CZ112" i="24" s="1"/>
  <c r="DA111" i="24"/>
  <c r="DE111" i="24" s="1"/>
  <c r="DA110" i="24"/>
  <c r="DA109" i="24"/>
  <c r="DE109" i="24" s="1"/>
  <c r="DA108" i="24"/>
  <c r="CY108" i="24" s="1"/>
  <c r="DA107" i="24"/>
  <c r="CY107" i="24" s="1"/>
  <c r="DA106" i="24"/>
  <c r="DA105" i="24"/>
  <c r="CW105" i="24" s="1"/>
  <c r="DA104" i="24"/>
  <c r="DE104" i="24" s="1"/>
  <c r="DA103" i="24"/>
  <c r="CY103" i="24" s="1"/>
  <c r="DA102" i="24"/>
  <c r="DA101" i="24"/>
  <c r="CW101" i="24" s="1"/>
  <c r="DA100" i="24"/>
  <c r="DA99" i="24"/>
  <c r="CW99" i="24" s="1"/>
  <c r="DA98" i="24"/>
  <c r="DA97" i="24"/>
  <c r="CY97" i="24" s="1"/>
  <c r="DA96" i="24"/>
  <c r="DE96" i="24" s="1"/>
  <c r="DA95" i="24"/>
  <c r="DA94" i="24"/>
  <c r="DA93" i="24"/>
  <c r="CY93" i="24" s="1"/>
  <c r="DA92" i="24"/>
  <c r="CY92" i="24" s="1"/>
  <c r="DA91" i="24"/>
  <c r="CW91" i="24" s="1"/>
  <c r="DA90" i="24"/>
  <c r="DE90" i="24" s="1"/>
  <c r="DA89" i="24"/>
  <c r="DE89" i="24" s="1"/>
  <c r="DA88" i="24"/>
  <c r="CW88" i="24" s="1"/>
  <c r="DA87" i="24"/>
  <c r="DE87" i="24" s="1"/>
  <c r="DA86" i="24"/>
  <c r="DA85" i="24"/>
  <c r="CW85" i="24" s="1"/>
  <c r="DA84" i="24"/>
  <c r="CW84" i="24" s="1"/>
  <c r="DA83" i="24"/>
  <c r="CY83" i="24" s="1"/>
  <c r="DA82" i="24"/>
  <c r="CW82" i="24" s="1"/>
  <c r="DA81" i="24"/>
  <c r="CO117" i="24"/>
  <c r="CO116" i="24"/>
  <c r="CN116" i="24" s="1"/>
  <c r="CO115" i="24"/>
  <c r="CK115" i="24" s="1"/>
  <c r="CO114" i="24"/>
  <c r="CO113" i="24"/>
  <c r="CM113" i="24" s="1"/>
  <c r="CO112" i="24"/>
  <c r="CN112" i="24" s="1"/>
  <c r="CO111" i="24"/>
  <c r="CO110" i="24"/>
  <c r="CO109" i="24"/>
  <c r="CO108" i="24"/>
  <c r="CM108" i="24" s="1"/>
  <c r="CO107" i="24"/>
  <c r="CK107" i="24" s="1"/>
  <c r="CO106" i="24"/>
  <c r="CM106" i="24" s="1"/>
  <c r="CO105" i="24"/>
  <c r="CM105" i="24" s="1"/>
  <c r="CO104" i="24"/>
  <c r="CK104" i="24" s="1"/>
  <c r="CO103" i="24"/>
  <c r="CK103" i="24" s="1"/>
  <c r="CO102" i="24"/>
  <c r="CO101" i="24"/>
  <c r="CO100" i="24"/>
  <c r="CN100" i="24" s="1"/>
  <c r="CO99" i="24"/>
  <c r="CO98" i="24"/>
  <c r="CL98" i="24" s="1"/>
  <c r="CO97" i="24"/>
  <c r="CO96" i="24"/>
  <c r="CS96" i="24" s="1"/>
  <c r="CO95" i="24"/>
  <c r="CO94" i="24"/>
  <c r="CS94" i="24" s="1"/>
  <c r="CO93" i="24"/>
  <c r="CO92" i="24"/>
  <c r="CM92" i="24" s="1"/>
  <c r="CO91" i="24"/>
  <c r="CK91" i="24" s="1"/>
  <c r="CO90" i="24"/>
  <c r="CS90" i="24" s="1"/>
  <c r="CO89" i="24"/>
  <c r="CM89" i="24" s="1"/>
  <c r="CO88" i="24"/>
  <c r="CK88" i="24" s="1"/>
  <c r="CO87" i="24"/>
  <c r="CK87" i="24" s="1"/>
  <c r="CO86" i="24"/>
  <c r="CO85" i="24"/>
  <c r="CM85" i="24" s="1"/>
  <c r="CO84" i="24"/>
  <c r="CK84" i="24" s="1"/>
  <c r="CO83" i="24"/>
  <c r="CO82" i="24"/>
  <c r="CO81" i="24"/>
  <c r="CM81" i="24" s="1"/>
  <c r="CC117" i="24"/>
  <c r="CC116" i="24"/>
  <c r="CC115" i="24"/>
  <c r="BY115" i="24" s="1"/>
  <c r="CC114" i="24"/>
  <c r="CC113" i="24"/>
  <c r="CC112" i="24"/>
  <c r="BY112" i="24" s="1"/>
  <c r="CC111" i="24"/>
  <c r="CG111" i="24" s="1"/>
  <c r="CC110" i="24"/>
  <c r="CC109" i="24"/>
  <c r="CC108" i="24"/>
  <c r="CC107" i="24"/>
  <c r="CG107" i="24" s="1"/>
  <c r="CC106" i="24"/>
  <c r="CC105" i="24"/>
  <c r="CC104" i="24"/>
  <c r="CC103" i="24"/>
  <c r="CA103" i="24" s="1"/>
  <c r="CC102" i="24"/>
  <c r="CC101" i="24"/>
  <c r="CA101" i="24" s="1"/>
  <c r="CC100" i="24"/>
  <c r="CC99" i="24"/>
  <c r="CA99" i="24" s="1"/>
  <c r="CC98" i="24"/>
  <c r="CC97" i="24"/>
  <c r="CA97" i="24" s="1"/>
  <c r="CC96" i="24"/>
  <c r="CC95" i="24"/>
  <c r="CA95" i="24" s="1"/>
  <c r="CC94" i="24"/>
  <c r="CC93" i="24"/>
  <c r="CC92" i="24"/>
  <c r="BY92" i="24" s="1"/>
  <c r="CC91" i="24"/>
  <c r="CG91" i="24" s="1"/>
  <c r="CC90" i="24"/>
  <c r="CC89" i="24"/>
  <c r="CC88" i="24"/>
  <c r="CG88" i="24" s="1"/>
  <c r="CC87" i="24"/>
  <c r="CA87" i="24" s="1"/>
  <c r="CC86" i="24"/>
  <c r="BY86" i="24" s="1"/>
  <c r="CC85" i="24"/>
  <c r="CG85" i="24" s="1"/>
  <c r="CC84" i="24"/>
  <c r="CB84" i="24" s="1"/>
  <c r="CC83" i="24"/>
  <c r="CC82" i="24"/>
  <c r="BY82" i="24" s="1"/>
  <c r="CC81" i="24"/>
  <c r="CA81" i="24" s="1"/>
  <c r="DR137" i="24"/>
  <c r="DM137" i="24"/>
  <c r="DI137" i="24" s="1"/>
  <c r="DP137" i="24"/>
  <c r="DO137" i="24"/>
  <c r="DN137" i="24"/>
  <c r="DF137" i="24"/>
  <c r="DA137" i="24"/>
  <c r="DD137" i="24"/>
  <c r="DC137" i="24"/>
  <c r="DB137" i="24"/>
  <c r="CW137" i="24"/>
  <c r="CT137" i="24"/>
  <c r="CO137" i="24"/>
  <c r="CK137" i="24" s="1"/>
  <c r="CR137" i="24"/>
  <c r="CQ137" i="24"/>
  <c r="CP137" i="24"/>
  <c r="CH137" i="24"/>
  <c r="CC137" i="24"/>
  <c r="BY137" i="24" s="1"/>
  <c r="CF137" i="24"/>
  <c r="CE137" i="24"/>
  <c r="CD137" i="24"/>
  <c r="BV137" i="24"/>
  <c r="BQ137" i="24"/>
  <c r="BT137" i="24"/>
  <c r="BS137" i="24"/>
  <c r="BR137" i="24"/>
  <c r="BJ137" i="24"/>
  <c r="BE137" i="24"/>
  <c r="BH137" i="24"/>
  <c r="BG137" i="24"/>
  <c r="BF137" i="24"/>
  <c r="AX137" i="24"/>
  <c r="AS137" i="24"/>
  <c r="AV137" i="24"/>
  <c r="AU137" i="24"/>
  <c r="AT137" i="24"/>
  <c r="AL137" i="24"/>
  <c r="AG137" i="24"/>
  <c r="AC137" i="24" s="1"/>
  <c r="AJ137" i="24"/>
  <c r="AI137" i="24"/>
  <c r="AH137" i="24"/>
  <c r="Z137" i="24"/>
  <c r="U137" i="24"/>
  <c r="X137" i="24"/>
  <c r="W137" i="24"/>
  <c r="V137" i="24"/>
  <c r="N137" i="24"/>
  <c r="I137" i="24"/>
  <c r="L137" i="24"/>
  <c r="K137" i="24"/>
  <c r="J137" i="24"/>
  <c r="DR136" i="24"/>
  <c r="DM136" i="24"/>
  <c r="DP136" i="24"/>
  <c r="DO136" i="24"/>
  <c r="DN136" i="24"/>
  <c r="DF136" i="24"/>
  <c r="DA136" i="24"/>
  <c r="CW136" i="24" s="1"/>
  <c r="DD136" i="24"/>
  <c r="DC136" i="24"/>
  <c r="DB136" i="24"/>
  <c r="CT136" i="24"/>
  <c r="CO136" i="24"/>
  <c r="CR136" i="24"/>
  <c r="CQ136" i="24"/>
  <c r="CP136" i="24"/>
  <c r="CH136" i="24"/>
  <c r="CC136" i="24"/>
  <c r="CF136" i="24"/>
  <c r="CE136" i="24"/>
  <c r="CD136" i="24"/>
  <c r="BV136" i="24"/>
  <c r="BQ136" i="24"/>
  <c r="BT136" i="24"/>
  <c r="BS136" i="24"/>
  <c r="BR136" i="24"/>
  <c r="BJ136" i="24"/>
  <c r="BE136" i="24"/>
  <c r="BH136" i="24"/>
  <c r="BG136" i="24"/>
  <c r="BF136" i="24"/>
  <c r="AX136" i="24"/>
  <c r="AS136" i="24"/>
  <c r="AV136" i="24"/>
  <c r="AU136" i="24"/>
  <c r="AT136" i="24"/>
  <c r="AL136" i="24"/>
  <c r="AG136" i="24"/>
  <c r="AJ136" i="24"/>
  <c r="AI136" i="24"/>
  <c r="AH136" i="24"/>
  <c r="Z136" i="24"/>
  <c r="U136" i="24"/>
  <c r="X136" i="24"/>
  <c r="W136" i="24"/>
  <c r="V136" i="24"/>
  <c r="N136" i="24"/>
  <c r="I136" i="24"/>
  <c r="L136" i="24"/>
  <c r="K136" i="24"/>
  <c r="J136" i="24"/>
  <c r="DR135" i="24"/>
  <c r="DM135" i="24"/>
  <c r="DP135" i="24"/>
  <c r="DO135" i="24"/>
  <c r="DN135" i="24"/>
  <c r="DF135" i="24"/>
  <c r="DA135" i="24"/>
  <c r="DD135" i="24"/>
  <c r="DC135" i="24"/>
  <c r="DB135" i="24"/>
  <c r="CT135" i="24"/>
  <c r="CO135" i="24"/>
  <c r="CR135" i="24"/>
  <c r="CQ135" i="24"/>
  <c r="CP135" i="24"/>
  <c r="CH135" i="24"/>
  <c r="CC135" i="24"/>
  <c r="CF135" i="24"/>
  <c r="CE135" i="24"/>
  <c r="CD135" i="24"/>
  <c r="BV135" i="24"/>
  <c r="BQ135" i="24"/>
  <c r="BT135" i="24"/>
  <c r="BS135" i="24"/>
  <c r="BR135" i="24"/>
  <c r="BJ135" i="24"/>
  <c r="BE135" i="24"/>
  <c r="BH135" i="24"/>
  <c r="BG135" i="24"/>
  <c r="BF135" i="24"/>
  <c r="AX135" i="24"/>
  <c r="AS135" i="24"/>
  <c r="AV135" i="24"/>
  <c r="AU135" i="24"/>
  <c r="AT135" i="24"/>
  <c r="AL135" i="24"/>
  <c r="AG135" i="24"/>
  <c r="AC135" i="24" s="1"/>
  <c r="AJ135" i="24"/>
  <c r="AI135" i="24"/>
  <c r="AH135" i="24"/>
  <c r="Z135" i="24"/>
  <c r="U135" i="24"/>
  <c r="X135" i="24"/>
  <c r="W135" i="24"/>
  <c r="V135" i="24"/>
  <c r="N135" i="24"/>
  <c r="I135" i="24"/>
  <c r="L135" i="24"/>
  <c r="K135" i="24"/>
  <c r="J135" i="24"/>
  <c r="DR134" i="24"/>
  <c r="DM134" i="24"/>
  <c r="DP134" i="24"/>
  <c r="DO134" i="24"/>
  <c r="DN134" i="24"/>
  <c r="DF134" i="24"/>
  <c r="DA134" i="24"/>
  <c r="CW134" i="24" s="1"/>
  <c r="DD134" i="24"/>
  <c r="DC134" i="24"/>
  <c r="DB134" i="24"/>
  <c r="CT134" i="24"/>
  <c r="CO134" i="24"/>
  <c r="CK134" i="24" s="1"/>
  <c r="CR134" i="24"/>
  <c r="CQ134" i="24"/>
  <c r="CP134" i="24"/>
  <c r="CH134" i="24"/>
  <c r="CC134" i="24"/>
  <c r="BY134" i="24" s="1"/>
  <c r="CF134" i="24"/>
  <c r="CE134" i="24"/>
  <c r="CD134" i="24"/>
  <c r="BV134" i="24"/>
  <c r="BQ134" i="24"/>
  <c r="BM134" i="24" s="1"/>
  <c r="BT134" i="24"/>
  <c r="BS134" i="24"/>
  <c r="BR134" i="24"/>
  <c r="BJ134" i="24"/>
  <c r="BE134" i="24"/>
  <c r="BH134" i="24"/>
  <c r="BG134" i="24"/>
  <c r="BF134" i="24"/>
  <c r="AX134" i="24"/>
  <c r="AS134" i="24"/>
  <c r="AV134" i="24"/>
  <c r="AU134" i="24"/>
  <c r="AT134" i="24"/>
  <c r="AL134" i="24"/>
  <c r="AG134" i="24"/>
  <c r="AC134" i="24" s="1"/>
  <c r="AJ134" i="24"/>
  <c r="AI134" i="24"/>
  <c r="AH134" i="24"/>
  <c r="Z134" i="24"/>
  <c r="U134" i="24"/>
  <c r="Q134" i="24" s="1"/>
  <c r="X134" i="24"/>
  <c r="W134" i="24"/>
  <c r="V134" i="24"/>
  <c r="N134" i="24"/>
  <c r="I134" i="24"/>
  <c r="E134" i="24" s="1"/>
  <c r="L134" i="24"/>
  <c r="K134" i="24"/>
  <c r="J134" i="24"/>
  <c r="DR133" i="24"/>
  <c r="DM133" i="24"/>
  <c r="DP133" i="24"/>
  <c r="DO133" i="24"/>
  <c r="DN133" i="24"/>
  <c r="DF133" i="24"/>
  <c r="DA133" i="24"/>
  <c r="CW133" i="24" s="1"/>
  <c r="DD133" i="24"/>
  <c r="DC133" i="24"/>
  <c r="DB133" i="24"/>
  <c r="CT133" i="24"/>
  <c r="CO133" i="24"/>
  <c r="CK133" i="24" s="1"/>
  <c r="CR133" i="24"/>
  <c r="CQ133" i="24"/>
  <c r="CP133" i="24"/>
  <c r="CH133" i="24"/>
  <c r="CC133" i="24"/>
  <c r="BY133" i="24" s="1"/>
  <c r="CF133" i="24"/>
  <c r="CE133" i="24"/>
  <c r="CD133" i="24"/>
  <c r="BV133" i="24"/>
  <c r="BQ133" i="24"/>
  <c r="BT133" i="24"/>
  <c r="BS133" i="24"/>
  <c r="BR133" i="24"/>
  <c r="BJ133" i="24"/>
  <c r="BE133" i="24"/>
  <c r="BH133" i="24"/>
  <c r="BG133" i="24"/>
  <c r="BF133" i="24"/>
  <c r="AX133" i="24"/>
  <c r="AS133" i="24"/>
  <c r="AV133" i="24"/>
  <c r="AU133" i="24"/>
  <c r="AT133" i="24"/>
  <c r="AL133" i="24"/>
  <c r="AG133" i="24"/>
  <c r="AC133" i="24" s="1"/>
  <c r="AJ133" i="24"/>
  <c r="AI133" i="24"/>
  <c r="AH133" i="24"/>
  <c r="Z133" i="24"/>
  <c r="U133" i="24"/>
  <c r="Q133" i="24" s="1"/>
  <c r="X133" i="24"/>
  <c r="W133" i="24"/>
  <c r="V133" i="24"/>
  <c r="N133" i="24"/>
  <c r="I133" i="24"/>
  <c r="L133" i="24"/>
  <c r="K133" i="24"/>
  <c r="J133" i="24"/>
  <c r="DR132" i="24"/>
  <c r="DM132" i="24"/>
  <c r="DP132" i="24"/>
  <c r="DO132" i="24"/>
  <c r="DN132" i="24"/>
  <c r="DF132" i="24"/>
  <c r="DA132" i="24"/>
  <c r="DD132" i="24"/>
  <c r="DC132" i="24"/>
  <c r="DB132" i="24"/>
  <c r="CT132" i="24"/>
  <c r="CO132" i="24"/>
  <c r="CK132" i="24" s="1"/>
  <c r="CR132" i="24"/>
  <c r="CQ132" i="24"/>
  <c r="CP132" i="24"/>
  <c r="CH132" i="24"/>
  <c r="CC132" i="24"/>
  <c r="BY132" i="24" s="1"/>
  <c r="CF132" i="24"/>
  <c r="CE132" i="24"/>
  <c r="CD132" i="24"/>
  <c r="BV132" i="24"/>
  <c r="BQ132" i="24"/>
  <c r="BT132" i="24"/>
  <c r="BS132" i="24"/>
  <c r="BR132" i="24"/>
  <c r="BJ132" i="24"/>
  <c r="BE132" i="24"/>
  <c r="BH132" i="24"/>
  <c r="BG132" i="24"/>
  <c r="BF132" i="24"/>
  <c r="AX132" i="24"/>
  <c r="AS132" i="24"/>
  <c r="AV132" i="24"/>
  <c r="AU132" i="24"/>
  <c r="AT132" i="24"/>
  <c r="AL132" i="24"/>
  <c r="AG132" i="24"/>
  <c r="AJ132" i="24"/>
  <c r="AI132" i="24"/>
  <c r="AH132" i="24"/>
  <c r="Z132" i="24"/>
  <c r="U132" i="24"/>
  <c r="X132" i="24"/>
  <c r="W132" i="24"/>
  <c r="V132" i="24"/>
  <c r="N132" i="24"/>
  <c r="I132" i="24"/>
  <c r="L132" i="24"/>
  <c r="K132" i="24"/>
  <c r="J132" i="24"/>
  <c r="DR131" i="24"/>
  <c r="DM131" i="24"/>
  <c r="DP131" i="24"/>
  <c r="DO131" i="24"/>
  <c r="DN131" i="24"/>
  <c r="DF131" i="24"/>
  <c r="DA131" i="24"/>
  <c r="DD131" i="24"/>
  <c r="DC131" i="24"/>
  <c r="DB131" i="24"/>
  <c r="CT131" i="24"/>
  <c r="CO131" i="24"/>
  <c r="CR131" i="24"/>
  <c r="CQ131" i="24"/>
  <c r="CP131" i="24"/>
  <c r="CH131" i="24"/>
  <c r="CC131" i="24"/>
  <c r="CF131" i="24"/>
  <c r="CE131" i="24"/>
  <c r="CD131" i="24"/>
  <c r="BV131" i="24"/>
  <c r="BQ131" i="24"/>
  <c r="BT131" i="24"/>
  <c r="BS131" i="24"/>
  <c r="BR131" i="24"/>
  <c r="BJ131" i="24"/>
  <c r="BE131" i="24"/>
  <c r="BH131" i="24"/>
  <c r="BG131" i="24"/>
  <c r="BF131" i="24"/>
  <c r="AX131" i="24"/>
  <c r="AS131" i="24"/>
  <c r="AV131" i="24"/>
  <c r="AU131" i="24"/>
  <c r="AT131" i="24"/>
  <c r="AL131" i="24"/>
  <c r="AG131" i="24"/>
  <c r="AC131" i="24" s="1"/>
  <c r="AJ131" i="24"/>
  <c r="AI131" i="24"/>
  <c r="AH131" i="24"/>
  <c r="Z131" i="24"/>
  <c r="U131" i="24"/>
  <c r="X131" i="24"/>
  <c r="W131" i="24"/>
  <c r="V131" i="24"/>
  <c r="N131" i="24"/>
  <c r="I131" i="24"/>
  <c r="E131" i="24" s="1"/>
  <c r="L131" i="24"/>
  <c r="K131" i="24"/>
  <c r="J131" i="24"/>
  <c r="DP117" i="24"/>
  <c r="DO117" i="24"/>
  <c r="DN117" i="24"/>
  <c r="DD117" i="24"/>
  <c r="DC117" i="24"/>
  <c r="DB117" i="24"/>
  <c r="CR117" i="24"/>
  <c r="CQ117" i="24"/>
  <c r="CP117" i="24"/>
  <c r="CF117" i="24"/>
  <c r="CE117" i="24"/>
  <c r="CD117" i="24"/>
  <c r="BQ117" i="24"/>
  <c r="BT117" i="24"/>
  <c r="BS117" i="24"/>
  <c r="BR117" i="24"/>
  <c r="BE117" i="24"/>
  <c r="BC117" i="24" s="1"/>
  <c r="BH117" i="24"/>
  <c r="BG117" i="24"/>
  <c r="BF117" i="24"/>
  <c r="AS117" i="24"/>
  <c r="AQ117" i="24" s="1"/>
  <c r="AV117" i="24"/>
  <c r="AU117" i="24"/>
  <c r="AT117" i="24"/>
  <c r="AG117" i="24"/>
  <c r="AE117" i="24" s="1"/>
  <c r="AJ117" i="24"/>
  <c r="AI117" i="24"/>
  <c r="AH117" i="24"/>
  <c r="U117" i="24"/>
  <c r="X117" i="24"/>
  <c r="W117" i="24"/>
  <c r="V117" i="24"/>
  <c r="I117" i="24"/>
  <c r="L117" i="24"/>
  <c r="K117" i="24"/>
  <c r="J117" i="24"/>
  <c r="DQ116" i="24"/>
  <c r="DP116" i="24"/>
  <c r="DO116" i="24"/>
  <c r="DN116" i="24"/>
  <c r="DJ116" i="24"/>
  <c r="DI116" i="24"/>
  <c r="DD116" i="24"/>
  <c r="DC116" i="24"/>
  <c r="DB116" i="24"/>
  <c r="CR116" i="24"/>
  <c r="CQ116" i="24"/>
  <c r="CP116" i="24"/>
  <c r="CF116" i="24"/>
  <c r="CE116" i="24"/>
  <c r="CD116" i="24"/>
  <c r="BQ116" i="24"/>
  <c r="BT116" i="24"/>
  <c r="BS116" i="24"/>
  <c r="BR116" i="24"/>
  <c r="BE116" i="24"/>
  <c r="BB116" i="24" s="1"/>
  <c r="BH116" i="24"/>
  <c r="BG116" i="24"/>
  <c r="BF116" i="24"/>
  <c r="AS116" i="24"/>
  <c r="AQ116" i="24" s="1"/>
  <c r="AV116" i="24"/>
  <c r="AU116" i="24"/>
  <c r="AT116" i="24"/>
  <c r="AG116" i="24"/>
  <c r="AD116" i="24" s="1"/>
  <c r="AJ116" i="24"/>
  <c r="AI116" i="24"/>
  <c r="AH116" i="24"/>
  <c r="U116" i="24"/>
  <c r="Q116" i="24" s="1"/>
  <c r="X116" i="24"/>
  <c r="W116" i="24"/>
  <c r="V116" i="24"/>
  <c r="I116" i="24"/>
  <c r="M116" i="24" s="1"/>
  <c r="L116" i="24"/>
  <c r="K116" i="24"/>
  <c r="J116" i="24"/>
  <c r="DP115" i="24"/>
  <c r="DO115" i="24"/>
  <c r="DN115" i="24"/>
  <c r="DD115" i="24"/>
  <c r="DC115" i="24"/>
  <c r="DB115" i="24"/>
  <c r="CR115" i="24"/>
  <c r="CQ115" i="24"/>
  <c r="CP115" i="24"/>
  <c r="CF115" i="24"/>
  <c r="CE115" i="24"/>
  <c r="CD115" i="24"/>
  <c r="BQ115" i="24"/>
  <c r="BT115" i="24"/>
  <c r="BS115" i="24"/>
  <c r="BR115" i="24"/>
  <c r="BO115" i="24"/>
  <c r="BE115" i="24"/>
  <c r="BA115" i="24" s="1"/>
  <c r="BH115" i="24"/>
  <c r="BG115" i="24"/>
  <c r="BF115" i="24"/>
  <c r="AS115" i="24"/>
  <c r="AO115" i="24" s="1"/>
  <c r="AV115" i="24"/>
  <c r="AU115" i="24"/>
  <c r="AT115" i="24"/>
  <c r="AG115" i="24"/>
  <c r="AK115" i="24" s="1"/>
  <c r="AJ115" i="24"/>
  <c r="AI115" i="24"/>
  <c r="AH115" i="24"/>
  <c r="U115" i="24"/>
  <c r="S115" i="24" s="1"/>
  <c r="X115" i="24"/>
  <c r="W115" i="24"/>
  <c r="V115" i="24"/>
  <c r="I115" i="24"/>
  <c r="F115" i="24" s="1"/>
  <c r="L115" i="24"/>
  <c r="K115" i="24"/>
  <c r="J115" i="24"/>
  <c r="G115" i="24"/>
  <c r="DP114" i="24"/>
  <c r="DO114" i="24"/>
  <c r="DN114" i="24"/>
  <c r="DD114" i="24"/>
  <c r="DC114" i="24"/>
  <c r="DB114" i="24"/>
  <c r="CR114" i="24"/>
  <c r="CQ114" i="24"/>
  <c r="CP114" i="24"/>
  <c r="CF114" i="24"/>
  <c r="CE114" i="24"/>
  <c r="CD114" i="24"/>
  <c r="BQ114" i="24"/>
  <c r="BU114" i="24" s="1"/>
  <c r="BT114" i="24"/>
  <c r="BS114" i="24"/>
  <c r="BR114" i="24"/>
  <c r="BE114" i="24"/>
  <c r="BB114" i="24" s="1"/>
  <c r="BH114" i="24"/>
  <c r="BG114" i="24"/>
  <c r="BF114" i="24"/>
  <c r="AS114" i="24"/>
  <c r="AV114" i="24"/>
  <c r="AU114" i="24"/>
  <c r="AT114" i="24"/>
  <c r="AQ114" i="24"/>
  <c r="AG114" i="24"/>
  <c r="AD114" i="24" s="1"/>
  <c r="AJ114" i="24"/>
  <c r="AI114" i="24"/>
  <c r="AH114" i="24"/>
  <c r="U114" i="24"/>
  <c r="Q114" i="24" s="1"/>
  <c r="X114" i="24"/>
  <c r="W114" i="24"/>
  <c r="V114" i="24"/>
  <c r="I114" i="24"/>
  <c r="E114" i="24" s="1"/>
  <c r="L114" i="24"/>
  <c r="K114" i="24"/>
  <c r="J114" i="24"/>
  <c r="DP113" i="24"/>
  <c r="DO113" i="24"/>
  <c r="DN113" i="24"/>
  <c r="DD113" i="24"/>
  <c r="DC113" i="24"/>
  <c r="DB113" i="24"/>
  <c r="CR113" i="24"/>
  <c r="CQ113" i="24"/>
  <c r="CP113" i="24"/>
  <c r="CF113" i="24"/>
  <c r="CE113" i="24"/>
  <c r="CD113" i="24"/>
  <c r="BQ113" i="24"/>
  <c r="BT113" i="24"/>
  <c r="BS113" i="24"/>
  <c r="BR113" i="24"/>
  <c r="BE113" i="24"/>
  <c r="BA113" i="24" s="1"/>
  <c r="BH113" i="24"/>
  <c r="BG113" i="24"/>
  <c r="BF113" i="24"/>
  <c r="AS113" i="24"/>
  <c r="AO113" i="24" s="1"/>
  <c r="AV113" i="24"/>
  <c r="AU113" i="24"/>
  <c r="AT113" i="24"/>
  <c r="AG113" i="24"/>
  <c r="AC113" i="24" s="1"/>
  <c r="AJ113" i="24"/>
  <c r="AI113" i="24"/>
  <c r="AH113" i="24"/>
  <c r="U113" i="24"/>
  <c r="X113" i="24"/>
  <c r="W113" i="24"/>
  <c r="V113" i="24"/>
  <c r="S113" i="24"/>
  <c r="I113" i="24"/>
  <c r="G113" i="24" s="1"/>
  <c r="L113" i="24"/>
  <c r="K113" i="24"/>
  <c r="J113" i="24"/>
  <c r="DP112" i="24"/>
  <c r="DO112" i="24"/>
  <c r="DN112" i="24"/>
  <c r="DD112" i="24"/>
  <c r="DC112" i="24"/>
  <c r="DB112" i="24"/>
  <c r="CR112" i="24"/>
  <c r="CQ112" i="24"/>
  <c r="CP112" i="24"/>
  <c r="CF112" i="24"/>
  <c r="CE112" i="24"/>
  <c r="CD112" i="24"/>
  <c r="BQ112" i="24"/>
  <c r="BT112" i="24"/>
  <c r="BS112" i="24"/>
  <c r="BR112" i="24"/>
  <c r="BE112" i="24"/>
  <c r="BB112" i="24" s="1"/>
  <c r="BH112" i="24"/>
  <c r="BG112" i="24"/>
  <c r="BF112" i="24"/>
  <c r="AS112" i="24"/>
  <c r="AP112" i="24" s="1"/>
  <c r="AV112" i="24"/>
  <c r="AU112" i="24"/>
  <c r="AT112" i="24"/>
  <c r="AQ112" i="24"/>
  <c r="AG112" i="24"/>
  <c r="AC112" i="24" s="1"/>
  <c r="AJ112" i="24"/>
  <c r="AI112" i="24"/>
  <c r="AH112" i="24"/>
  <c r="U112" i="24"/>
  <c r="Q112" i="24" s="1"/>
  <c r="X112" i="24"/>
  <c r="W112" i="24"/>
  <c r="V112" i="24"/>
  <c r="I112" i="24"/>
  <c r="M112" i="24" s="1"/>
  <c r="L112" i="24"/>
  <c r="K112" i="24"/>
  <c r="J112" i="24"/>
  <c r="DP111" i="24"/>
  <c r="DO111" i="24"/>
  <c r="DN111" i="24"/>
  <c r="DD111" i="24"/>
  <c r="DC111" i="24"/>
  <c r="DB111" i="24"/>
  <c r="CR111" i="24"/>
  <c r="CQ111" i="24"/>
  <c r="CP111" i="24"/>
  <c r="CF111" i="24"/>
  <c r="CE111" i="24"/>
  <c r="CD111" i="24"/>
  <c r="BQ111" i="24"/>
  <c r="BT111" i="24"/>
  <c r="BS111" i="24"/>
  <c r="BR111" i="24"/>
  <c r="BE111" i="24"/>
  <c r="BC111" i="24" s="1"/>
  <c r="BH111" i="24"/>
  <c r="BG111" i="24"/>
  <c r="BF111" i="24"/>
  <c r="AS111" i="24"/>
  <c r="AO111" i="24" s="1"/>
  <c r="AV111" i="24"/>
  <c r="AU111" i="24"/>
  <c r="AT111" i="24"/>
  <c r="AQ111" i="24"/>
  <c r="AG111" i="24"/>
  <c r="AK111" i="24" s="1"/>
  <c r="AJ111" i="24"/>
  <c r="AI111" i="24"/>
  <c r="AH111" i="24"/>
  <c r="U111" i="24"/>
  <c r="Q111" i="24" s="1"/>
  <c r="X111" i="24"/>
  <c r="W111" i="24"/>
  <c r="V111" i="24"/>
  <c r="I111" i="24"/>
  <c r="G111" i="24" s="1"/>
  <c r="L111" i="24"/>
  <c r="K111" i="24"/>
  <c r="J111" i="24"/>
  <c r="DP110" i="24"/>
  <c r="DO110" i="24"/>
  <c r="DN110" i="24"/>
  <c r="DD110" i="24"/>
  <c r="DC110" i="24"/>
  <c r="DB110" i="24"/>
  <c r="CR110" i="24"/>
  <c r="CQ110" i="24"/>
  <c r="CP110" i="24"/>
  <c r="CF110" i="24"/>
  <c r="CE110" i="24"/>
  <c r="CD110" i="24"/>
  <c r="BQ110" i="24"/>
  <c r="BU110" i="24" s="1"/>
  <c r="BT110" i="24"/>
  <c r="BS110" i="24"/>
  <c r="BR110" i="24"/>
  <c r="BE110" i="24"/>
  <c r="BC110" i="24" s="1"/>
  <c r="BH110" i="24"/>
  <c r="BG110" i="24"/>
  <c r="BF110" i="24"/>
  <c r="AS110" i="24"/>
  <c r="AO110" i="24" s="1"/>
  <c r="AV110" i="24"/>
  <c r="AU110" i="24"/>
  <c r="AT110" i="24"/>
  <c r="AG110" i="24"/>
  <c r="AC110" i="24" s="1"/>
  <c r="AJ110" i="24"/>
  <c r="AI110" i="24"/>
  <c r="AH110" i="24"/>
  <c r="U110" i="24"/>
  <c r="S110" i="24" s="1"/>
  <c r="X110" i="24"/>
  <c r="W110" i="24"/>
  <c r="V110" i="24"/>
  <c r="I110" i="24"/>
  <c r="L110" i="24"/>
  <c r="K110" i="24"/>
  <c r="J110" i="24"/>
  <c r="DP109" i="24"/>
  <c r="DO109" i="24"/>
  <c r="DN109" i="24"/>
  <c r="DD109" i="24"/>
  <c r="DC109" i="24"/>
  <c r="DB109" i="24"/>
  <c r="CR109" i="24"/>
  <c r="CQ109" i="24"/>
  <c r="CP109" i="24"/>
  <c r="CF109" i="24"/>
  <c r="CE109" i="24"/>
  <c r="CD109" i="24"/>
  <c r="BQ109" i="24"/>
  <c r="BM109" i="24" s="1"/>
  <c r="BT109" i="24"/>
  <c r="BS109" i="24"/>
  <c r="BR109" i="24"/>
  <c r="BE109" i="24"/>
  <c r="BA109" i="24" s="1"/>
  <c r="BH109" i="24"/>
  <c r="BG109" i="24"/>
  <c r="BF109" i="24"/>
  <c r="AS109" i="24"/>
  <c r="AO109" i="24" s="1"/>
  <c r="AV109" i="24"/>
  <c r="AU109" i="24"/>
  <c r="AT109" i="24"/>
  <c r="AG109" i="24"/>
  <c r="AC109" i="24" s="1"/>
  <c r="AJ109" i="24"/>
  <c r="AI109" i="24"/>
  <c r="AH109" i="24"/>
  <c r="U109" i="24"/>
  <c r="S109" i="24" s="1"/>
  <c r="X109" i="24"/>
  <c r="W109" i="24"/>
  <c r="V109" i="24"/>
  <c r="I109" i="24"/>
  <c r="F109" i="24" s="1"/>
  <c r="L109" i="24"/>
  <c r="K109" i="24"/>
  <c r="J109" i="24"/>
  <c r="DQ108" i="24"/>
  <c r="DP108" i="24"/>
  <c r="DO108" i="24"/>
  <c r="DN108" i="24"/>
  <c r="DJ108" i="24"/>
  <c r="DI108" i="24"/>
  <c r="DD108" i="24"/>
  <c r="DC108" i="24"/>
  <c r="DB108" i="24"/>
  <c r="CR108" i="24"/>
  <c r="CQ108" i="24"/>
  <c r="CP108" i="24"/>
  <c r="CF108" i="24"/>
  <c r="CE108" i="24"/>
  <c r="CD108" i="24"/>
  <c r="BQ108" i="24"/>
  <c r="BT108" i="24"/>
  <c r="BS108" i="24"/>
  <c r="BR108" i="24"/>
  <c r="BE108" i="24"/>
  <c r="BA108" i="24" s="1"/>
  <c r="BH108" i="24"/>
  <c r="BG108" i="24"/>
  <c r="BF108" i="24"/>
  <c r="AS108" i="24"/>
  <c r="AO108" i="24" s="1"/>
  <c r="AV108" i="24"/>
  <c r="AU108" i="24"/>
  <c r="AT108" i="24"/>
  <c r="AG108" i="24"/>
  <c r="AK108" i="24" s="1"/>
  <c r="AJ108" i="24"/>
  <c r="AI108" i="24"/>
  <c r="AH108" i="24"/>
  <c r="U108" i="24"/>
  <c r="Q108" i="24" s="1"/>
  <c r="X108" i="24"/>
  <c r="W108" i="24"/>
  <c r="V108" i="24"/>
  <c r="I108" i="24"/>
  <c r="G108" i="24" s="1"/>
  <c r="L108" i="24"/>
  <c r="K108" i="24"/>
  <c r="J108" i="24"/>
  <c r="DP107" i="24"/>
  <c r="DO107" i="24"/>
  <c r="DN107" i="24"/>
  <c r="DI107" i="24"/>
  <c r="DD107" i="24"/>
  <c r="DC107" i="24"/>
  <c r="DB107" i="24"/>
  <c r="CR107" i="24"/>
  <c r="CQ107" i="24"/>
  <c r="CP107" i="24"/>
  <c r="CF107" i="24"/>
  <c r="CE107" i="24"/>
  <c r="CD107" i="24"/>
  <c r="BQ107" i="24"/>
  <c r="BU107" i="24" s="1"/>
  <c r="BT107" i="24"/>
  <c r="BS107" i="24"/>
  <c r="BR107" i="24"/>
  <c r="BE107" i="24"/>
  <c r="BA107" i="24" s="1"/>
  <c r="BH107" i="24"/>
  <c r="BG107" i="24"/>
  <c r="BF107" i="24"/>
  <c r="AS107" i="24"/>
  <c r="AV107" i="24"/>
  <c r="AU107" i="24"/>
  <c r="AT107" i="24"/>
  <c r="AG107" i="24"/>
  <c r="AJ107" i="24"/>
  <c r="AI107" i="24"/>
  <c r="AH107" i="24"/>
  <c r="U107" i="24"/>
  <c r="Q107" i="24" s="1"/>
  <c r="X107" i="24"/>
  <c r="W107" i="24"/>
  <c r="V107" i="24"/>
  <c r="I107" i="24"/>
  <c r="G107" i="24" s="1"/>
  <c r="L107" i="24"/>
  <c r="K107" i="24"/>
  <c r="J107" i="24"/>
  <c r="DP106" i="24"/>
  <c r="DO106" i="24"/>
  <c r="DN106" i="24"/>
  <c r="DD106" i="24"/>
  <c r="DC106" i="24"/>
  <c r="DB106" i="24"/>
  <c r="CR106" i="24"/>
  <c r="CQ106" i="24"/>
  <c r="CP106" i="24"/>
  <c r="CF106" i="24"/>
  <c r="CE106" i="24"/>
  <c r="CD106" i="24"/>
  <c r="BQ106" i="24"/>
  <c r="BO106" i="24" s="1"/>
  <c r="BT106" i="24"/>
  <c r="BS106" i="24"/>
  <c r="BR106" i="24"/>
  <c r="BE106" i="24"/>
  <c r="BC106" i="24" s="1"/>
  <c r="BH106" i="24"/>
  <c r="BG106" i="24"/>
  <c r="BF106" i="24"/>
  <c r="AS106" i="24"/>
  <c r="AQ106" i="24" s="1"/>
  <c r="AV106" i="24"/>
  <c r="AU106" i="24"/>
  <c r="AT106" i="24"/>
  <c r="AG106" i="24"/>
  <c r="AE106" i="24" s="1"/>
  <c r="AJ106" i="24"/>
  <c r="AI106" i="24"/>
  <c r="AH106" i="24"/>
  <c r="U106" i="24"/>
  <c r="Y106" i="24" s="1"/>
  <c r="X106" i="24"/>
  <c r="W106" i="24"/>
  <c r="V106" i="24"/>
  <c r="I106" i="24"/>
  <c r="E106" i="24" s="1"/>
  <c r="L106" i="24"/>
  <c r="K106" i="24"/>
  <c r="J106" i="24"/>
  <c r="DP105" i="24"/>
  <c r="DO105" i="24"/>
  <c r="DN105" i="24"/>
  <c r="DD105" i="24"/>
  <c r="DC105" i="24"/>
  <c r="DB105" i="24"/>
  <c r="CR105" i="24"/>
  <c r="CQ105" i="24"/>
  <c r="CP105" i="24"/>
  <c r="CF105" i="24"/>
  <c r="CE105" i="24"/>
  <c r="CD105" i="24"/>
  <c r="BQ105" i="24"/>
  <c r="BO105" i="24" s="1"/>
  <c r="BT105" i="24"/>
  <c r="BS105" i="24"/>
  <c r="BR105" i="24"/>
  <c r="BE105" i="24"/>
  <c r="BI105" i="24" s="1"/>
  <c r="BH105" i="24"/>
  <c r="BG105" i="24"/>
  <c r="BF105" i="24"/>
  <c r="AS105" i="24"/>
  <c r="AW105" i="24" s="1"/>
  <c r="AV105" i="24"/>
  <c r="AU105" i="24"/>
  <c r="AT105" i="24"/>
  <c r="AG105" i="24"/>
  <c r="AC105" i="24" s="1"/>
  <c r="AJ105" i="24"/>
  <c r="AI105" i="24"/>
  <c r="AH105" i="24"/>
  <c r="U105" i="24"/>
  <c r="X105" i="24"/>
  <c r="W105" i="24"/>
  <c r="V105" i="24"/>
  <c r="I105" i="24"/>
  <c r="G105" i="24" s="1"/>
  <c r="L105" i="24"/>
  <c r="K105" i="24"/>
  <c r="J105" i="24"/>
  <c r="DP104" i="24"/>
  <c r="DO104" i="24"/>
  <c r="DN104" i="24"/>
  <c r="DI104" i="24"/>
  <c r="DD104" i="24"/>
  <c r="DC104" i="24"/>
  <c r="DB104" i="24"/>
  <c r="CR104" i="24"/>
  <c r="CQ104" i="24"/>
  <c r="CP104" i="24"/>
  <c r="CF104" i="24"/>
  <c r="CE104" i="24"/>
  <c r="CD104" i="24"/>
  <c r="BQ104" i="24"/>
  <c r="BU104" i="24" s="1"/>
  <c r="BT104" i="24"/>
  <c r="BS104" i="24"/>
  <c r="BR104" i="24"/>
  <c r="BE104" i="24"/>
  <c r="BI104" i="24" s="1"/>
  <c r="BH104" i="24"/>
  <c r="BG104" i="24"/>
  <c r="BF104" i="24"/>
  <c r="AS104" i="24"/>
  <c r="AV104" i="24"/>
  <c r="AU104" i="24"/>
  <c r="AT104" i="24"/>
  <c r="AG104" i="24"/>
  <c r="AE104" i="24" s="1"/>
  <c r="AJ104" i="24"/>
  <c r="AI104" i="24"/>
  <c r="AH104" i="24"/>
  <c r="U104" i="24"/>
  <c r="Y104" i="24" s="1"/>
  <c r="X104" i="24"/>
  <c r="W104" i="24"/>
  <c r="V104" i="24"/>
  <c r="I104" i="24"/>
  <c r="F104" i="24" s="1"/>
  <c r="L104" i="24"/>
  <c r="K104" i="24"/>
  <c r="J104" i="24"/>
  <c r="DP103" i="24"/>
  <c r="DO103" i="24"/>
  <c r="DN103" i="24"/>
  <c r="DE103" i="24"/>
  <c r="DD103" i="24"/>
  <c r="DC103" i="24"/>
  <c r="DB103" i="24"/>
  <c r="CX103" i="24"/>
  <c r="CR103" i="24"/>
  <c r="CQ103" i="24"/>
  <c r="CP103" i="24"/>
  <c r="CF103" i="24"/>
  <c r="CE103" i="24"/>
  <c r="CD103" i="24"/>
  <c r="BQ103" i="24"/>
  <c r="BO103" i="24" s="1"/>
  <c r="BT103" i="24"/>
  <c r="BS103" i="24"/>
  <c r="BR103" i="24"/>
  <c r="BE103" i="24"/>
  <c r="BI103" i="24" s="1"/>
  <c r="BH103" i="24"/>
  <c r="BG103" i="24"/>
  <c r="BF103" i="24"/>
  <c r="AS103" i="24"/>
  <c r="AW103" i="24" s="1"/>
  <c r="AV103" i="24"/>
  <c r="AU103" i="24"/>
  <c r="AT103" i="24"/>
  <c r="AG103" i="24"/>
  <c r="AK103" i="24" s="1"/>
  <c r="AJ103" i="24"/>
  <c r="AI103" i="24"/>
  <c r="AH103" i="24"/>
  <c r="U103" i="24"/>
  <c r="X103" i="24"/>
  <c r="W103" i="24"/>
  <c r="V103" i="24"/>
  <c r="I103" i="24"/>
  <c r="G103" i="24" s="1"/>
  <c r="L103" i="24"/>
  <c r="K103" i="24"/>
  <c r="J103" i="24"/>
  <c r="DP102" i="24"/>
  <c r="DO102" i="24"/>
  <c r="DN102" i="24"/>
  <c r="DD102" i="24"/>
  <c r="DC102" i="24"/>
  <c r="DB102" i="24"/>
  <c r="CR102" i="24"/>
  <c r="CQ102" i="24"/>
  <c r="CP102" i="24"/>
  <c r="CF102" i="24"/>
  <c r="CE102" i="24"/>
  <c r="CD102" i="24"/>
  <c r="BQ102" i="24"/>
  <c r="BN102" i="24" s="1"/>
  <c r="BT102" i="24"/>
  <c r="BS102" i="24"/>
  <c r="BR102" i="24"/>
  <c r="BE102" i="24"/>
  <c r="BB102" i="24" s="1"/>
  <c r="BH102" i="24"/>
  <c r="BG102" i="24"/>
  <c r="BF102" i="24"/>
  <c r="AS102" i="24"/>
  <c r="AW102" i="24" s="1"/>
  <c r="AV102" i="24"/>
  <c r="AU102" i="24"/>
  <c r="AT102" i="24"/>
  <c r="AG102" i="24"/>
  <c r="AK102" i="24" s="1"/>
  <c r="AJ102" i="24"/>
  <c r="AI102" i="24"/>
  <c r="AH102" i="24"/>
  <c r="U102" i="24"/>
  <c r="Y102" i="24" s="1"/>
  <c r="X102" i="24"/>
  <c r="W102" i="24"/>
  <c r="V102" i="24"/>
  <c r="I102" i="24"/>
  <c r="E102" i="24" s="1"/>
  <c r="L102" i="24"/>
  <c r="K102" i="24"/>
  <c r="J102" i="24"/>
  <c r="DP101" i="24"/>
  <c r="DO101" i="24"/>
  <c r="DN101" i="24"/>
  <c r="DD101" i="24"/>
  <c r="DC101" i="24"/>
  <c r="DB101" i="24"/>
  <c r="CR101" i="24"/>
  <c r="CQ101" i="24"/>
  <c r="CP101" i="24"/>
  <c r="CF101" i="24"/>
  <c r="CE101" i="24"/>
  <c r="CD101" i="24"/>
  <c r="BQ101" i="24"/>
  <c r="BU101" i="24" s="1"/>
  <c r="BT101" i="24"/>
  <c r="BS101" i="24"/>
  <c r="BR101" i="24"/>
  <c r="BE101" i="24"/>
  <c r="BI101" i="24" s="1"/>
  <c r="BH101" i="24"/>
  <c r="BG101" i="24"/>
  <c r="BF101" i="24"/>
  <c r="AS101" i="24"/>
  <c r="AW101" i="24" s="1"/>
  <c r="AV101" i="24"/>
  <c r="AU101" i="24"/>
  <c r="AT101" i="24"/>
  <c r="AG101" i="24"/>
  <c r="AK101" i="24" s="1"/>
  <c r="AJ101" i="24"/>
  <c r="AI101" i="24"/>
  <c r="AH101" i="24"/>
  <c r="U101" i="24"/>
  <c r="X101" i="24"/>
  <c r="W101" i="24"/>
  <c r="V101" i="24"/>
  <c r="I101" i="24"/>
  <c r="G101" i="24" s="1"/>
  <c r="L101" i="24"/>
  <c r="K101" i="24"/>
  <c r="J101" i="24"/>
  <c r="DP100" i="24"/>
  <c r="DO100" i="24"/>
  <c r="DN100" i="24"/>
  <c r="DD100" i="24"/>
  <c r="DC100" i="24"/>
  <c r="DB100" i="24"/>
  <c r="CR100" i="24"/>
  <c r="CQ100" i="24"/>
  <c r="CP100" i="24"/>
  <c r="CF100" i="24"/>
  <c r="CE100" i="24"/>
  <c r="CD100" i="24"/>
  <c r="BQ100" i="24"/>
  <c r="BM100" i="24" s="1"/>
  <c r="BT100" i="24"/>
  <c r="BS100" i="24"/>
  <c r="BR100" i="24"/>
  <c r="BE100" i="24"/>
  <c r="BH100" i="24"/>
  <c r="BG100" i="24"/>
  <c r="BF100" i="24"/>
  <c r="AS100" i="24"/>
  <c r="AP100" i="24" s="1"/>
  <c r="AV100" i="24"/>
  <c r="AU100" i="24"/>
  <c r="AT100" i="24"/>
  <c r="AG100" i="24"/>
  <c r="AE100" i="24" s="1"/>
  <c r="AJ100" i="24"/>
  <c r="AI100" i="24"/>
  <c r="AH100" i="24"/>
  <c r="U100" i="24"/>
  <c r="Y100" i="24" s="1"/>
  <c r="X100" i="24"/>
  <c r="W100" i="24"/>
  <c r="V100" i="24"/>
  <c r="I100" i="24"/>
  <c r="M100" i="24" s="1"/>
  <c r="L100" i="24"/>
  <c r="K100" i="24"/>
  <c r="J100" i="24"/>
  <c r="DP99" i="24"/>
  <c r="DO99" i="24"/>
  <c r="DN99" i="24"/>
  <c r="DD99" i="24"/>
  <c r="DC99" i="24"/>
  <c r="DB99" i="24"/>
  <c r="CR99" i="24"/>
  <c r="CQ99" i="24"/>
  <c r="CP99" i="24"/>
  <c r="CF99" i="24"/>
  <c r="CE99" i="24"/>
  <c r="CD99" i="24"/>
  <c r="BQ99" i="24"/>
  <c r="BO99" i="24" s="1"/>
  <c r="BT99" i="24"/>
  <c r="BS99" i="24"/>
  <c r="BR99" i="24"/>
  <c r="BE99" i="24"/>
  <c r="BI99" i="24" s="1"/>
  <c r="BH99" i="24"/>
  <c r="BG99" i="24"/>
  <c r="BF99" i="24"/>
  <c r="AS99" i="24"/>
  <c r="AW99" i="24" s="1"/>
  <c r="AV99" i="24"/>
  <c r="AU99" i="24"/>
  <c r="AT99" i="24"/>
  <c r="AG99" i="24"/>
  <c r="AJ99" i="24"/>
  <c r="AI99" i="24"/>
  <c r="AH99" i="24"/>
  <c r="U99" i="24"/>
  <c r="R99" i="24" s="1"/>
  <c r="X99" i="24"/>
  <c r="W99" i="24"/>
  <c r="V99" i="24"/>
  <c r="I99" i="24"/>
  <c r="G99" i="24" s="1"/>
  <c r="L99" i="24"/>
  <c r="K99" i="24"/>
  <c r="J99" i="24"/>
  <c r="DP98" i="24"/>
  <c r="DO98" i="24"/>
  <c r="DN98" i="24"/>
  <c r="DD98" i="24"/>
  <c r="DC98" i="24"/>
  <c r="DB98" i="24"/>
  <c r="CR98" i="24"/>
  <c r="CQ98" i="24"/>
  <c r="CP98" i="24"/>
  <c r="CF98" i="24"/>
  <c r="CE98" i="24"/>
  <c r="CD98" i="24"/>
  <c r="BQ98" i="24"/>
  <c r="BU98" i="24" s="1"/>
  <c r="BT98" i="24"/>
  <c r="BS98" i="24"/>
  <c r="BR98" i="24"/>
  <c r="BE98" i="24"/>
  <c r="BH98" i="24"/>
  <c r="BG98" i="24"/>
  <c r="BF98" i="24"/>
  <c r="AS98" i="24"/>
  <c r="AV98" i="24"/>
  <c r="AU98" i="24"/>
  <c r="AT98" i="24"/>
  <c r="AG98" i="24"/>
  <c r="AJ98" i="24"/>
  <c r="AI98" i="24"/>
  <c r="AH98" i="24"/>
  <c r="U98" i="24"/>
  <c r="Y98" i="24" s="1"/>
  <c r="X98" i="24"/>
  <c r="W98" i="24"/>
  <c r="V98" i="24"/>
  <c r="I98" i="24"/>
  <c r="L98" i="24"/>
  <c r="K98" i="24"/>
  <c r="J98" i="24"/>
  <c r="DP97" i="24"/>
  <c r="DO97" i="24"/>
  <c r="DN97" i="24"/>
  <c r="DD97" i="24"/>
  <c r="DC97" i="24"/>
  <c r="DB97" i="24"/>
  <c r="CR97" i="24"/>
  <c r="CQ97" i="24"/>
  <c r="CP97" i="24"/>
  <c r="CF97" i="24"/>
  <c r="CE97" i="24"/>
  <c r="CD97" i="24"/>
  <c r="BQ97" i="24"/>
  <c r="BO97" i="24" s="1"/>
  <c r="BT97" i="24"/>
  <c r="BS97" i="24"/>
  <c r="BR97" i="24"/>
  <c r="BE97" i="24"/>
  <c r="BI97" i="24" s="1"/>
  <c r="BH97" i="24"/>
  <c r="BG97" i="24"/>
  <c r="BF97" i="24"/>
  <c r="AS97" i="24"/>
  <c r="AW97" i="24" s="1"/>
  <c r="AV97" i="24"/>
  <c r="AU97" i="24"/>
  <c r="AT97" i="24"/>
  <c r="AG97" i="24"/>
  <c r="AJ97" i="24"/>
  <c r="AI97" i="24"/>
  <c r="AH97" i="24"/>
  <c r="U97" i="24"/>
  <c r="R97" i="24" s="1"/>
  <c r="X97" i="24"/>
  <c r="W97" i="24"/>
  <c r="V97" i="24"/>
  <c r="I97" i="24"/>
  <c r="G97" i="24" s="1"/>
  <c r="L97" i="24"/>
  <c r="K97" i="24"/>
  <c r="J97" i="24"/>
  <c r="DP96" i="24"/>
  <c r="DO96" i="24"/>
  <c r="DN96" i="24"/>
  <c r="DD96" i="24"/>
  <c r="DC96" i="24"/>
  <c r="DB96" i="24"/>
  <c r="CR96" i="24"/>
  <c r="CQ96" i="24"/>
  <c r="CP96" i="24"/>
  <c r="CF96" i="24"/>
  <c r="CE96" i="24"/>
  <c r="CD96" i="24"/>
  <c r="BQ96" i="24"/>
  <c r="BT96" i="24"/>
  <c r="BS96" i="24"/>
  <c r="BR96" i="24"/>
  <c r="BE96" i="24"/>
  <c r="BD96" i="24" s="1"/>
  <c r="BH96" i="24"/>
  <c r="BG96" i="24"/>
  <c r="BF96" i="24"/>
  <c r="AS96" i="24"/>
  <c r="AV96" i="24"/>
  <c r="AU96" i="24"/>
  <c r="AT96" i="24"/>
  <c r="AG96" i="24"/>
  <c r="AC96" i="24" s="1"/>
  <c r="AJ96" i="24"/>
  <c r="AI96" i="24"/>
  <c r="AH96" i="24"/>
  <c r="U96" i="24"/>
  <c r="Q96" i="24" s="1"/>
  <c r="X96" i="24"/>
  <c r="W96" i="24"/>
  <c r="V96" i="24"/>
  <c r="I96" i="24"/>
  <c r="G96" i="24" s="1"/>
  <c r="L96" i="24"/>
  <c r="K96" i="24"/>
  <c r="J96" i="24"/>
  <c r="DP95" i="24"/>
  <c r="DO95" i="24"/>
  <c r="DN95" i="24"/>
  <c r="DD95" i="24"/>
  <c r="DC95" i="24"/>
  <c r="DB95" i="24"/>
  <c r="CR95" i="24"/>
  <c r="CQ95" i="24"/>
  <c r="CP95" i="24"/>
  <c r="CF95" i="24"/>
  <c r="CE95" i="24"/>
  <c r="CD95" i="24"/>
  <c r="BQ95" i="24"/>
  <c r="BT95" i="24"/>
  <c r="BS95" i="24"/>
  <c r="BR95" i="24"/>
  <c r="BE95" i="24"/>
  <c r="BA95" i="24" s="1"/>
  <c r="BH95" i="24"/>
  <c r="BG95" i="24"/>
  <c r="BF95" i="24"/>
  <c r="AS95" i="24"/>
  <c r="AO95" i="24" s="1"/>
  <c r="AV95" i="24"/>
  <c r="AU95" i="24"/>
  <c r="AT95" i="24"/>
  <c r="AG95" i="24"/>
  <c r="AD95" i="24" s="1"/>
  <c r="AJ95" i="24"/>
  <c r="AI95" i="24"/>
  <c r="AH95" i="24"/>
  <c r="U95" i="24"/>
  <c r="R95" i="24" s="1"/>
  <c r="X95" i="24"/>
  <c r="W95" i="24"/>
  <c r="V95" i="24"/>
  <c r="I95" i="24"/>
  <c r="E95" i="24" s="1"/>
  <c r="L95" i="24"/>
  <c r="K95" i="24"/>
  <c r="J95" i="24"/>
  <c r="DP94" i="24"/>
  <c r="DO94" i="24"/>
  <c r="DN94" i="24"/>
  <c r="DD94" i="24"/>
  <c r="DC94" i="24"/>
  <c r="DB94" i="24"/>
  <c r="CR94" i="24"/>
  <c r="CQ94" i="24"/>
  <c r="CP94" i="24"/>
  <c r="CF94" i="24"/>
  <c r="CE94" i="24"/>
  <c r="CD94" i="24"/>
  <c r="BQ94" i="24"/>
  <c r="BM94" i="24" s="1"/>
  <c r="BT94" i="24"/>
  <c r="BS94" i="24"/>
  <c r="BR94" i="24"/>
  <c r="BE94" i="24"/>
  <c r="BB94" i="24" s="1"/>
  <c r="BH94" i="24"/>
  <c r="BG94" i="24"/>
  <c r="BF94" i="24"/>
  <c r="AS94" i="24"/>
  <c r="AO94" i="24" s="1"/>
  <c r="AV94" i="24"/>
  <c r="AU94" i="24"/>
  <c r="AT94" i="24"/>
  <c r="AG94" i="24"/>
  <c r="AC94" i="24" s="1"/>
  <c r="AJ94" i="24"/>
  <c r="AI94" i="24"/>
  <c r="AH94" i="24"/>
  <c r="U94" i="24"/>
  <c r="Q94" i="24" s="1"/>
  <c r="X94" i="24"/>
  <c r="W94" i="24"/>
  <c r="V94" i="24"/>
  <c r="I94" i="24"/>
  <c r="G94" i="24" s="1"/>
  <c r="L94" i="24"/>
  <c r="K94" i="24"/>
  <c r="J94" i="24"/>
  <c r="DP93" i="24"/>
  <c r="DO93" i="24"/>
  <c r="DN93" i="24"/>
  <c r="DD93" i="24"/>
  <c r="DC93" i="24"/>
  <c r="DB93" i="24"/>
  <c r="CR93" i="24"/>
  <c r="CQ93" i="24"/>
  <c r="CP93" i="24"/>
  <c r="CF93" i="24"/>
  <c r="CE93" i="24"/>
  <c r="CD93" i="24"/>
  <c r="BQ93" i="24"/>
  <c r="BU93" i="24" s="1"/>
  <c r="BT93" i="24"/>
  <c r="BS93" i="24"/>
  <c r="BR93" i="24"/>
  <c r="BE93" i="24"/>
  <c r="BA93" i="24" s="1"/>
  <c r="BH93" i="24"/>
  <c r="BG93" i="24"/>
  <c r="BF93" i="24"/>
  <c r="AS93" i="24"/>
  <c r="AO93" i="24" s="1"/>
  <c r="AV93" i="24"/>
  <c r="AU93" i="24"/>
  <c r="AT93" i="24"/>
  <c r="AG93" i="24"/>
  <c r="AK93" i="24" s="1"/>
  <c r="AJ93" i="24"/>
  <c r="AI93" i="24"/>
  <c r="AH93" i="24"/>
  <c r="U93" i="24"/>
  <c r="R93" i="24" s="1"/>
  <c r="X93" i="24"/>
  <c r="W93" i="24"/>
  <c r="V93" i="24"/>
  <c r="I93" i="24"/>
  <c r="G93" i="24" s="1"/>
  <c r="L93" i="24"/>
  <c r="K93" i="24"/>
  <c r="J93" i="24"/>
  <c r="DP92" i="24"/>
  <c r="DO92" i="24"/>
  <c r="DN92" i="24"/>
  <c r="DD92" i="24"/>
  <c r="DC92" i="24"/>
  <c r="DB92" i="24"/>
  <c r="CR92" i="24"/>
  <c r="CQ92" i="24"/>
  <c r="CP92" i="24"/>
  <c r="CF92" i="24"/>
  <c r="CE92" i="24"/>
  <c r="CD92" i="24"/>
  <c r="BQ92" i="24"/>
  <c r="BT92" i="24"/>
  <c r="BS92" i="24"/>
  <c r="BR92" i="24"/>
  <c r="BE92" i="24"/>
  <c r="BB92" i="24" s="1"/>
  <c r="BH92" i="24"/>
  <c r="BG92" i="24"/>
  <c r="BF92" i="24"/>
  <c r="AS92" i="24"/>
  <c r="AP92" i="24" s="1"/>
  <c r="AV92" i="24"/>
  <c r="AU92" i="24"/>
  <c r="AT92" i="24"/>
  <c r="AG92" i="24"/>
  <c r="AE92" i="24" s="1"/>
  <c r="AJ92" i="24"/>
  <c r="AI92" i="24"/>
  <c r="AH92" i="24"/>
  <c r="U92" i="24"/>
  <c r="Q92" i="24" s="1"/>
  <c r="X92" i="24"/>
  <c r="W92" i="24"/>
  <c r="V92" i="24"/>
  <c r="I92" i="24"/>
  <c r="M92" i="24" s="1"/>
  <c r="L92" i="24"/>
  <c r="K92" i="24"/>
  <c r="J92" i="24"/>
  <c r="DP91" i="24"/>
  <c r="DO91" i="24"/>
  <c r="DN91" i="24"/>
  <c r="DD91" i="24"/>
  <c r="DC91" i="24"/>
  <c r="DB91" i="24"/>
  <c r="CR91" i="24"/>
  <c r="CQ91" i="24"/>
  <c r="CP91" i="24"/>
  <c r="CF91" i="24"/>
  <c r="CE91" i="24"/>
  <c r="CD91" i="24"/>
  <c r="BQ91" i="24"/>
  <c r="BO91" i="24" s="1"/>
  <c r="BT91" i="24"/>
  <c r="BS91" i="24"/>
  <c r="BR91" i="24"/>
  <c r="BE91" i="24"/>
  <c r="BA91" i="24" s="1"/>
  <c r="BH91" i="24"/>
  <c r="BG91" i="24"/>
  <c r="BF91" i="24"/>
  <c r="AS91" i="24"/>
  <c r="AO91" i="24" s="1"/>
  <c r="AV91" i="24"/>
  <c r="AU91" i="24"/>
  <c r="AT91" i="24"/>
  <c r="AG91" i="24"/>
  <c r="AE91" i="24" s="1"/>
  <c r="AJ91" i="24"/>
  <c r="AI91" i="24"/>
  <c r="AH91" i="24"/>
  <c r="U91" i="24"/>
  <c r="R91" i="24" s="1"/>
  <c r="X91" i="24"/>
  <c r="W91" i="24"/>
  <c r="V91" i="24"/>
  <c r="I91" i="24"/>
  <c r="G91" i="24" s="1"/>
  <c r="L91" i="24"/>
  <c r="K91" i="24"/>
  <c r="J91" i="24"/>
  <c r="DP90" i="24"/>
  <c r="DO90" i="24"/>
  <c r="DN90" i="24"/>
  <c r="DD90" i="24"/>
  <c r="DC90" i="24"/>
  <c r="DB90" i="24"/>
  <c r="CR90" i="24"/>
  <c r="CQ90" i="24"/>
  <c r="CP90" i="24"/>
  <c r="CF90" i="24"/>
  <c r="CE90" i="24"/>
  <c r="CD90" i="24"/>
  <c r="BQ90" i="24"/>
  <c r="BU90" i="24" s="1"/>
  <c r="BT90" i="24"/>
  <c r="BS90" i="24"/>
  <c r="BR90" i="24"/>
  <c r="BE90" i="24"/>
  <c r="BB90" i="24" s="1"/>
  <c r="BH90" i="24"/>
  <c r="BG90" i="24"/>
  <c r="BF90" i="24"/>
  <c r="AS90" i="24"/>
  <c r="AV90" i="24"/>
  <c r="AU90" i="24"/>
  <c r="AT90" i="24"/>
  <c r="AG90" i="24"/>
  <c r="AJ90" i="24"/>
  <c r="AI90" i="24"/>
  <c r="AH90" i="24"/>
  <c r="U90" i="24"/>
  <c r="Q90" i="24" s="1"/>
  <c r="X90" i="24"/>
  <c r="W90" i="24"/>
  <c r="V90" i="24"/>
  <c r="I90" i="24"/>
  <c r="M90" i="24" s="1"/>
  <c r="L90" i="24"/>
  <c r="K90" i="24"/>
  <c r="J90" i="24"/>
  <c r="DP89" i="24"/>
  <c r="DO89" i="24"/>
  <c r="DN89" i="24"/>
  <c r="DD89" i="24"/>
  <c r="DC89" i="24"/>
  <c r="DB89" i="24"/>
  <c r="CR89" i="24"/>
  <c r="CQ89" i="24"/>
  <c r="CP89" i="24"/>
  <c r="CF89" i="24"/>
  <c r="CE89" i="24"/>
  <c r="CD89" i="24"/>
  <c r="BQ89" i="24"/>
  <c r="BU89" i="24" s="1"/>
  <c r="BT89" i="24"/>
  <c r="BS89" i="24"/>
  <c r="BR89" i="24"/>
  <c r="BE89" i="24"/>
  <c r="BA89" i="24" s="1"/>
  <c r="BH89" i="24"/>
  <c r="BG89" i="24"/>
  <c r="BF89" i="24"/>
  <c r="AS89" i="24"/>
  <c r="AO89" i="24" s="1"/>
  <c r="AV89" i="24"/>
  <c r="AU89" i="24"/>
  <c r="AT89" i="24"/>
  <c r="AG89" i="24"/>
  <c r="AE89" i="24" s="1"/>
  <c r="AJ89" i="24"/>
  <c r="AI89" i="24"/>
  <c r="AH89" i="24"/>
  <c r="U89" i="24"/>
  <c r="R89" i="24" s="1"/>
  <c r="X89" i="24"/>
  <c r="W89" i="24"/>
  <c r="V89" i="24"/>
  <c r="I89" i="24"/>
  <c r="M89" i="24" s="1"/>
  <c r="L89" i="24"/>
  <c r="K89" i="24"/>
  <c r="J89" i="24"/>
  <c r="DP88" i="24"/>
  <c r="DO88" i="24"/>
  <c r="DN88" i="24"/>
  <c r="DD88" i="24"/>
  <c r="DC88" i="24"/>
  <c r="DB88" i="24"/>
  <c r="CR88" i="24"/>
  <c r="CQ88" i="24"/>
  <c r="CP88" i="24"/>
  <c r="CF88" i="24"/>
  <c r="CE88" i="24"/>
  <c r="CD88" i="24"/>
  <c r="BQ88" i="24"/>
  <c r="BN88" i="24" s="1"/>
  <c r="BT88" i="24"/>
  <c r="BS88" i="24"/>
  <c r="BR88" i="24"/>
  <c r="BE88" i="24"/>
  <c r="BB88" i="24" s="1"/>
  <c r="BH88" i="24"/>
  <c r="BG88" i="24"/>
  <c r="BF88" i="24"/>
  <c r="AS88" i="24"/>
  <c r="AP88" i="24" s="1"/>
  <c r="AV88" i="24"/>
  <c r="AU88" i="24"/>
  <c r="AT88" i="24"/>
  <c r="AG88" i="24"/>
  <c r="AK88" i="24" s="1"/>
  <c r="AJ88" i="24"/>
  <c r="AI88" i="24"/>
  <c r="AH88" i="24"/>
  <c r="U88" i="24"/>
  <c r="R88" i="24" s="1"/>
  <c r="X88" i="24"/>
  <c r="W88" i="24"/>
  <c r="V88" i="24"/>
  <c r="I88" i="24"/>
  <c r="M88" i="24" s="1"/>
  <c r="L88" i="24"/>
  <c r="K88" i="24"/>
  <c r="J88" i="24"/>
  <c r="DP87" i="24"/>
  <c r="DO87" i="24"/>
  <c r="DN87" i="24"/>
  <c r="DD87" i="24"/>
  <c r="DC87" i="24"/>
  <c r="DB87" i="24"/>
  <c r="CR87" i="24"/>
  <c r="CQ87" i="24"/>
  <c r="CP87" i="24"/>
  <c r="CF87" i="24"/>
  <c r="CE87" i="24"/>
  <c r="CD87" i="24"/>
  <c r="BQ87" i="24"/>
  <c r="BO87" i="24" s="1"/>
  <c r="BT87" i="24"/>
  <c r="BS87" i="24"/>
  <c r="BR87" i="24"/>
  <c r="BE87" i="24"/>
  <c r="BB87" i="24" s="1"/>
  <c r="BH87" i="24"/>
  <c r="BG87" i="24"/>
  <c r="BF87" i="24"/>
  <c r="AS87" i="24"/>
  <c r="AP87" i="24" s="1"/>
  <c r="AV87" i="24"/>
  <c r="AU87" i="24"/>
  <c r="AT87" i="24"/>
  <c r="AG87" i="24"/>
  <c r="AE87" i="24" s="1"/>
  <c r="AJ87" i="24"/>
  <c r="AI87" i="24"/>
  <c r="AH87" i="24"/>
  <c r="U87" i="24"/>
  <c r="R87" i="24" s="1"/>
  <c r="X87" i="24"/>
  <c r="W87" i="24"/>
  <c r="V87" i="24"/>
  <c r="I87" i="24"/>
  <c r="G87" i="24" s="1"/>
  <c r="L87" i="24"/>
  <c r="K87" i="24"/>
  <c r="J87" i="24"/>
  <c r="DP86" i="24"/>
  <c r="DO86" i="24"/>
  <c r="DN86" i="24"/>
  <c r="DD86" i="24"/>
  <c r="DC86" i="24"/>
  <c r="DB86" i="24"/>
  <c r="CR86" i="24"/>
  <c r="CQ86" i="24"/>
  <c r="CP86" i="24"/>
  <c r="CF86" i="24"/>
  <c r="CE86" i="24"/>
  <c r="CD86" i="24"/>
  <c r="BQ86" i="24"/>
  <c r="BU86" i="24" s="1"/>
  <c r="BT86" i="24"/>
  <c r="BS86" i="24"/>
  <c r="BR86" i="24"/>
  <c r="BE86" i="24"/>
  <c r="BC86" i="24" s="1"/>
  <c r="BH86" i="24"/>
  <c r="BG86" i="24"/>
  <c r="BF86" i="24"/>
  <c r="AS86" i="24"/>
  <c r="AQ86" i="24" s="1"/>
  <c r="AV86" i="24"/>
  <c r="AU86" i="24"/>
  <c r="AT86" i="24"/>
  <c r="AG86" i="24"/>
  <c r="AD86" i="24" s="1"/>
  <c r="AJ86" i="24"/>
  <c r="AI86" i="24"/>
  <c r="AH86" i="24"/>
  <c r="U86" i="24"/>
  <c r="Q86" i="24" s="1"/>
  <c r="X86" i="24"/>
  <c r="W86" i="24"/>
  <c r="V86" i="24"/>
  <c r="I86" i="24"/>
  <c r="G86" i="24" s="1"/>
  <c r="L86" i="24"/>
  <c r="K86" i="24"/>
  <c r="J86" i="24"/>
  <c r="DP85" i="24"/>
  <c r="DO85" i="24"/>
  <c r="DN85" i="24"/>
  <c r="DD85" i="24"/>
  <c r="DC85" i="24"/>
  <c r="DB85" i="24"/>
  <c r="CR85" i="24"/>
  <c r="CQ85" i="24"/>
  <c r="CP85" i="24"/>
  <c r="CF85" i="24"/>
  <c r="CE85" i="24"/>
  <c r="CD85" i="24"/>
  <c r="BQ85" i="24"/>
  <c r="BN85" i="24" s="1"/>
  <c r="BT85" i="24"/>
  <c r="BS85" i="24"/>
  <c r="BR85" i="24"/>
  <c r="BE85" i="24"/>
  <c r="BA85" i="24" s="1"/>
  <c r="BH85" i="24"/>
  <c r="BG85" i="24"/>
  <c r="BF85" i="24"/>
  <c r="AS85" i="24"/>
  <c r="AO85" i="24" s="1"/>
  <c r="AV85" i="24"/>
  <c r="AU85" i="24"/>
  <c r="AT85" i="24"/>
  <c r="AG85" i="24"/>
  <c r="AK85" i="24" s="1"/>
  <c r="AJ85" i="24"/>
  <c r="AI85" i="24"/>
  <c r="AH85" i="24"/>
  <c r="U85" i="24"/>
  <c r="S85" i="24" s="1"/>
  <c r="X85" i="24"/>
  <c r="W85" i="24"/>
  <c r="V85" i="24"/>
  <c r="I85" i="24"/>
  <c r="F85" i="24" s="1"/>
  <c r="L85" i="24"/>
  <c r="K85" i="24"/>
  <c r="J85" i="24"/>
  <c r="DP84" i="24"/>
  <c r="DO84" i="24"/>
  <c r="DN84" i="24"/>
  <c r="DD84" i="24"/>
  <c r="DC84" i="24"/>
  <c r="DB84" i="24"/>
  <c r="CR84" i="24"/>
  <c r="CQ84" i="24"/>
  <c r="CP84" i="24"/>
  <c r="CF84" i="24"/>
  <c r="CE84" i="24"/>
  <c r="CD84" i="24"/>
  <c r="BQ84" i="24"/>
  <c r="BO84" i="24" s="1"/>
  <c r="BT84" i="24"/>
  <c r="BS84" i="24"/>
  <c r="BR84" i="24"/>
  <c r="BE84" i="24"/>
  <c r="BC84" i="24" s="1"/>
  <c r="BH84" i="24"/>
  <c r="BG84" i="24"/>
  <c r="BF84" i="24"/>
  <c r="AS84" i="24"/>
  <c r="AQ84" i="24" s="1"/>
  <c r="AV84" i="24"/>
  <c r="AU84" i="24"/>
  <c r="AT84" i="24"/>
  <c r="AG84" i="24"/>
  <c r="AD84" i="24" s="1"/>
  <c r="AJ84" i="24"/>
  <c r="AI84" i="24"/>
  <c r="AH84" i="24"/>
  <c r="U84" i="24"/>
  <c r="Q84" i="24" s="1"/>
  <c r="X84" i="24"/>
  <c r="W84" i="24"/>
  <c r="V84" i="24"/>
  <c r="I84" i="24"/>
  <c r="F84" i="24" s="1"/>
  <c r="L84" i="24"/>
  <c r="K84" i="24"/>
  <c r="J84" i="24"/>
  <c r="DP83" i="24"/>
  <c r="DO83" i="24"/>
  <c r="DN83" i="24"/>
  <c r="DD83" i="24"/>
  <c r="DC83" i="24"/>
  <c r="DB83" i="24"/>
  <c r="CR83" i="24"/>
  <c r="CQ83" i="24"/>
  <c r="CP83" i="24"/>
  <c r="CF83" i="24"/>
  <c r="CE83" i="24"/>
  <c r="CD83" i="24"/>
  <c r="BQ83" i="24"/>
  <c r="BO83" i="24" s="1"/>
  <c r="BT83" i="24"/>
  <c r="BS83" i="24"/>
  <c r="BR83" i="24"/>
  <c r="BE83" i="24"/>
  <c r="BA83" i="24" s="1"/>
  <c r="BH83" i="24"/>
  <c r="BG83" i="24"/>
  <c r="BF83" i="24"/>
  <c r="AS83" i="24"/>
  <c r="AW83" i="24" s="1"/>
  <c r="AV83" i="24"/>
  <c r="AU83" i="24"/>
  <c r="AT83" i="24"/>
  <c r="AG83" i="24"/>
  <c r="AE83" i="24" s="1"/>
  <c r="AJ83" i="24"/>
  <c r="AI83" i="24"/>
  <c r="AH83" i="24"/>
  <c r="U83" i="24"/>
  <c r="Y83" i="24" s="1"/>
  <c r="X83" i="24"/>
  <c r="W83" i="24"/>
  <c r="V83" i="24"/>
  <c r="I83" i="24"/>
  <c r="G83" i="24" s="1"/>
  <c r="L83" i="24"/>
  <c r="K83" i="24"/>
  <c r="J83" i="24"/>
  <c r="DP82" i="24"/>
  <c r="DO82" i="24"/>
  <c r="DN82" i="24"/>
  <c r="DD82" i="24"/>
  <c r="DC82" i="24"/>
  <c r="DB82" i="24"/>
  <c r="CR82" i="24"/>
  <c r="CQ82" i="24"/>
  <c r="CP82" i="24"/>
  <c r="CF82" i="24"/>
  <c r="CE82" i="24"/>
  <c r="CD82" i="24"/>
  <c r="BQ82" i="24"/>
  <c r="BU82" i="24" s="1"/>
  <c r="BT82" i="24"/>
  <c r="BS82" i="24"/>
  <c r="BR82" i="24"/>
  <c r="BE82" i="24"/>
  <c r="BC82" i="24" s="1"/>
  <c r="BH82" i="24"/>
  <c r="BG82" i="24"/>
  <c r="BF82" i="24"/>
  <c r="AS82" i="24"/>
  <c r="AP82" i="24" s="1"/>
  <c r="AV82" i="24"/>
  <c r="AU82" i="24"/>
  <c r="AT82" i="24"/>
  <c r="AG82" i="24"/>
  <c r="AE82" i="24" s="1"/>
  <c r="AJ82" i="24"/>
  <c r="AI82" i="24"/>
  <c r="AH82" i="24"/>
  <c r="U82" i="24"/>
  <c r="Y82" i="24" s="1"/>
  <c r="X82" i="24"/>
  <c r="W82" i="24"/>
  <c r="V82" i="24"/>
  <c r="I82" i="24"/>
  <c r="M82" i="24" s="1"/>
  <c r="L82" i="24"/>
  <c r="K82" i="24"/>
  <c r="J82" i="24"/>
  <c r="DP81" i="24"/>
  <c r="DO81" i="24"/>
  <c r="DN81" i="24"/>
  <c r="DD81" i="24"/>
  <c r="DC81" i="24"/>
  <c r="DB81" i="24"/>
  <c r="CR81" i="24"/>
  <c r="CQ81" i="24"/>
  <c r="CP81" i="24"/>
  <c r="CF81" i="24"/>
  <c r="CE81" i="24"/>
  <c r="CD81" i="24"/>
  <c r="BQ81" i="24"/>
  <c r="BO81" i="24" s="1"/>
  <c r="BT81" i="24"/>
  <c r="BS81" i="24"/>
  <c r="BR81" i="24"/>
  <c r="BE81" i="24"/>
  <c r="BI81" i="24" s="1"/>
  <c r="BH81" i="24"/>
  <c r="BG81" i="24"/>
  <c r="BF81" i="24"/>
  <c r="AS81" i="24"/>
  <c r="AW81" i="24" s="1"/>
  <c r="AV81" i="24"/>
  <c r="AU81" i="24"/>
  <c r="AT81" i="24"/>
  <c r="AG81" i="24"/>
  <c r="AK81" i="24" s="1"/>
  <c r="AJ81" i="24"/>
  <c r="AI81" i="24"/>
  <c r="AH81" i="24"/>
  <c r="U81" i="24"/>
  <c r="Y81" i="24" s="1"/>
  <c r="X81" i="24"/>
  <c r="W81" i="24"/>
  <c r="V81" i="24"/>
  <c r="I81" i="24"/>
  <c r="G81" i="24" s="1"/>
  <c r="L81" i="24"/>
  <c r="K81" i="24"/>
  <c r="J81" i="24"/>
  <c r="DO80" i="24"/>
  <c r="DN80" i="24"/>
  <c r="DP79" i="24"/>
  <c r="DO79" i="24"/>
  <c r="DN79" i="24"/>
  <c r="DP78" i="24"/>
  <c r="DO78" i="24"/>
  <c r="DN78" i="24"/>
  <c r="DP77" i="24"/>
  <c r="DO77" i="24"/>
  <c r="DN77" i="24"/>
  <c r="DP76" i="24"/>
  <c r="DO76" i="24"/>
  <c r="DN76" i="24"/>
  <c r="DP75" i="24"/>
  <c r="DO75" i="24"/>
  <c r="DN75" i="24"/>
  <c r="DP74" i="24"/>
  <c r="DO74" i="24"/>
  <c r="DN74" i="24"/>
  <c r="DO73" i="24"/>
  <c r="DN73" i="24"/>
  <c r="DO70" i="24"/>
  <c r="DN70" i="24"/>
  <c r="DP69" i="24"/>
  <c r="DO69" i="24"/>
  <c r="DN69" i="24"/>
  <c r="DP68" i="24"/>
  <c r="DO68" i="24"/>
  <c r="DN68" i="24"/>
  <c r="DO67" i="24"/>
  <c r="DN67" i="24"/>
  <c r="DO66" i="24"/>
  <c r="DN66" i="24"/>
  <c r="DP64" i="24"/>
  <c r="DO64" i="24"/>
  <c r="DN64" i="24"/>
  <c r="DP63" i="24"/>
  <c r="DO63" i="24"/>
  <c r="DN63" i="24"/>
  <c r="DP62" i="24"/>
  <c r="DO62" i="24"/>
  <c r="DN62" i="24"/>
  <c r="DP61" i="24"/>
  <c r="DO61" i="24"/>
  <c r="DN61" i="24"/>
  <c r="DP60" i="24"/>
  <c r="DO60" i="24"/>
  <c r="DN60" i="24"/>
  <c r="DP59" i="24"/>
  <c r="DO59" i="24"/>
  <c r="DN59" i="24"/>
  <c r="DO56" i="24"/>
  <c r="DN56" i="24"/>
  <c r="DP54" i="24"/>
  <c r="DO54" i="24"/>
  <c r="DN54" i="24"/>
  <c r="DP53" i="24"/>
  <c r="DO53" i="24"/>
  <c r="DN53" i="24"/>
  <c r="DP52" i="24"/>
  <c r="DO52" i="24"/>
  <c r="DN52" i="24"/>
  <c r="DP51" i="24"/>
  <c r="DO51" i="24"/>
  <c r="DN51" i="24"/>
  <c r="DP49" i="24"/>
  <c r="DO49" i="24"/>
  <c r="DN49" i="24"/>
  <c r="DP48" i="24"/>
  <c r="DO48" i="24"/>
  <c r="DN48" i="24"/>
  <c r="DO46" i="24"/>
  <c r="DN46" i="24"/>
  <c r="DQ46" i="24" s="1"/>
  <c r="DJ46" i="24"/>
  <c r="DI46" i="24"/>
  <c r="DP45" i="24"/>
  <c r="DO45" i="24"/>
  <c r="DN45" i="24"/>
  <c r="DP44" i="24"/>
  <c r="DO44" i="24"/>
  <c r="DN44" i="24"/>
  <c r="DP43" i="24"/>
  <c r="DO43" i="24"/>
  <c r="DN43" i="24"/>
  <c r="DP39" i="24"/>
  <c r="DO39" i="24"/>
  <c r="DN39" i="24"/>
  <c r="DP37" i="24"/>
  <c r="DO37" i="24"/>
  <c r="DN37" i="24"/>
  <c r="DP36" i="24"/>
  <c r="DO36" i="24"/>
  <c r="DN36" i="24"/>
  <c r="DP34" i="24"/>
  <c r="DO34" i="24"/>
  <c r="DN34" i="24"/>
  <c r="DO30" i="24"/>
  <c r="DN30" i="24"/>
  <c r="DP29" i="24"/>
  <c r="DO29" i="24"/>
  <c r="DN29" i="24"/>
  <c r="DP28" i="24"/>
  <c r="DO28" i="24"/>
  <c r="DN28" i="24"/>
  <c r="DP27" i="24"/>
  <c r="DO27" i="24"/>
  <c r="DN27" i="24"/>
  <c r="DP26" i="24"/>
  <c r="DO26" i="24"/>
  <c r="DN26" i="24"/>
  <c r="DP23" i="24"/>
  <c r="DO23" i="24"/>
  <c r="DN23" i="24"/>
  <c r="DP22" i="24"/>
  <c r="DO22" i="24"/>
  <c r="DN22" i="24"/>
  <c r="DP20" i="24"/>
  <c r="DO20" i="24"/>
  <c r="DN20" i="24"/>
  <c r="DP19" i="24"/>
  <c r="DO19" i="24"/>
  <c r="DN19" i="24"/>
  <c r="DP18" i="24"/>
  <c r="DO18" i="24"/>
  <c r="DN18" i="24"/>
  <c r="DP17" i="24"/>
  <c r="DO17" i="24"/>
  <c r="DN17" i="24"/>
  <c r="DP16" i="24"/>
  <c r="DO16" i="24"/>
  <c r="DN16" i="24"/>
  <c r="DO11" i="24"/>
  <c r="DN11" i="24"/>
  <c r="F39" i="2"/>
  <c r="E39" i="2" s="1"/>
  <c r="K5" i="21"/>
  <c r="F8" i="2"/>
  <c r="E8" i="2" s="1"/>
  <c r="F46" i="2"/>
  <c r="E46" i="2" s="1"/>
  <c r="F9" i="2"/>
  <c r="E9" i="2" s="1"/>
  <c r="F53" i="2"/>
  <c r="E53" i="2" s="1"/>
  <c r="F50" i="2"/>
  <c r="E50" i="2" s="1"/>
  <c r="F2" i="2"/>
  <c r="E2" i="2" s="1"/>
  <c r="F42" i="2"/>
  <c r="E42" i="2" s="1"/>
  <c r="F34" i="2"/>
  <c r="E34" i="2" s="1"/>
  <c r="F33" i="2"/>
  <c r="E33" i="2" s="1"/>
  <c r="F55" i="2"/>
  <c r="E55" i="2" s="1"/>
  <c r="F48" i="2"/>
  <c r="E48" i="2" s="1"/>
  <c r="F47" i="2"/>
  <c r="E47" i="2" s="1"/>
  <c r="F32" i="2"/>
  <c r="E32" i="2" s="1"/>
  <c r="F3" i="2"/>
  <c r="E3" i="2" s="1"/>
  <c r="F49" i="2"/>
  <c r="E49" i="2" s="1"/>
  <c r="F44" i="2"/>
  <c r="E44" i="2" s="1"/>
  <c r="F82" i="2"/>
  <c r="E82" i="2" s="1"/>
  <c r="F38" i="2"/>
  <c r="E38" i="2" s="1"/>
  <c r="F36" i="2"/>
  <c r="E36" i="2" s="1"/>
  <c r="F28" i="2"/>
  <c r="E28" i="2" s="1"/>
  <c r="F30" i="2"/>
  <c r="E30" i="2" s="1"/>
  <c r="F24" i="2"/>
  <c r="E24" i="2" s="1"/>
  <c r="F22" i="2"/>
  <c r="E22" i="2" s="1"/>
  <c r="F21" i="2"/>
  <c r="E21" i="2" s="1"/>
  <c r="F18" i="2"/>
  <c r="E18" i="2" s="1"/>
  <c r="F23" i="2"/>
  <c r="E23" i="2" s="1"/>
  <c r="F20" i="2"/>
  <c r="E20" i="2" s="1"/>
  <c r="F26" i="2"/>
  <c r="E26" i="2" s="1"/>
  <c r="F17" i="2"/>
  <c r="E17" i="2" s="1"/>
  <c r="F16" i="2"/>
  <c r="E16" i="2" s="1"/>
  <c r="F14" i="2"/>
  <c r="E14" i="2" s="1"/>
  <c r="F13" i="2"/>
  <c r="E13" i="2" s="1"/>
  <c r="F11" i="2"/>
  <c r="E11" i="2" s="1"/>
  <c r="F10" i="2"/>
  <c r="E10" i="2" s="1"/>
  <c r="I30" i="12"/>
  <c r="I29" i="12"/>
  <c r="I24" i="12"/>
  <c r="I23" i="12"/>
  <c r="I22" i="12"/>
  <c r="B26" i="23"/>
  <c r="B2" i="23"/>
  <c r="B30" i="23"/>
  <c r="W1" i="12"/>
  <c r="B29" i="23" s="1"/>
  <c r="B28" i="23"/>
  <c r="B27" i="23"/>
  <c r="B25" i="23"/>
  <c r="B24" i="23"/>
  <c r="B23" i="23"/>
  <c r="B20" i="23"/>
  <c r="B19" i="23"/>
  <c r="B18" i="23"/>
  <c r="B17" i="23"/>
  <c r="B16" i="23"/>
  <c r="B15" i="23"/>
  <c r="B14" i="23"/>
  <c r="B13" i="23"/>
  <c r="B12" i="23"/>
  <c r="B11" i="23"/>
  <c r="B10" i="23"/>
  <c r="B9" i="23"/>
  <c r="B8" i="23"/>
  <c r="B7" i="23"/>
  <c r="U1" i="12"/>
  <c r="U24" i="12" s="1"/>
  <c r="U23" i="12"/>
  <c r="W23" i="12"/>
  <c r="B31" i="23"/>
  <c r="V30" i="23"/>
  <c r="B6" i="23"/>
  <c r="T1" i="12"/>
  <c r="T24" i="12" s="1"/>
  <c r="S1" i="12"/>
  <c r="S30" i="12" s="1"/>
  <c r="R1" i="12"/>
  <c r="R22" i="12" s="1"/>
  <c r="Q1" i="12"/>
  <c r="Q30" i="12" s="1"/>
  <c r="P1" i="12"/>
  <c r="P22" i="12" s="1"/>
  <c r="O1" i="12"/>
  <c r="O30" i="12" s="1"/>
  <c r="N1" i="12"/>
  <c r="N24" i="12" s="1"/>
  <c r="M1" i="12"/>
  <c r="M24" i="12" s="1"/>
  <c r="L1" i="12"/>
  <c r="L22" i="12" s="1"/>
  <c r="K1" i="12"/>
  <c r="K30" i="12" s="1"/>
  <c r="J1" i="12"/>
  <c r="J24" i="12" s="1"/>
  <c r="H1" i="12"/>
  <c r="H30" i="12" s="1"/>
  <c r="G1" i="12"/>
  <c r="G30" i="12" s="1"/>
  <c r="F1" i="12"/>
  <c r="F24" i="12" s="1"/>
  <c r="E1" i="12"/>
  <c r="E22" i="12" s="1"/>
  <c r="D1" i="12"/>
  <c r="D22" i="12" s="1"/>
  <c r="W29" i="12"/>
  <c r="U29" i="12"/>
  <c r="B23" i="12"/>
  <c r="C23" i="12"/>
  <c r="D23" i="12"/>
  <c r="E23" i="12"/>
  <c r="F23" i="12"/>
  <c r="G23" i="12"/>
  <c r="H23" i="12"/>
  <c r="J23" i="12"/>
  <c r="K23" i="12"/>
  <c r="L23" i="12"/>
  <c r="M23" i="12"/>
  <c r="N23" i="12"/>
  <c r="O23" i="12"/>
  <c r="P23" i="12"/>
  <c r="Q23" i="12"/>
  <c r="R23" i="12"/>
  <c r="S23" i="12"/>
  <c r="T23" i="12"/>
  <c r="T29" i="12"/>
  <c r="S29" i="12"/>
  <c r="R29" i="12"/>
  <c r="Q29" i="12"/>
  <c r="P29" i="12"/>
  <c r="O29" i="12"/>
  <c r="N29" i="12"/>
  <c r="M29" i="12"/>
  <c r="L29" i="12"/>
  <c r="K29" i="12"/>
  <c r="J29" i="12"/>
  <c r="H29" i="12"/>
  <c r="G29" i="12"/>
  <c r="F29" i="12"/>
  <c r="E29" i="12"/>
  <c r="D29" i="12"/>
  <c r="C29" i="12"/>
  <c r="B29" i="12"/>
  <c r="E24" i="12"/>
  <c r="Q24" i="12"/>
  <c r="B22" i="12"/>
  <c r="B24" i="12"/>
  <c r="C30" i="12"/>
  <c r="C22" i="12"/>
  <c r="C24" i="12"/>
  <c r="S24" i="12"/>
  <c r="F22" i="12"/>
  <c r="B30" i="12"/>
  <c r="M30" i="12"/>
  <c r="J5" i="21"/>
  <c r="I5" i="21"/>
  <c r="H5" i="21"/>
  <c r="G5" i="21"/>
  <c r="F5" i="21"/>
  <c r="E5" i="21"/>
  <c r="A6" i="21"/>
  <c r="A5" i="21"/>
  <c r="A2" i="21"/>
  <c r="AC101" i="24" l="1"/>
  <c r="CL84" i="24"/>
  <c r="CS84" i="24"/>
  <c r="CX99" i="24"/>
  <c r="DE99" i="24"/>
  <c r="CL116" i="24"/>
  <c r="CS116" i="24"/>
  <c r="CX87" i="24"/>
  <c r="AQ110" i="24"/>
  <c r="F112" i="24"/>
  <c r="BM99" i="24"/>
  <c r="BC112" i="24"/>
  <c r="BZ92" i="24"/>
  <c r="CG92" i="24"/>
  <c r="CL106" i="24"/>
  <c r="CS106" i="24"/>
  <c r="AC89" i="24"/>
  <c r="BC87" i="24"/>
  <c r="BY88" i="24"/>
  <c r="AO99" i="24"/>
  <c r="BN100" i="24"/>
  <c r="S111" i="24"/>
  <c r="BC104" i="24"/>
  <c r="BM90" i="24"/>
  <c r="BC109" i="24"/>
  <c r="BA103" i="24"/>
  <c r="BC116" i="24"/>
  <c r="BC107" i="24"/>
  <c r="AO97" i="24"/>
  <c r="AE116" i="24"/>
  <c r="DJ68" i="24"/>
  <c r="DQ68" i="24"/>
  <c r="CX89" i="24"/>
  <c r="BB89" i="24"/>
  <c r="AO105" i="24"/>
  <c r="DJ94" i="24"/>
  <c r="DQ94" i="24"/>
  <c r="AC108" i="24"/>
  <c r="DJ85" i="24"/>
  <c r="DQ85" i="24"/>
  <c r="CX108" i="24"/>
  <c r="DE108" i="24"/>
  <c r="G109" i="24"/>
  <c r="E113" i="24"/>
  <c r="AC88" i="24"/>
  <c r="AP89" i="24"/>
  <c r="B3" i="23"/>
  <c r="P30" i="12"/>
  <c r="K24" i="12"/>
  <c r="P24" i="12"/>
  <c r="G24" i="12"/>
  <c r="O22" i="12"/>
  <c r="CL89" i="24"/>
  <c r="CS89" i="24"/>
  <c r="CX92" i="24"/>
  <c r="DE92" i="24"/>
  <c r="BO82" i="24"/>
  <c r="AD117" i="24"/>
  <c r="DI45" i="24"/>
  <c r="DI67" i="24"/>
  <c r="CK94" i="24"/>
  <c r="CW96" i="24"/>
  <c r="CX97" i="24"/>
  <c r="DE97" i="24"/>
  <c r="CK98" i="24"/>
  <c r="DI102" i="24"/>
  <c r="R90" i="24"/>
  <c r="E92" i="24"/>
  <c r="DJ102" i="24"/>
  <c r="DI23" i="24"/>
  <c r="DI51" i="24"/>
  <c r="DI52" i="24"/>
  <c r="DQ56" i="24"/>
  <c r="DI73" i="24"/>
  <c r="DI74" i="24"/>
  <c r="CK81" i="24"/>
  <c r="DQ81" i="24"/>
  <c r="CK85" i="24"/>
  <c r="CX88" i="24"/>
  <c r="DE88" i="24"/>
  <c r="DJ90" i="24"/>
  <c r="DI101" i="24"/>
  <c r="DJ105" i="24"/>
  <c r="DQ105" i="24"/>
  <c r="CX112" i="24"/>
  <c r="DE112" i="24"/>
  <c r="DJ81" i="24"/>
  <c r="CX96" i="24"/>
  <c r="DJ29" i="24"/>
  <c r="DQ29" i="24"/>
  <c r="DJ52" i="24"/>
  <c r="DQ52" i="24"/>
  <c r="DI68" i="24"/>
  <c r="DJ74" i="24"/>
  <c r="CL85" i="24"/>
  <c r="CS85" i="24"/>
  <c r="CK89" i="24"/>
  <c r="CW92" i="24"/>
  <c r="DJ93" i="24"/>
  <c r="DQ93" i="24"/>
  <c r="DI94" i="24"/>
  <c r="BZ97" i="24"/>
  <c r="CG97" i="24"/>
  <c r="CX104" i="24"/>
  <c r="BO94" i="24"/>
  <c r="BO102" i="24"/>
  <c r="AC103" i="24"/>
  <c r="BC114" i="24"/>
  <c r="AQ87" i="24"/>
  <c r="AD115" i="24"/>
  <c r="DJ70" i="24"/>
  <c r="DJ80" i="24"/>
  <c r="CX83" i="24"/>
  <c r="DE83" i="24"/>
  <c r="DJ84" i="24"/>
  <c r="BZ88" i="24"/>
  <c r="DJ88" i="24"/>
  <c r="DQ88" i="24"/>
  <c r="CX111" i="24"/>
  <c r="DQ70" i="24"/>
  <c r="DQ73" i="24"/>
  <c r="CL81" i="24"/>
  <c r="CS81" i="24"/>
  <c r="BZ84" i="24"/>
  <c r="CG84" i="24"/>
  <c r="BY85" i="24"/>
  <c r="CL88" i="24"/>
  <c r="CS88" i="24"/>
  <c r="CX91" i="24"/>
  <c r="DE91" i="24"/>
  <c r="DI97" i="24"/>
  <c r="BM84" i="24"/>
  <c r="Q88" i="24"/>
  <c r="AO101" i="24"/>
  <c r="DJ26" i="24"/>
  <c r="DQ26" i="24"/>
  <c r="CL87" i="24"/>
  <c r="CS87" i="24"/>
  <c r="AC104" i="24"/>
  <c r="AD113" i="24"/>
  <c r="DI11" i="24"/>
  <c r="AQ94" i="24"/>
  <c r="AE95" i="24"/>
  <c r="AD109" i="24"/>
  <c r="DI26" i="24"/>
  <c r="DI60" i="24"/>
  <c r="BP86" i="24"/>
  <c r="BA99" i="24"/>
  <c r="AD112" i="24"/>
  <c r="CL94" i="24"/>
  <c r="E88" i="24"/>
  <c r="Q106" i="24"/>
  <c r="DJ16" i="24"/>
  <c r="DJ60" i="24"/>
  <c r="DQ16" i="24"/>
  <c r="DI53" i="24"/>
  <c r="DI69" i="24"/>
  <c r="CX93" i="24"/>
  <c r="DE93" i="24"/>
  <c r="BZ99" i="24"/>
  <c r="CG99" i="24"/>
  <c r="CX109" i="24"/>
  <c r="CW115" i="24"/>
  <c r="E86" i="24"/>
  <c r="E90" i="24"/>
  <c r="DI20" i="24"/>
  <c r="DJ53" i="24"/>
  <c r="DQ53" i="24"/>
  <c r="DJ69" i="24"/>
  <c r="DQ69" i="24"/>
  <c r="CL90" i="24"/>
  <c r="CW97" i="24"/>
  <c r="CK106" i="24"/>
  <c r="CW112" i="24"/>
  <c r="CY112" i="24"/>
  <c r="DL70" i="24"/>
  <c r="CB115" i="24"/>
  <c r="E83" i="24"/>
  <c r="BC85" i="24"/>
  <c r="BM89" i="24"/>
  <c r="G104" i="24"/>
  <c r="BC108" i="24"/>
  <c r="R83" i="24"/>
  <c r="BZ85" i="24"/>
  <c r="AE81" i="24"/>
  <c r="S107" i="24"/>
  <c r="AP81" i="24"/>
  <c r="BY81" i="24"/>
  <c r="G82" i="24"/>
  <c r="DJ43" i="24"/>
  <c r="BZ81" i="24"/>
  <c r="CG81" i="24"/>
  <c r="BP84" i="24"/>
  <c r="BU84" i="24"/>
  <c r="BA97" i="24"/>
  <c r="BY97" i="24"/>
  <c r="CS95" i="24"/>
  <c r="CL95" i="24"/>
  <c r="CK95" i="24"/>
  <c r="DK36" i="24"/>
  <c r="DQ36" i="24"/>
  <c r="DJ36" i="24"/>
  <c r="DL79" i="24"/>
  <c r="DJ79" i="24"/>
  <c r="DI79" i="24"/>
  <c r="DL87" i="24"/>
  <c r="DQ87" i="24"/>
  <c r="DJ87" i="24"/>
  <c r="DI87" i="24"/>
  <c r="DI95" i="24"/>
  <c r="DQ95" i="24"/>
  <c r="DJ95" i="24"/>
  <c r="CB82" i="24"/>
  <c r="CG82" i="24"/>
  <c r="BZ82" i="24"/>
  <c r="CG90" i="24"/>
  <c r="BY90" i="24"/>
  <c r="CB94" i="24"/>
  <c r="CG94" i="24"/>
  <c r="BZ94" i="24"/>
  <c r="CB98" i="24"/>
  <c r="BY98" i="24"/>
  <c r="CG102" i="24"/>
  <c r="BZ102" i="24"/>
  <c r="BY102" i="24"/>
  <c r="CX82" i="24"/>
  <c r="DE82" i="24"/>
  <c r="CW90" i="24"/>
  <c r="Q98" i="24"/>
  <c r="CS91" i="24"/>
  <c r="CL91" i="24"/>
  <c r="CS99" i="24"/>
  <c r="CL99" i="24"/>
  <c r="CK99" i="24"/>
  <c r="DE86" i="24"/>
  <c r="CX86" i="24"/>
  <c r="CW86" i="24"/>
  <c r="CW94" i="24"/>
  <c r="DE94" i="24"/>
  <c r="CX94" i="24"/>
  <c r="CW98" i="24"/>
  <c r="DE98" i="24"/>
  <c r="CX98" i="24"/>
  <c r="DK91" i="24"/>
  <c r="DQ91" i="24"/>
  <c r="DJ91" i="24"/>
  <c r="AC93" i="24"/>
  <c r="DI36" i="24"/>
  <c r="CX90" i="24"/>
  <c r="BY94" i="24"/>
  <c r="CL103" i="24"/>
  <c r="CS103" i="24"/>
  <c r="S108" i="24"/>
  <c r="DJ23" i="24"/>
  <c r="DJ51" i="24"/>
  <c r="DI56" i="24"/>
  <c r="DI62" i="24"/>
  <c r="DI76" i="24"/>
  <c r="BZ91" i="24"/>
  <c r="CK92" i="24"/>
  <c r="DI92" i="24"/>
  <c r="BZ95" i="24"/>
  <c r="CG95" i="24"/>
  <c r="CK96" i="24"/>
  <c r="BZ103" i="24"/>
  <c r="CG103" i="24"/>
  <c r="CL108" i="24"/>
  <c r="CS108" i="24"/>
  <c r="DI114" i="24"/>
  <c r="DJ62" i="24"/>
  <c r="DJ76" i="24"/>
  <c r="DI80" i="24"/>
  <c r="CW83" i="24"/>
  <c r="BY87" i="24"/>
  <c r="CL92" i="24"/>
  <c r="CS92" i="24"/>
  <c r="DJ92" i="24"/>
  <c r="DQ92" i="24"/>
  <c r="CL96" i="24"/>
  <c r="CL100" i="24"/>
  <c r="CS100" i="24"/>
  <c r="DJ100" i="24"/>
  <c r="DQ100" i="24"/>
  <c r="DJ114" i="24"/>
  <c r="DQ114" i="24"/>
  <c r="DQ43" i="24"/>
  <c r="BB81" i="24"/>
  <c r="AQ82" i="24"/>
  <c r="AC85" i="24"/>
  <c r="S84" i="24"/>
  <c r="BY107" i="24"/>
  <c r="CW107" i="24"/>
  <c r="BY111" i="24"/>
  <c r="CK112" i="24"/>
  <c r="BY95" i="24"/>
  <c r="BY99" i="24"/>
  <c r="CK100" i="24"/>
  <c r="BY103" i="24"/>
  <c r="CW103" i="24"/>
  <c r="BZ107" i="24"/>
  <c r="CX107" i="24"/>
  <c r="DE107" i="24"/>
  <c r="CK108" i="24"/>
  <c r="BZ111" i="24"/>
  <c r="CL112" i="24"/>
  <c r="CS112" i="24"/>
  <c r="CK116" i="24"/>
  <c r="BN84" i="24"/>
  <c r="CZ91" i="24"/>
  <c r="CY91" i="24"/>
  <c r="DK95" i="24"/>
  <c r="DL95" i="24"/>
  <c r="DI134" i="24"/>
  <c r="DQ134" i="24"/>
  <c r="DJ134" i="24"/>
  <c r="AO135" i="24"/>
  <c r="AW135" i="24"/>
  <c r="AP135" i="24"/>
  <c r="BA135" i="24"/>
  <c r="BI135" i="24"/>
  <c r="BB135" i="24"/>
  <c r="DI135" i="24"/>
  <c r="DQ135" i="24"/>
  <c r="DJ135" i="24"/>
  <c r="AO136" i="24"/>
  <c r="AW136" i="24"/>
  <c r="AP136" i="24"/>
  <c r="BA136" i="24"/>
  <c r="BI136" i="24"/>
  <c r="BB136" i="24"/>
  <c r="DI136" i="24"/>
  <c r="DQ136" i="24"/>
  <c r="DJ136" i="24"/>
  <c r="AO137" i="24"/>
  <c r="AW137" i="24"/>
  <c r="AP137" i="24"/>
  <c r="BA137" i="24"/>
  <c r="BI137" i="24"/>
  <c r="BB137" i="24"/>
  <c r="CM117" i="24"/>
  <c r="CK117" i="24"/>
  <c r="DK88" i="24"/>
  <c r="DL88" i="24"/>
  <c r="BD82" i="24"/>
  <c r="BI82" i="24"/>
  <c r="BN82" i="24"/>
  <c r="CB85" i="24"/>
  <c r="CA85" i="24"/>
  <c r="CB113" i="24"/>
  <c r="BY113" i="24"/>
  <c r="CG116" i="24"/>
  <c r="BZ116" i="24"/>
  <c r="CM90" i="24"/>
  <c r="CN90" i="24"/>
  <c r="Q135" i="24"/>
  <c r="Y135" i="24"/>
  <c r="R135" i="24"/>
  <c r="BY135" i="24"/>
  <c r="CG135" i="24"/>
  <c r="BZ135" i="24"/>
  <c r="CK135" i="24"/>
  <c r="CS135" i="24"/>
  <c r="CL135" i="24"/>
  <c r="Q136" i="24"/>
  <c r="Y136" i="24"/>
  <c r="R136" i="24"/>
  <c r="BY136" i="24"/>
  <c r="CG136" i="24"/>
  <c r="BZ136" i="24"/>
  <c r="CK136" i="24"/>
  <c r="CS136" i="24"/>
  <c r="CL136" i="24"/>
  <c r="Q137" i="24"/>
  <c r="Y137" i="24"/>
  <c r="R137" i="24"/>
  <c r="DE102" i="24"/>
  <c r="CX102" i="24"/>
  <c r="CW102" i="24"/>
  <c r="CZ92" i="24"/>
  <c r="T83" i="24"/>
  <c r="BN114" i="24"/>
  <c r="CB81" i="24"/>
  <c r="CB87" i="24"/>
  <c r="CA94" i="24"/>
  <c r="CN108" i="24"/>
  <c r="E84" i="24"/>
  <c r="BD88" i="24"/>
  <c r="BI88" i="24"/>
  <c r="BD92" i="24"/>
  <c r="BI92" i="24"/>
  <c r="BP114" i="24"/>
  <c r="H84" i="24"/>
  <c r="M84" i="24"/>
  <c r="H102" i="24"/>
  <c r="M102" i="24"/>
  <c r="H103" i="24"/>
  <c r="M103" i="24"/>
  <c r="BP104" i="24"/>
  <c r="R107" i="24"/>
  <c r="H116" i="24"/>
  <c r="DL91" i="24"/>
  <c r="DL76" i="24"/>
  <c r="DQ75" i="24"/>
  <c r="DJ20" i="24"/>
  <c r="DQ20" i="24"/>
  <c r="DQ18" i="24"/>
  <c r="CG83" i="24"/>
  <c r="BZ83" i="24"/>
  <c r="BY83" i="24"/>
  <c r="CA89" i="24"/>
  <c r="BY89" i="24"/>
  <c r="CG89" i="24"/>
  <c r="BZ89" i="24"/>
  <c r="BY96" i="24"/>
  <c r="CG96" i="24"/>
  <c r="BZ96" i="24"/>
  <c r="CB108" i="24"/>
  <c r="BY108" i="24"/>
  <c r="CG108" i="24"/>
  <c r="BZ108" i="24"/>
  <c r="DK66" i="24"/>
  <c r="DJ66" i="24"/>
  <c r="DQ78" i="24"/>
  <c r="DJ78" i="24"/>
  <c r="DI78" i="24"/>
  <c r="DQ86" i="24"/>
  <c r="DJ86" i="24"/>
  <c r="DI86" i="24"/>
  <c r="DK99" i="24"/>
  <c r="DL99" i="24"/>
  <c r="DI99" i="24"/>
  <c r="DQ99" i="24"/>
  <c r="DJ99" i="24"/>
  <c r="DK106" i="24"/>
  <c r="DI106" i="24"/>
  <c r="DQ106" i="24"/>
  <c r="DJ106" i="24"/>
  <c r="DQ66" i="24"/>
  <c r="DJ75" i="24"/>
  <c r="E100" i="24"/>
  <c r="M111" i="24"/>
  <c r="E111" i="24"/>
  <c r="DJ37" i="24"/>
  <c r="CX85" i="24"/>
  <c r="DE85" i="24"/>
  <c r="AE99" i="24"/>
  <c r="AK99" i="24"/>
  <c r="AF99" i="24"/>
  <c r="AP90" i="24"/>
  <c r="AW90" i="24"/>
  <c r="AR90" i="24"/>
  <c r="CG86" i="24"/>
  <c r="BZ86" i="24"/>
  <c r="CB93" i="24"/>
  <c r="BY93" i="24"/>
  <c r="CG93" i="24"/>
  <c r="BZ93" i="24"/>
  <c r="CB100" i="24"/>
  <c r="CG100" i="24"/>
  <c r="BZ100" i="24"/>
  <c r="BY100" i="24"/>
  <c r="BZ104" i="24"/>
  <c r="CG104" i="24"/>
  <c r="CB112" i="24"/>
  <c r="CG112" i="24"/>
  <c r="BZ112" i="24"/>
  <c r="CM82" i="24"/>
  <c r="CS82" i="24"/>
  <c r="CK82" i="24"/>
  <c r="CL82" i="24"/>
  <c r="CM86" i="24"/>
  <c r="CS86" i="24"/>
  <c r="CL86" i="24"/>
  <c r="CK86" i="24"/>
  <c r="CN93" i="24"/>
  <c r="CK93" i="24"/>
  <c r="CS93" i="24"/>
  <c r="CL93" i="24"/>
  <c r="CM97" i="24"/>
  <c r="CS97" i="24"/>
  <c r="CL97" i="24"/>
  <c r="CK97" i="24"/>
  <c r="CM101" i="24"/>
  <c r="CS101" i="24"/>
  <c r="CL101" i="24"/>
  <c r="CM110" i="24"/>
  <c r="CS110" i="24"/>
  <c r="CL110" i="24"/>
  <c r="CK110" i="24"/>
  <c r="CS114" i="24"/>
  <c r="CL114" i="24"/>
  <c r="CY81" i="24"/>
  <c r="DE81" i="24"/>
  <c r="CX81" i="24"/>
  <c r="CW81" i="24"/>
  <c r="DE95" i="24"/>
  <c r="CX95" i="24"/>
  <c r="DK27" i="24"/>
  <c r="DL27" i="24"/>
  <c r="DQ27" i="24"/>
  <c r="DJ27" i="24"/>
  <c r="DL34" i="24"/>
  <c r="DQ34" i="24"/>
  <c r="DJ34" i="24"/>
  <c r="DK37" i="24"/>
  <c r="DI37" i="24"/>
  <c r="DI44" i="24"/>
  <c r="DQ49" i="24"/>
  <c r="DJ49" i="24"/>
  <c r="DI49" i="24"/>
  <c r="DQ54" i="24"/>
  <c r="DJ54" i="24"/>
  <c r="DI54" i="24"/>
  <c r="DQ61" i="24"/>
  <c r="DJ61" i="24"/>
  <c r="DI61" i="24"/>
  <c r="DI75" i="24"/>
  <c r="DJ82" i="24"/>
  <c r="DQ82" i="24"/>
  <c r="DI82" i="24"/>
  <c r="DQ89" i="24"/>
  <c r="DJ89" i="24"/>
  <c r="DL103" i="24"/>
  <c r="DQ103" i="24"/>
  <c r="DJ103" i="24"/>
  <c r="DI103" i="24"/>
  <c r="DQ109" i="24"/>
  <c r="DJ109" i="24"/>
  <c r="DJ44" i="24"/>
  <c r="DQ44" i="24"/>
  <c r="AE96" i="24"/>
  <c r="AK96" i="24"/>
  <c r="AF96" i="24"/>
  <c r="DI66" i="24"/>
  <c r="BM81" i="24"/>
  <c r="BO92" i="24"/>
  <c r="BM92" i="24"/>
  <c r="BU92" i="24"/>
  <c r="BP92" i="24"/>
  <c r="BN92" i="24"/>
  <c r="AK97" i="24"/>
  <c r="AF97" i="24"/>
  <c r="AP98" i="24"/>
  <c r="AW98" i="24"/>
  <c r="AR98" i="24"/>
  <c r="CK101" i="24"/>
  <c r="BM111" i="24"/>
  <c r="BU111" i="24"/>
  <c r="BP111" i="24"/>
  <c r="Q100" i="24"/>
  <c r="E101" i="24"/>
  <c r="AE113" i="24"/>
  <c r="AK113" i="24"/>
  <c r="AF113" i="24"/>
  <c r="CS83" i="24"/>
  <c r="CL83" i="24"/>
  <c r="CN105" i="24"/>
  <c r="CK105" i="24"/>
  <c r="CS111" i="24"/>
  <c r="CL111" i="24"/>
  <c r="CK111" i="24"/>
  <c r="CY96" i="24"/>
  <c r="CZ96" i="24"/>
  <c r="CY104" i="24"/>
  <c r="CZ104" i="24"/>
  <c r="CW104" i="24"/>
  <c r="CZ111" i="24"/>
  <c r="CW111" i="24"/>
  <c r="DE114" i="24"/>
  <c r="CX114" i="24"/>
  <c r="DQ67" i="24"/>
  <c r="DQ79" i="24"/>
  <c r="S83" i="24"/>
  <c r="Q83" i="24"/>
  <c r="AE90" i="24"/>
  <c r="AK90" i="24"/>
  <c r="AF90" i="24"/>
  <c r="BZ90" i="24"/>
  <c r="M96" i="24"/>
  <c r="H96" i="24"/>
  <c r="BI98" i="24"/>
  <c r="BD98" i="24"/>
  <c r="CS98" i="24"/>
  <c r="R101" i="24"/>
  <c r="Q101" i="24"/>
  <c r="Q104" i="24"/>
  <c r="BO86" i="24"/>
  <c r="BN86" i="24"/>
  <c r="BO104" i="24"/>
  <c r="BM104" i="24"/>
  <c r="CA105" i="24"/>
  <c r="BY105" i="24"/>
  <c r="CG105" i="24"/>
  <c r="BZ105" i="24"/>
  <c r="CA109" i="24"/>
  <c r="BY109" i="24"/>
  <c r="CG109" i="24"/>
  <c r="BZ109" i="24"/>
  <c r="CA115" i="24"/>
  <c r="CG115" i="24"/>
  <c r="BZ115" i="24"/>
  <c r="CZ100" i="24"/>
  <c r="DE100" i="24"/>
  <c r="CX100" i="24"/>
  <c r="DL83" i="24"/>
  <c r="DQ83" i="24"/>
  <c r="DJ83" i="24"/>
  <c r="DK90" i="24"/>
  <c r="DL90" i="24"/>
  <c r="DK96" i="24"/>
  <c r="DI96" i="24"/>
  <c r="DI110" i="24"/>
  <c r="DQ110" i="24"/>
  <c r="DJ110" i="24"/>
  <c r="DI22" i="24"/>
  <c r="DI28" i="24"/>
  <c r="DJ45" i="24"/>
  <c r="DJ96" i="24"/>
  <c r="S101" i="24"/>
  <c r="BY101" i="24"/>
  <c r="Q102" i="24"/>
  <c r="AE105" i="24"/>
  <c r="BM107" i="24"/>
  <c r="AQ108" i="24"/>
  <c r="BU112" i="24"/>
  <c r="BP112" i="24"/>
  <c r="F113" i="24"/>
  <c r="CA91" i="24"/>
  <c r="BY91" i="24"/>
  <c r="CG106" i="24"/>
  <c r="BZ106" i="24"/>
  <c r="BY106" i="24"/>
  <c r="CG110" i="24"/>
  <c r="BZ110" i="24"/>
  <c r="CA113" i="24"/>
  <c r="CG113" i="24"/>
  <c r="BZ113" i="24"/>
  <c r="CZ87" i="24"/>
  <c r="CY87" i="24"/>
  <c r="CW87" i="24"/>
  <c r="CY101" i="24"/>
  <c r="CZ101" i="24"/>
  <c r="DE101" i="24"/>
  <c r="CX101" i="24"/>
  <c r="CY105" i="24"/>
  <c r="DE105" i="24"/>
  <c r="CX105" i="24"/>
  <c r="CZ108" i="24"/>
  <c r="CW108" i="24"/>
  <c r="DK84" i="24"/>
  <c r="DL84" i="24"/>
  <c r="DK104" i="24"/>
  <c r="DQ104" i="24"/>
  <c r="DJ104" i="24"/>
  <c r="DK107" i="24"/>
  <c r="DQ107" i="24"/>
  <c r="DJ107" i="24"/>
  <c r="DQ111" i="24"/>
  <c r="DJ111" i="24"/>
  <c r="DK115" i="24"/>
  <c r="DQ115" i="24"/>
  <c r="DJ115" i="24"/>
  <c r="DJ18" i="24"/>
  <c r="DJ22" i="24"/>
  <c r="DQ22" i="24"/>
  <c r="DJ28" i="24"/>
  <c r="DQ28" i="24"/>
  <c r="DI70" i="24"/>
  <c r="BM82" i="24"/>
  <c r="AK83" i="24"/>
  <c r="AC83" i="24"/>
  <c r="CK83" i="24"/>
  <c r="BY84" i="24"/>
  <c r="DI84" i="24"/>
  <c r="BM86" i="24"/>
  <c r="BZ87" i="24"/>
  <c r="CG87" i="24"/>
  <c r="CK90" i="24"/>
  <c r="DI90" i="24"/>
  <c r="CW93" i="24"/>
  <c r="DJ97" i="24"/>
  <c r="BZ98" i="24"/>
  <c r="CG98" i="24"/>
  <c r="CW100" i="24"/>
  <c r="DI100" i="24"/>
  <c r="BZ101" i="24"/>
  <c r="CG101" i="24"/>
  <c r="DJ101" i="24"/>
  <c r="E103" i="24"/>
  <c r="CL105" i="24"/>
  <c r="CS105" i="24"/>
  <c r="CZ84" i="24"/>
  <c r="DE84" i="24"/>
  <c r="CX84" i="24"/>
  <c r="DE106" i="24"/>
  <c r="CX106" i="24"/>
  <c r="CY109" i="24"/>
  <c r="CW109" i="24"/>
  <c r="CY115" i="24"/>
  <c r="DE115" i="24"/>
  <c r="CX115" i="24"/>
  <c r="R113" i="24"/>
  <c r="Q113" i="24"/>
  <c r="CN104" i="24"/>
  <c r="CS104" i="24"/>
  <c r="CL104" i="24"/>
  <c r="CS107" i="24"/>
  <c r="CL107" i="24"/>
  <c r="DI64" i="24"/>
  <c r="DJ64" i="24"/>
  <c r="DQ64" i="24"/>
  <c r="DQ17" i="24"/>
  <c r="DQ77" i="24"/>
  <c r="DL115" i="24"/>
  <c r="AO81" i="24"/>
  <c r="E82" i="24"/>
  <c r="AR88" i="24"/>
  <c r="AW88" i="24"/>
  <c r="AF89" i="24"/>
  <c r="AK89" i="24"/>
  <c r="BP91" i="24"/>
  <c r="BU91" i="24"/>
  <c r="AC99" i="24"/>
  <c r="AF102" i="24"/>
  <c r="BP102" i="24"/>
  <c r="BU102" i="24"/>
  <c r="AD103" i="24"/>
  <c r="H104" i="24"/>
  <c r="M104" i="24"/>
  <c r="AF104" i="24"/>
  <c r="AK104" i="24"/>
  <c r="H105" i="24"/>
  <c r="M105" i="24"/>
  <c r="E109" i="24"/>
  <c r="AF111" i="24"/>
  <c r="CB109" i="24"/>
  <c r="CM93" i="24"/>
  <c r="CM100" i="24"/>
  <c r="AC81" i="24"/>
  <c r="F94" i="24"/>
  <c r="S95" i="24"/>
  <c r="AE103" i="24"/>
  <c r="BN110" i="24"/>
  <c r="CN82" i="24"/>
  <c r="CM104" i="24"/>
  <c r="CZ107" i="24"/>
  <c r="DL36" i="24"/>
  <c r="DK69" i="24"/>
  <c r="DK114" i="24"/>
  <c r="DL116" i="24"/>
  <c r="AD81" i="24"/>
  <c r="BP93" i="24"/>
  <c r="H94" i="24"/>
  <c r="M94" i="24"/>
  <c r="T95" i="24"/>
  <c r="Y95" i="24"/>
  <c r="BP101" i="24"/>
  <c r="AR102" i="24"/>
  <c r="BM102" i="24"/>
  <c r="AF103" i="24"/>
  <c r="E104" i="24"/>
  <c r="AF106" i="24"/>
  <c r="AK106" i="24"/>
  <c r="H108" i="24"/>
  <c r="M108" i="24"/>
  <c r="BP110" i="24"/>
  <c r="AO112" i="24"/>
  <c r="BA114" i="24"/>
  <c r="CA100" i="24"/>
  <c r="CN86" i="24"/>
  <c r="CN92" i="24"/>
  <c r="CZ97" i="24"/>
  <c r="CZ103" i="24"/>
  <c r="CZ105" i="24"/>
  <c r="DL20" i="24"/>
  <c r="DL28" i="24"/>
  <c r="DL52" i="24"/>
  <c r="DL100" i="24"/>
  <c r="DL106" i="24"/>
  <c r="DL108" i="24"/>
  <c r="DI17" i="24"/>
  <c r="DJ17" i="24"/>
  <c r="DI39" i="24"/>
  <c r="DQ11" i="24"/>
  <c r="DQ39" i="24"/>
  <c r="DI59" i="24"/>
  <c r="DJ59" i="24"/>
  <c r="DQ59" i="24"/>
  <c r="DI77" i="24"/>
  <c r="DJ77" i="24"/>
  <c r="DI48" i="24"/>
  <c r="DQ48" i="24"/>
  <c r="DJ48" i="24"/>
  <c r="DK48" i="24"/>
  <c r="DI63" i="24"/>
  <c r="DJ63" i="24"/>
  <c r="DQ63" i="24"/>
  <c r="DK63" i="24"/>
  <c r="AP96" i="24"/>
  <c r="AQ96" i="24"/>
  <c r="G98" i="24"/>
  <c r="E98" i="24"/>
  <c r="R115" i="24"/>
  <c r="Q115" i="24"/>
  <c r="DL19" i="24"/>
  <c r="DK19" i="24"/>
  <c r="DK112" i="24"/>
  <c r="DL112" i="24"/>
  <c r="DQ112" i="24"/>
  <c r="DJ112" i="24"/>
  <c r="S86" i="24"/>
  <c r="BA101" i="24"/>
  <c r="R103" i="24"/>
  <c r="S103" i="24"/>
  <c r="AE110" i="24"/>
  <c r="AK110" i="24"/>
  <c r="AF110" i="24"/>
  <c r="AD110" i="24"/>
  <c r="DK30" i="24"/>
  <c r="DL30" i="24"/>
  <c r="DL98" i="24"/>
  <c r="DQ98" i="24"/>
  <c r="DJ98" i="24"/>
  <c r="DI98" i="24"/>
  <c r="H22" i="12"/>
  <c r="DJ19" i="24"/>
  <c r="DQ19" i="24"/>
  <c r="DJ30" i="24"/>
  <c r="DQ30" i="24"/>
  <c r="BA81" i="24"/>
  <c r="BP81" i="24"/>
  <c r="BU81" i="24"/>
  <c r="F82" i="24"/>
  <c r="AR82" i="24"/>
  <c r="AW82" i="24"/>
  <c r="AD83" i="24"/>
  <c r="H86" i="24"/>
  <c r="M86" i="24"/>
  <c r="F88" i="24"/>
  <c r="BM88" i="24"/>
  <c r="Q93" i="24"/>
  <c r="BO93" i="24"/>
  <c r="BM93" i="24"/>
  <c r="AP94" i="24"/>
  <c r="AW94" i="24"/>
  <c r="AR94" i="24"/>
  <c r="BN94" i="24"/>
  <c r="BU94" i="24"/>
  <c r="BP94" i="24"/>
  <c r="AK95" i="24"/>
  <c r="AF95" i="24"/>
  <c r="BO96" i="24"/>
  <c r="BU96" i="24"/>
  <c r="BP96" i="24"/>
  <c r="BM96" i="24"/>
  <c r="AE98" i="24"/>
  <c r="AK98" i="24"/>
  <c r="AF98" i="24"/>
  <c r="BB98" i="24"/>
  <c r="BC98" i="24"/>
  <c r="BB100" i="24"/>
  <c r="BI100" i="24"/>
  <c r="BD100" i="24"/>
  <c r="AE102" i="24"/>
  <c r="AC102" i="24"/>
  <c r="F107" i="24"/>
  <c r="M107" i="24"/>
  <c r="H107" i="24"/>
  <c r="E107" i="24"/>
  <c r="AP114" i="24"/>
  <c r="AO114" i="24"/>
  <c r="CN109" i="24"/>
  <c r="CM109" i="24"/>
  <c r="CK109" i="24"/>
  <c r="CY89" i="24"/>
  <c r="CZ89" i="24"/>
  <c r="DE110" i="24"/>
  <c r="CX110" i="24"/>
  <c r="CY113" i="24"/>
  <c r="CZ113" i="24"/>
  <c r="CZ116" i="24"/>
  <c r="CW116" i="24"/>
  <c r="DE116" i="24"/>
  <c r="CX116" i="24"/>
  <c r="DK16" i="24"/>
  <c r="DL16" i="24"/>
  <c r="DK61" i="24"/>
  <c r="DL61" i="24"/>
  <c r="DL78" i="24"/>
  <c r="DK78" i="24"/>
  <c r="BO95" i="24"/>
  <c r="BU95" i="24"/>
  <c r="BP95" i="24"/>
  <c r="F96" i="24"/>
  <c r="E96" i="24"/>
  <c r="AD97" i="24"/>
  <c r="AE97" i="24"/>
  <c r="AC97" i="24"/>
  <c r="BU100" i="24"/>
  <c r="BP100" i="24"/>
  <c r="BO100" i="24"/>
  <c r="G102" i="24"/>
  <c r="F102" i="24"/>
  <c r="CW110" i="24"/>
  <c r="CX113" i="24"/>
  <c r="DE113" i="24"/>
  <c r="G114" i="24"/>
  <c r="F114" i="24"/>
  <c r="M114" i="24"/>
  <c r="H114" i="24"/>
  <c r="CB104" i="24"/>
  <c r="CA104" i="24"/>
  <c r="BY104" i="24"/>
  <c r="CA111" i="24"/>
  <c r="CB111" i="24"/>
  <c r="CG114" i="24"/>
  <c r="BZ114" i="24"/>
  <c r="BY114" i="24"/>
  <c r="CA117" i="24"/>
  <c r="CB117" i="24"/>
  <c r="BY117" i="24"/>
  <c r="CG117" i="24"/>
  <c r="BZ117" i="24"/>
  <c r="CM102" i="24"/>
  <c r="CS102" i="24"/>
  <c r="CL102" i="24"/>
  <c r="CK102" i="24"/>
  <c r="CN113" i="24"/>
  <c r="CK113" i="24"/>
  <c r="CS113" i="24"/>
  <c r="CL113" i="24"/>
  <c r="CZ95" i="24"/>
  <c r="CW95" i="24"/>
  <c r="CY117" i="24"/>
  <c r="DE117" i="24"/>
  <c r="CX117" i="24"/>
  <c r="CZ117" i="24"/>
  <c r="CW117" i="24"/>
  <c r="BB96" i="24"/>
  <c r="BI96" i="24"/>
  <c r="BC96" i="24"/>
  <c r="H24" i="12"/>
  <c r="E81" i="24"/>
  <c r="AC87" i="24"/>
  <c r="G88" i="24"/>
  <c r="BO88" i="24"/>
  <c r="BC90" i="24"/>
  <c r="AC91" i="24"/>
  <c r="E93" i="24"/>
  <c r="S93" i="24"/>
  <c r="K22" i="12"/>
  <c r="J22" i="12"/>
  <c r="O24" i="12"/>
  <c r="M22" i="12"/>
  <c r="H81" i="24"/>
  <c r="M81" i="24"/>
  <c r="AO82" i="24"/>
  <c r="BA82" i="24"/>
  <c r="G84" i="24"/>
  <c r="AF87" i="24"/>
  <c r="AK87" i="24"/>
  <c r="H88" i="24"/>
  <c r="AQ88" i="24"/>
  <c r="BP88" i="24"/>
  <c r="BU88" i="24"/>
  <c r="CW89" i="24"/>
  <c r="BD90" i="24"/>
  <c r="BI90" i="24"/>
  <c r="AF91" i="24"/>
  <c r="AK91" i="24"/>
  <c r="BM91" i="24"/>
  <c r="H93" i="24"/>
  <c r="M93" i="24"/>
  <c r="T93" i="24"/>
  <c r="Y93" i="24"/>
  <c r="E94" i="24"/>
  <c r="AE94" i="24"/>
  <c r="AK94" i="24"/>
  <c r="AF94" i="24"/>
  <c r="G95" i="24"/>
  <c r="M95" i="24"/>
  <c r="H95" i="24"/>
  <c r="AC95" i="24"/>
  <c r="AR96" i="24"/>
  <c r="AW96" i="24"/>
  <c r="BA96" i="24"/>
  <c r="T97" i="24"/>
  <c r="Y97" i="24"/>
  <c r="H98" i="24"/>
  <c r="M98" i="24"/>
  <c r="BO101" i="24"/>
  <c r="BM101" i="24"/>
  <c r="AP102" i="24"/>
  <c r="AQ102" i="24"/>
  <c r="AO102" i="24"/>
  <c r="T103" i="24"/>
  <c r="Y103" i="24"/>
  <c r="AP104" i="24"/>
  <c r="AW104" i="24"/>
  <c r="AR104" i="24"/>
  <c r="AQ104" i="24"/>
  <c r="R105" i="24"/>
  <c r="Y105" i="24"/>
  <c r="T105" i="24"/>
  <c r="AP107" i="24"/>
  <c r="AW107" i="24"/>
  <c r="AR107" i="24"/>
  <c r="CL109" i="24"/>
  <c r="CS109" i="24"/>
  <c r="BO112" i="24"/>
  <c r="BM112" i="24"/>
  <c r="BN112" i="24"/>
  <c r="DI112" i="24"/>
  <c r="H97" i="24"/>
  <c r="M97" i="24"/>
  <c r="BP99" i="24"/>
  <c r="BU99" i="24"/>
  <c r="H101" i="24"/>
  <c r="M101" i="24"/>
  <c r="T101" i="24"/>
  <c r="Y101" i="24"/>
  <c r="BP103" i="24"/>
  <c r="BU103" i="24"/>
  <c r="BD104" i="24"/>
  <c r="AE107" i="24"/>
  <c r="AK107" i="24"/>
  <c r="AF107" i="24"/>
  <c r="H109" i="24"/>
  <c r="M109" i="24"/>
  <c r="F111" i="24"/>
  <c r="H112" i="24"/>
  <c r="BA112" i="24"/>
  <c r="CN84" i="24"/>
  <c r="CM84" i="24"/>
  <c r="CN96" i="24"/>
  <c r="CM96" i="24"/>
  <c r="DK43" i="24"/>
  <c r="BB104" i="24"/>
  <c r="BA104" i="24"/>
  <c r="AD105" i="24"/>
  <c r="AK105" i="24"/>
  <c r="AF105" i="24"/>
  <c r="G106" i="24"/>
  <c r="M106" i="24"/>
  <c r="H106" i="24"/>
  <c r="G112" i="24"/>
  <c r="E112" i="24"/>
  <c r="AE114" i="24"/>
  <c r="AC114" i="24"/>
  <c r="CS137" i="24"/>
  <c r="CL137" i="24"/>
  <c r="DQ137" i="24"/>
  <c r="DJ137" i="24"/>
  <c r="DK59" i="24"/>
  <c r="DL82" i="24"/>
  <c r="DK82" i="24"/>
  <c r="DK94" i="24"/>
  <c r="BO114" i="24"/>
  <c r="BM114" i="24"/>
  <c r="CN88" i="24"/>
  <c r="CM88" i="24"/>
  <c r="CN117" i="24"/>
  <c r="CS117" i="24"/>
  <c r="CL117" i="24"/>
  <c r="DK17" i="24"/>
  <c r="DL17" i="24"/>
  <c r="DK49" i="24"/>
  <c r="DL49" i="24"/>
  <c r="DL86" i="24"/>
  <c r="DK86" i="24"/>
  <c r="DK102" i="24"/>
  <c r="DL102" i="24"/>
  <c r="DL110" i="24"/>
  <c r="DK110" i="24"/>
  <c r="AP116" i="24"/>
  <c r="AO116" i="24"/>
  <c r="DE137" i="24"/>
  <c r="CX137" i="24"/>
  <c r="CA83" i="24"/>
  <c r="CB83" i="24"/>
  <c r="CB96" i="24"/>
  <c r="CA96" i="24"/>
  <c r="CA107" i="24"/>
  <c r="CB107" i="24"/>
  <c r="CB116" i="24"/>
  <c r="BY116" i="24"/>
  <c r="CS115" i="24"/>
  <c r="CL115" i="24"/>
  <c r="CY85" i="24"/>
  <c r="CZ85" i="24"/>
  <c r="CY88" i="24"/>
  <c r="CZ88" i="24"/>
  <c r="CY99" i="24"/>
  <c r="CZ99" i="24"/>
  <c r="DK54" i="24"/>
  <c r="DL54" i="24"/>
  <c r="DK60" i="24"/>
  <c r="DL60" i="24"/>
  <c r="DK74" i="24"/>
  <c r="DL74" i="24"/>
  <c r="DK111" i="24"/>
  <c r="DL111" i="24"/>
  <c r="R30" i="12"/>
  <c r="J30" i="12"/>
  <c r="S22" i="12"/>
  <c r="R24" i="12"/>
  <c r="E30" i="12"/>
  <c r="W30" i="12"/>
  <c r="F30" i="12"/>
  <c r="N22" i="12"/>
  <c r="W22" i="12"/>
  <c r="Q81" i="24"/>
  <c r="BC83" i="24"/>
  <c r="BA105" i="24"/>
  <c r="BO108" i="24"/>
  <c r="BU108" i="24"/>
  <c r="BP108" i="24"/>
  <c r="G110" i="24"/>
  <c r="F110" i="24"/>
  <c r="Q91" i="24"/>
  <c r="AO92" i="24"/>
  <c r="AP83" i="24"/>
  <c r="AQ109" i="24"/>
  <c r="BO109" i="24"/>
  <c r="AD85" i="24"/>
  <c r="BN90" i="24"/>
  <c r="F92" i="24"/>
  <c r="BA102" i="24"/>
  <c r="BN107" i="24"/>
  <c r="AD108" i="24"/>
  <c r="T22" i="12"/>
  <c r="L24" i="12"/>
  <c r="D24" i="12"/>
  <c r="Q22" i="12"/>
  <c r="U30" i="12"/>
  <c r="S81" i="24"/>
  <c r="BB82" i="24"/>
  <c r="BN83" i="24"/>
  <c r="AE85" i="24"/>
  <c r="F86" i="24"/>
  <c r="AD87" i="24"/>
  <c r="BA88" i="24"/>
  <c r="S89" i="24"/>
  <c r="AD89" i="24"/>
  <c r="G90" i="24"/>
  <c r="AO90" i="24"/>
  <c r="BO90" i="24"/>
  <c r="E91" i="24"/>
  <c r="S91" i="24"/>
  <c r="AD91" i="24"/>
  <c r="G92" i="24"/>
  <c r="AC92" i="24"/>
  <c r="AQ92" i="24"/>
  <c r="BA92" i="24"/>
  <c r="AE93" i="24"/>
  <c r="BC94" i="24"/>
  <c r="BN96" i="24"/>
  <c r="Q97" i="24"/>
  <c r="BM97" i="24"/>
  <c r="F98" i="24"/>
  <c r="AO98" i="24"/>
  <c r="BO98" i="24"/>
  <c r="E99" i="24"/>
  <c r="S99" i="24"/>
  <c r="AD99" i="24"/>
  <c r="G100" i="24"/>
  <c r="AC100" i="24"/>
  <c r="AQ100" i="24"/>
  <c r="BA100" i="24"/>
  <c r="AE101" i="24"/>
  <c r="BC102" i="24"/>
  <c r="BN104" i="24"/>
  <c r="Q105" i="24"/>
  <c r="BM105" i="24"/>
  <c r="F106" i="24"/>
  <c r="AC107" i="24"/>
  <c r="AO107" i="24"/>
  <c r="BO107" i="24"/>
  <c r="E108" i="24"/>
  <c r="AE108" i="24"/>
  <c r="AE109" i="24"/>
  <c r="AK109" i="24"/>
  <c r="AF109" i="24"/>
  <c r="E110" i="24"/>
  <c r="BO110" i="24"/>
  <c r="BM110" i="24"/>
  <c r="R82" i="24"/>
  <c r="BM98" i="24"/>
  <c r="AO103" i="24"/>
  <c r="BN108" i="24"/>
  <c r="BU109" i="24"/>
  <c r="BP109" i="24"/>
  <c r="L30" i="12"/>
  <c r="G22" i="12"/>
  <c r="R81" i="24"/>
  <c r="AC82" i="24"/>
  <c r="BM83" i="24"/>
  <c r="AQ85" i="24"/>
  <c r="Q89" i="24"/>
  <c r="F90" i="24"/>
  <c r="AD93" i="24"/>
  <c r="BA94" i="24"/>
  <c r="BN98" i="24"/>
  <c r="Q99" i="24"/>
  <c r="F100" i="24"/>
  <c r="AO100" i="24"/>
  <c r="AD101" i="24"/>
  <c r="AE111" i="24"/>
  <c r="AD111" i="24"/>
  <c r="AC111" i="24"/>
  <c r="BO113" i="24"/>
  <c r="BU113" i="24"/>
  <c r="BP113" i="24"/>
  <c r="BN113" i="24"/>
  <c r="BM113" i="24"/>
  <c r="N30" i="12"/>
  <c r="T30" i="12"/>
  <c r="D30" i="12"/>
  <c r="U22" i="12"/>
  <c r="T81" i="24"/>
  <c r="Q82" i="24"/>
  <c r="AO83" i="24"/>
  <c r="BP83" i="24"/>
  <c r="BU83" i="24"/>
  <c r="AF85" i="24"/>
  <c r="AO88" i="24"/>
  <c r="BC88" i="24"/>
  <c r="T89" i="24"/>
  <c r="Y89" i="24"/>
  <c r="H90" i="24"/>
  <c r="AC90" i="24"/>
  <c r="AQ90" i="24"/>
  <c r="BA90" i="24"/>
  <c r="BP90" i="24"/>
  <c r="H91" i="24"/>
  <c r="M91" i="24"/>
  <c r="T91" i="24"/>
  <c r="Y91" i="24"/>
  <c r="H92" i="24"/>
  <c r="AF92" i="24"/>
  <c r="AK92" i="24"/>
  <c r="AR92" i="24"/>
  <c r="AW92" i="24"/>
  <c r="BC92" i="24"/>
  <c r="AF93" i="24"/>
  <c r="BD94" i="24"/>
  <c r="BI94" i="24"/>
  <c r="Q95" i="24"/>
  <c r="BM95" i="24"/>
  <c r="AO96" i="24"/>
  <c r="E97" i="24"/>
  <c r="S97" i="24"/>
  <c r="BP97" i="24"/>
  <c r="BU97" i="24"/>
  <c r="AC98" i="24"/>
  <c r="AQ98" i="24"/>
  <c r="BA98" i="24"/>
  <c r="BP98" i="24"/>
  <c r="H99" i="24"/>
  <c r="M99" i="24"/>
  <c r="T99" i="24"/>
  <c r="Y99" i="24"/>
  <c r="H100" i="24"/>
  <c r="AF100" i="24"/>
  <c r="AK100" i="24"/>
  <c r="AR100" i="24"/>
  <c r="AW100" i="24"/>
  <c r="BC100" i="24"/>
  <c r="AF101" i="24"/>
  <c r="BD102" i="24"/>
  <c r="BI102" i="24"/>
  <c r="Q103" i="24"/>
  <c r="BM103" i="24"/>
  <c r="AO104" i="24"/>
  <c r="E105" i="24"/>
  <c r="S105" i="24"/>
  <c r="BP105" i="24"/>
  <c r="BU105" i="24"/>
  <c r="AC106" i="24"/>
  <c r="AD107" i="24"/>
  <c r="AQ107" i="24"/>
  <c r="BP107" i="24"/>
  <c r="F108" i="24"/>
  <c r="AF108" i="24"/>
  <c r="BM108" i="24"/>
  <c r="BN109" i="24"/>
  <c r="H110" i="24"/>
  <c r="M110" i="24"/>
  <c r="BO111" i="24"/>
  <c r="BN111" i="24"/>
  <c r="AK112" i="24"/>
  <c r="AF112" i="24"/>
  <c r="AE112" i="24"/>
  <c r="BU115" i="24"/>
  <c r="BP115" i="24"/>
  <c r="BO116" i="24"/>
  <c r="BM116" i="24"/>
  <c r="CW132" i="24"/>
  <c r="DE132" i="24"/>
  <c r="CX132" i="24"/>
  <c r="BM135" i="24"/>
  <c r="BU135" i="24"/>
  <c r="BN135" i="24"/>
  <c r="CW135" i="24"/>
  <c r="DE135" i="24"/>
  <c r="CX135" i="24"/>
  <c r="E136" i="24"/>
  <c r="M136" i="24"/>
  <c r="F136" i="24"/>
  <c r="AC136" i="24"/>
  <c r="AK136" i="24"/>
  <c r="AD136" i="24"/>
  <c r="BM136" i="24"/>
  <c r="BU136" i="24"/>
  <c r="BN136" i="24"/>
  <c r="E137" i="24"/>
  <c r="M137" i="24"/>
  <c r="F137" i="24"/>
  <c r="BM137" i="24"/>
  <c r="BU137" i="24"/>
  <c r="BN137" i="24"/>
  <c r="H111" i="24"/>
  <c r="H113" i="24"/>
  <c r="M113" i="24"/>
  <c r="AF114" i="24"/>
  <c r="AK114" i="24"/>
  <c r="M115" i="24"/>
  <c r="H115" i="24"/>
  <c r="AF115" i="24"/>
  <c r="G116" i="24"/>
  <c r="E116" i="24"/>
  <c r="AK116" i="24"/>
  <c r="AF116" i="24"/>
  <c r="AF117" i="24"/>
  <c r="AK117" i="24"/>
  <c r="F131" i="24"/>
  <c r="M131" i="24"/>
  <c r="AD131" i="24"/>
  <c r="AK131" i="24"/>
  <c r="AD133" i="24"/>
  <c r="AK133" i="24"/>
  <c r="CX133" i="24"/>
  <c r="DE133" i="24"/>
  <c r="F134" i="24"/>
  <c r="M134" i="24"/>
  <c r="AD134" i="24"/>
  <c r="AK134" i="24"/>
  <c r="BN134" i="24"/>
  <c r="BU134" i="24"/>
  <c r="CX134" i="24"/>
  <c r="DE134" i="24"/>
  <c r="AE115" i="24"/>
  <c r="AC115" i="24"/>
  <c r="BM115" i="24"/>
  <c r="BN116" i="24"/>
  <c r="E135" i="24"/>
  <c r="M135" i="24"/>
  <c r="F135" i="24"/>
  <c r="E115" i="24"/>
  <c r="BN115" i="24"/>
  <c r="F116" i="24"/>
  <c r="AC116" i="24"/>
  <c r="BA116" i="24"/>
  <c r="BP116" i="24"/>
  <c r="BU116" i="24"/>
  <c r="AC117" i="24"/>
  <c r="AD135" i="24"/>
  <c r="AK135" i="24"/>
  <c r="CX136" i="24"/>
  <c r="DE136" i="24"/>
  <c r="AD137" i="24"/>
  <c r="AK137" i="24"/>
  <c r="CB89" i="24"/>
  <c r="CB97" i="24"/>
  <c r="CB101" i="24"/>
  <c r="CA108" i="24"/>
  <c r="CN81" i="24"/>
  <c r="CN85" i="24"/>
  <c r="CN89" i="24"/>
  <c r="CN97" i="24"/>
  <c r="CN101" i="24"/>
  <c r="CZ81" i="24"/>
  <c r="CZ83" i="24"/>
  <c r="BZ137" i="24"/>
  <c r="CG137" i="24"/>
  <c r="CA93" i="24"/>
  <c r="CN102" i="24"/>
  <c r="CM112" i="24"/>
  <c r="CM116" i="24"/>
  <c r="CY84" i="24"/>
  <c r="CY95" i="24"/>
  <c r="CY100" i="24"/>
  <c r="CY111" i="24"/>
  <c r="CY116" i="24"/>
  <c r="DK26" i="24"/>
  <c r="DK34" i="24"/>
  <c r="DL37" i="24"/>
  <c r="DK46" i="24"/>
  <c r="DK53" i="24"/>
  <c r="DK68" i="24"/>
  <c r="DK75" i="24"/>
  <c r="DK79" i="24"/>
  <c r="DK83" i="24"/>
  <c r="DK87" i="24"/>
  <c r="DL92" i="24"/>
  <c r="DK98" i="24"/>
  <c r="DK103" i="24"/>
  <c r="CA82" i="24"/>
  <c r="CA84" i="24"/>
  <c r="CB91" i="24"/>
  <c r="CB95" i="24"/>
  <c r="CB99" i="24"/>
  <c r="CB103" i="24"/>
  <c r="CB105" i="24"/>
  <c r="CA112" i="24"/>
  <c r="CA116" i="24"/>
  <c r="CN110" i="24"/>
  <c r="CZ93" i="24"/>
  <c r="CZ109" i="24"/>
  <c r="DL22" i="24"/>
  <c r="DL44" i="24"/>
  <c r="DL66" i="24"/>
  <c r="DL96" i="24"/>
  <c r="AF82" i="24"/>
  <c r="AK82" i="24"/>
  <c r="H83" i="24"/>
  <c r="M83" i="24"/>
  <c r="AE84" i="24"/>
  <c r="AC84" i="24"/>
  <c r="AK84" i="24"/>
  <c r="AF84" i="24"/>
  <c r="R85" i="24"/>
  <c r="Q85" i="24"/>
  <c r="Y85" i="24"/>
  <c r="T85" i="24"/>
  <c r="BI85" i="24"/>
  <c r="BD85" i="24"/>
  <c r="BB85" i="24"/>
  <c r="AP86" i="24"/>
  <c r="AO86" i="24"/>
  <c r="AW86" i="24"/>
  <c r="AR86" i="24"/>
  <c r="BI83" i="24"/>
  <c r="BD83" i="24"/>
  <c r="BB83" i="24"/>
  <c r="AP84" i="24"/>
  <c r="AO84" i="24"/>
  <c r="AW84" i="24"/>
  <c r="AR84" i="24"/>
  <c r="BB86" i="24"/>
  <c r="BA86" i="24"/>
  <c r="BI86" i="24"/>
  <c r="BD86" i="24"/>
  <c r="F81" i="24"/>
  <c r="AF81" i="24"/>
  <c r="AQ81" i="24"/>
  <c r="BC81" i="24"/>
  <c r="BN81" i="24"/>
  <c r="H82" i="24"/>
  <c r="S82" i="24"/>
  <c r="AD82" i="24"/>
  <c r="BP82" i="24"/>
  <c r="F83" i="24"/>
  <c r="AF83" i="24"/>
  <c r="AQ83" i="24"/>
  <c r="BB84" i="24"/>
  <c r="BA84" i="24"/>
  <c r="BI84" i="24"/>
  <c r="BD84" i="24"/>
  <c r="BO85" i="24"/>
  <c r="BM85" i="24"/>
  <c r="BU85" i="24"/>
  <c r="BP85" i="24"/>
  <c r="Y86" i="24"/>
  <c r="T86" i="24"/>
  <c r="R86" i="24"/>
  <c r="AR81" i="24"/>
  <c r="BD81" i="24"/>
  <c r="T82" i="24"/>
  <c r="AR83" i="24"/>
  <c r="Y84" i="24"/>
  <c r="T84" i="24"/>
  <c r="R84" i="24"/>
  <c r="G85" i="24"/>
  <c r="E85" i="24"/>
  <c r="M85" i="24"/>
  <c r="H85" i="24"/>
  <c r="AW85" i="24"/>
  <c r="AR85" i="24"/>
  <c r="AP85" i="24"/>
  <c r="AE86" i="24"/>
  <c r="AC86" i="24"/>
  <c r="AK86" i="24"/>
  <c r="AF86" i="24"/>
  <c r="H87" i="24"/>
  <c r="M87" i="24"/>
  <c r="T87" i="24"/>
  <c r="Y87" i="24"/>
  <c r="BP87" i="24"/>
  <c r="BU87" i="24"/>
  <c r="Y88" i="24"/>
  <c r="T88" i="24"/>
  <c r="S88" i="24"/>
  <c r="H89" i="24"/>
  <c r="AW89" i="24"/>
  <c r="AR89" i="24"/>
  <c r="AQ89" i="24"/>
  <c r="Y94" i="24"/>
  <c r="T94" i="24"/>
  <c r="S94" i="24"/>
  <c r="R94" i="24"/>
  <c r="AW95" i="24"/>
  <c r="AR95" i="24"/>
  <c r="AQ95" i="24"/>
  <c r="AP95" i="24"/>
  <c r="AW87" i="24"/>
  <c r="AR87" i="24"/>
  <c r="BI87" i="24"/>
  <c r="BD87" i="24"/>
  <c r="G89" i="24"/>
  <c r="F89" i="24"/>
  <c r="Y92" i="24"/>
  <c r="T92" i="24"/>
  <c r="S92" i="24"/>
  <c r="R92" i="24"/>
  <c r="AW93" i="24"/>
  <c r="AR93" i="24"/>
  <c r="AQ93" i="24"/>
  <c r="AP93" i="24"/>
  <c r="BI95" i="24"/>
  <c r="BD95" i="24"/>
  <c r="BC95" i="24"/>
  <c r="BB95" i="24"/>
  <c r="E87" i="24"/>
  <c r="Q87" i="24"/>
  <c r="BM87" i="24"/>
  <c r="AF88" i="24"/>
  <c r="BI89" i="24"/>
  <c r="BD89" i="24"/>
  <c r="BC89" i="24"/>
  <c r="BP89" i="24"/>
  <c r="Y90" i="24"/>
  <c r="T90" i="24"/>
  <c r="S90" i="24"/>
  <c r="AW91" i="24"/>
  <c r="AR91" i="24"/>
  <c r="AQ91" i="24"/>
  <c r="AP91" i="24"/>
  <c r="BI93" i="24"/>
  <c r="BD93" i="24"/>
  <c r="BC93" i="24"/>
  <c r="BB93" i="24"/>
  <c r="F87" i="24"/>
  <c r="S87" i="24"/>
  <c r="AO87" i="24"/>
  <c r="BA87" i="24"/>
  <c r="BN87" i="24"/>
  <c r="AE88" i="24"/>
  <c r="AD88" i="24"/>
  <c r="E89" i="24"/>
  <c r="BO89" i="24"/>
  <c r="BN89" i="24"/>
  <c r="BI91" i="24"/>
  <c r="BD91" i="24"/>
  <c r="BC91" i="24"/>
  <c r="BB91" i="24"/>
  <c r="Y96" i="24"/>
  <c r="T96" i="24"/>
  <c r="S96" i="24"/>
  <c r="R96" i="24"/>
  <c r="AW106" i="24"/>
  <c r="AR106" i="24"/>
  <c r="BI106" i="24"/>
  <c r="BD106" i="24"/>
  <c r="R109" i="24"/>
  <c r="Y109" i="24"/>
  <c r="T109" i="24"/>
  <c r="Y110" i="24"/>
  <c r="T110" i="24"/>
  <c r="R110" i="24"/>
  <c r="BB110" i="24"/>
  <c r="BI110" i="24"/>
  <c r="BD110" i="24"/>
  <c r="BI111" i="24"/>
  <c r="BD111" i="24"/>
  <c r="BB111" i="24"/>
  <c r="AW115" i="24"/>
  <c r="AR115" i="24"/>
  <c r="AQ115" i="24"/>
  <c r="AP115" i="24"/>
  <c r="BI115" i="24"/>
  <c r="BD115" i="24"/>
  <c r="BC115" i="24"/>
  <c r="BB115" i="24"/>
  <c r="Y116" i="24"/>
  <c r="T116" i="24"/>
  <c r="S116" i="24"/>
  <c r="R116" i="24"/>
  <c r="DI132" i="24"/>
  <c r="DQ132" i="24"/>
  <c r="DJ132" i="24"/>
  <c r="BA133" i="24"/>
  <c r="BI133" i="24"/>
  <c r="BB133" i="24"/>
  <c r="CB86" i="24"/>
  <c r="CA86" i="24"/>
  <c r="CB110" i="24"/>
  <c r="CA110" i="24"/>
  <c r="BY110" i="24"/>
  <c r="CN83" i="24"/>
  <c r="CM83" i="24"/>
  <c r="CN87" i="24"/>
  <c r="CM87" i="24"/>
  <c r="CN91" i="24"/>
  <c r="CM91" i="24"/>
  <c r="CM114" i="24"/>
  <c r="CN114" i="24"/>
  <c r="CK114" i="24"/>
  <c r="CZ90" i="24"/>
  <c r="CY90" i="24"/>
  <c r="CZ106" i="24"/>
  <c r="CY106" i="24"/>
  <c r="CW106" i="24"/>
  <c r="DL18" i="24"/>
  <c r="DK18" i="24"/>
  <c r="DK39" i="24"/>
  <c r="DL62" i="24"/>
  <c r="DK62" i="24"/>
  <c r="DL93" i="24"/>
  <c r="DK93" i="24"/>
  <c r="DL109" i="24"/>
  <c r="DK109" i="24"/>
  <c r="DI109" i="24"/>
  <c r="DL113" i="24"/>
  <c r="DK113" i="24"/>
  <c r="DQ113" i="24"/>
  <c r="DJ113" i="24"/>
  <c r="DI113" i="24"/>
  <c r="DL117" i="24"/>
  <c r="DK117" i="24"/>
  <c r="DQ117" i="24"/>
  <c r="DJ117" i="24"/>
  <c r="DI117" i="24"/>
  <c r="AP97" i="24"/>
  <c r="BB97" i="24"/>
  <c r="R98" i="24"/>
  <c r="AP99" i="24"/>
  <c r="BB99" i="24"/>
  <c r="R100" i="24"/>
  <c r="AP101" i="24"/>
  <c r="BB101" i="24"/>
  <c r="R102" i="24"/>
  <c r="AP103" i="24"/>
  <c r="BB103" i="24"/>
  <c r="R104" i="24"/>
  <c r="AP105" i="24"/>
  <c r="BB105" i="24"/>
  <c r="R106" i="24"/>
  <c r="BM106" i="24"/>
  <c r="BI107" i="24"/>
  <c r="BD107" i="24"/>
  <c r="BB107" i="24"/>
  <c r="AP108" i="24"/>
  <c r="AW108" i="24"/>
  <c r="AR108" i="24"/>
  <c r="R111" i="24"/>
  <c r="Y111" i="24"/>
  <c r="T111" i="24"/>
  <c r="Y112" i="24"/>
  <c r="T112" i="24"/>
  <c r="S112" i="24"/>
  <c r="R112" i="24"/>
  <c r="AW113" i="24"/>
  <c r="AR113" i="24"/>
  <c r="AQ113" i="24"/>
  <c r="AP113" i="24"/>
  <c r="BI113" i="24"/>
  <c r="BD113" i="24"/>
  <c r="BC113" i="24"/>
  <c r="BB113" i="24"/>
  <c r="Y114" i="24"/>
  <c r="T114" i="24"/>
  <c r="S114" i="24"/>
  <c r="R114" i="24"/>
  <c r="AW117" i="24"/>
  <c r="AR117" i="24"/>
  <c r="AP117" i="24"/>
  <c r="AO117" i="24"/>
  <c r="BO117" i="24"/>
  <c r="BU117" i="24"/>
  <c r="BP117" i="24"/>
  <c r="BN117" i="24"/>
  <c r="BM117" i="24"/>
  <c r="AD90" i="24"/>
  <c r="F91" i="24"/>
  <c r="BN91" i="24"/>
  <c r="AD92" i="24"/>
  <c r="F93" i="24"/>
  <c r="BN93" i="24"/>
  <c r="AD94" i="24"/>
  <c r="F95" i="24"/>
  <c r="BN95" i="24"/>
  <c r="AD96" i="24"/>
  <c r="F97" i="24"/>
  <c r="AQ97" i="24"/>
  <c r="BC97" i="24"/>
  <c r="BN97" i="24"/>
  <c r="S98" i="24"/>
  <c r="AD98" i="24"/>
  <c r="F99" i="24"/>
  <c r="AQ99" i="24"/>
  <c r="BC99" i="24"/>
  <c r="BN99" i="24"/>
  <c r="S100" i="24"/>
  <c r="AD100" i="24"/>
  <c r="F101" i="24"/>
  <c r="AQ101" i="24"/>
  <c r="BC101" i="24"/>
  <c r="BN101" i="24"/>
  <c r="S102" i="24"/>
  <c r="AD102" i="24"/>
  <c r="F103" i="24"/>
  <c r="AQ103" i="24"/>
  <c r="BC103" i="24"/>
  <c r="BN103" i="24"/>
  <c r="S104" i="24"/>
  <c r="AD104" i="24"/>
  <c r="F105" i="24"/>
  <c r="AQ105" i="24"/>
  <c r="BC105" i="24"/>
  <c r="BN105" i="24"/>
  <c r="S106" i="24"/>
  <c r="AD106" i="24"/>
  <c r="AO106" i="24"/>
  <c r="BA106" i="24"/>
  <c r="BN106" i="24"/>
  <c r="Y108" i="24"/>
  <c r="T108" i="24"/>
  <c r="R108" i="24"/>
  <c r="BB108" i="24"/>
  <c r="BI108" i="24"/>
  <c r="BD108" i="24"/>
  <c r="AW109" i="24"/>
  <c r="AR109" i="24"/>
  <c r="AP109" i="24"/>
  <c r="Q131" i="24"/>
  <c r="Y131" i="24"/>
  <c r="R131" i="24"/>
  <c r="AW131" i="24"/>
  <c r="AP131" i="24"/>
  <c r="AO131" i="24"/>
  <c r="BI131" i="24"/>
  <c r="BB131" i="24"/>
  <c r="BA131" i="24"/>
  <c r="DQ131" i="24"/>
  <c r="DJ131" i="24"/>
  <c r="DI131" i="24"/>
  <c r="AW132" i="24"/>
  <c r="AP132" i="24"/>
  <c r="AO132" i="24"/>
  <c r="BI132" i="24"/>
  <c r="BB132" i="24"/>
  <c r="BA132" i="24"/>
  <c r="AO133" i="24"/>
  <c r="AW133" i="24"/>
  <c r="AP133" i="24"/>
  <c r="AR97" i="24"/>
  <c r="BD97" i="24"/>
  <c r="T98" i="24"/>
  <c r="AR99" i="24"/>
  <c r="BD99" i="24"/>
  <c r="T100" i="24"/>
  <c r="AR101" i="24"/>
  <c r="BD101" i="24"/>
  <c r="T102" i="24"/>
  <c r="AR103" i="24"/>
  <c r="BD103" i="24"/>
  <c r="T104" i="24"/>
  <c r="AR105" i="24"/>
  <c r="BD105" i="24"/>
  <c r="T106" i="24"/>
  <c r="AP106" i="24"/>
  <c r="BB106" i="24"/>
  <c r="BP106" i="24"/>
  <c r="BU106" i="24"/>
  <c r="Y107" i="24"/>
  <c r="T107" i="24"/>
  <c r="Q109" i="24"/>
  <c r="BI109" i="24"/>
  <c r="BD109" i="24"/>
  <c r="BB109" i="24"/>
  <c r="Q110" i="24"/>
  <c r="AP110" i="24"/>
  <c r="AW110" i="24"/>
  <c r="AR110" i="24"/>
  <c r="BA110" i="24"/>
  <c r="AW111" i="24"/>
  <c r="AR111" i="24"/>
  <c r="AP111" i="24"/>
  <c r="BA111" i="24"/>
  <c r="G117" i="24"/>
  <c r="M117" i="24"/>
  <c r="H117" i="24"/>
  <c r="F117" i="24"/>
  <c r="E117" i="24"/>
  <c r="R117" i="24"/>
  <c r="Y117" i="24"/>
  <c r="T117" i="24"/>
  <c r="S117" i="24"/>
  <c r="Q117" i="24"/>
  <c r="BI117" i="24"/>
  <c r="BD117" i="24"/>
  <c r="BB117" i="24"/>
  <c r="BA117" i="24"/>
  <c r="AR112" i="24"/>
  <c r="AW112" i="24"/>
  <c r="BD112" i="24"/>
  <c r="BI112" i="24"/>
  <c r="T113" i="24"/>
  <c r="Y113" i="24"/>
  <c r="AR114" i="24"/>
  <c r="AW114" i="24"/>
  <c r="BD114" i="24"/>
  <c r="BI114" i="24"/>
  <c r="T115" i="24"/>
  <c r="Y115" i="24"/>
  <c r="AR116" i="24"/>
  <c r="AW116" i="24"/>
  <c r="BD116" i="24"/>
  <c r="BI116" i="24"/>
  <c r="BU131" i="24"/>
  <c r="BN131" i="24"/>
  <c r="BM131" i="24"/>
  <c r="M132" i="24"/>
  <c r="F132" i="24"/>
  <c r="E132" i="24"/>
  <c r="BU132" i="24"/>
  <c r="BN132" i="24"/>
  <c r="BM132" i="24"/>
  <c r="E133" i="24"/>
  <c r="M133" i="24"/>
  <c r="F133" i="24"/>
  <c r="BM133" i="24"/>
  <c r="BU133" i="24"/>
  <c r="BN133" i="24"/>
  <c r="CG131" i="24"/>
  <c r="BZ131" i="24"/>
  <c r="BY131" i="24"/>
  <c r="CS131" i="24"/>
  <c r="CL131" i="24"/>
  <c r="CK131" i="24"/>
  <c r="Y132" i="24"/>
  <c r="R132" i="24"/>
  <c r="Q132" i="24"/>
  <c r="DI133" i="24"/>
  <c r="DQ133" i="24"/>
  <c r="DJ133" i="24"/>
  <c r="AO134" i="24"/>
  <c r="AW134" i="24"/>
  <c r="AP134" i="24"/>
  <c r="BA134" i="24"/>
  <c r="BI134" i="24"/>
  <c r="BB134" i="24"/>
  <c r="DE131" i="24"/>
  <c r="CX131" i="24"/>
  <c r="CW131" i="24"/>
  <c r="AK132" i="24"/>
  <c r="AD132" i="24"/>
  <c r="AC132" i="24"/>
  <c r="BZ132" i="24"/>
  <c r="CG132" i="24"/>
  <c r="CL132" i="24"/>
  <c r="CS132" i="24"/>
  <c r="R133" i="24"/>
  <c r="Y133" i="24"/>
  <c r="BZ133" i="24"/>
  <c r="CG133" i="24"/>
  <c r="CL133" i="24"/>
  <c r="CS133" i="24"/>
  <c r="R134" i="24"/>
  <c r="Y134" i="24"/>
  <c r="BZ134" i="24"/>
  <c r="CG134" i="24"/>
  <c r="CL134" i="24"/>
  <c r="CS134" i="24"/>
  <c r="CB92" i="24"/>
  <c r="CA92" i="24"/>
  <c r="CB90" i="24"/>
  <c r="CA90" i="24"/>
  <c r="CB88" i="24"/>
  <c r="CA88" i="24"/>
  <c r="CA98" i="24"/>
  <c r="CB106" i="24"/>
  <c r="CA106" i="24"/>
  <c r="CN111" i="24"/>
  <c r="CM111" i="24"/>
  <c r="CB102" i="24"/>
  <c r="CA102" i="24"/>
  <c r="CM98" i="24"/>
  <c r="CN98" i="24"/>
  <c r="CB114" i="24"/>
  <c r="CA114" i="24"/>
  <c r="CM94" i="24"/>
  <c r="CN94" i="24"/>
  <c r="CN95" i="24"/>
  <c r="CM95" i="24"/>
  <c r="CN99" i="24"/>
  <c r="CM99" i="24"/>
  <c r="CN106" i="24"/>
  <c r="CN115" i="24"/>
  <c r="CM115" i="24"/>
  <c r="CZ94" i="24"/>
  <c r="CY94" i="24"/>
  <c r="CZ110" i="24"/>
  <c r="CY110" i="24"/>
  <c r="DL23" i="24"/>
  <c r="DK23" i="24"/>
  <c r="DL45" i="24"/>
  <c r="DK45" i="24"/>
  <c r="DL67" i="24"/>
  <c r="DK67" i="24"/>
  <c r="DL97" i="24"/>
  <c r="DK97" i="24"/>
  <c r="CN103" i="24"/>
  <c r="CM103" i="24"/>
  <c r="CZ82" i="24"/>
  <c r="CY82" i="24"/>
  <c r="CZ98" i="24"/>
  <c r="CY98" i="24"/>
  <c r="CZ114" i="24"/>
  <c r="CY114" i="24"/>
  <c r="DL29" i="24"/>
  <c r="DK29" i="24"/>
  <c r="DL51" i="24"/>
  <c r="DK51" i="24"/>
  <c r="DL73" i="24"/>
  <c r="DK73" i="24"/>
  <c r="DL101" i="24"/>
  <c r="DK101" i="24"/>
  <c r="CN107" i="24"/>
  <c r="CM107" i="24"/>
  <c r="CZ86" i="24"/>
  <c r="CY86" i="24"/>
  <c r="CZ102" i="24"/>
  <c r="CY102" i="24"/>
  <c r="DL11" i="24"/>
  <c r="DK11" i="24"/>
  <c r="DK56" i="24"/>
  <c r="DL77" i="24"/>
  <c r="DK77" i="24"/>
  <c r="DL85" i="24"/>
  <c r="DK85" i="24"/>
  <c r="DL89" i="24"/>
  <c r="DK89" i="24"/>
  <c r="DL105" i="24"/>
  <c r="DK105" i="24"/>
  <c r="W24" i="12"/>
  <c r="B4" i="23" s="1"/>
  <c r="B22"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Kevin</author>
    <author>Kevin Deegan-Krause</author>
  </authors>
  <commentList>
    <comment ref="BH11" authorId="0" shapeId="0" xr:uid="{00000000-0006-0000-0300-000001000000}">
      <text>
        <r>
          <rPr>
            <sz val="9"/>
            <color indexed="81"/>
            <rFont val="Tahoma"/>
            <family val="2"/>
          </rPr>
          <t>Member of KDH</t>
        </r>
      </text>
    </comment>
    <comment ref="BH16" authorId="0" shapeId="0" xr:uid="{00000000-0006-0000-0300-000003000000}">
      <text>
        <r>
          <rPr>
            <sz val="9"/>
            <color indexed="81"/>
            <rFont val="Tahoma"/>
            <family val="2"/>
          </rPr>
          <t>Member of DS</t>
        </r>
      </text>
    </comment>
    <comment ref="CF17" authorId="0" shapeId="0" xr:uid="{00000000-0006-0000-0300-000005000000}">
      <text>
        <r>
          <rPr>
            <sz val="9"/>
            <color indexed="81"/>
            <rFont val="Tahoma"/>
            <family val="2"/>
          </rPr>
          <t xml:space="preserve">Independent nominated by </t>
        </r>
        <r>
          <rPr>
            <sz val="9"/>
            <color indexed="81"/>
            <rFont val="Calibri"/>
            <family val="2"/>
          </rPr>
          <t>Ľ</t>
        </r>
        <r>
          <rPr>
            <sz val="9"/>
            <color indexed="81"/>
            <rFont val="Tahoma"/>
            <family val="2"/>
          </rPr>
          <t>S-HZDS</t>
        </r>
      </text>
    </comment>
    <comment ref="DD18" authorId="1" shapeId="0" xr:uid="{00000000-0006-0000-0300-000009000000}">
      <text>
        <r>
          <rPr>
            <sz val="9"/>
            <color indexed="81"/>
            <rFont val="Tahoma"/>
            <family val="2"/>
          </rPr>
          <t>Nominated by Smer-SD</t>
        </r>
      </text>
    </comment>
    <comment ref="DP30" authorId="1" shapeId="0" xr:uid="{00000000-0006-0000-0300-00000A000000}">
      <text>
        <r>
          <rPr>
            <sz val="9"/>
            <color indexed="81"/>
            <rFont val="Tahoma"/>
            <family val="2"/>
          </rPr>
          <t xml:space="preserve">Nominated by SNS
</t>
        </r>
      </text>
    </comment>
    <comment ref="EB30" authorId="1" shapeId="0" xr:uid="{00000000-0006-0000-0300-00000B000000}">
      <text>
        <r>
          <rPr>
            <sz val="9"/>
            <color indexed="81"/>
            <rFont val="Tahoma"/>
            <family val="2"/>
          </rPr>
          <t xml:space="preserve">Nominated by SNS
</t>
        </r>
      </text>
    </comment>
    <comment ref="EZ31" authorId="1" shapeId="0" xr:uid="{00000000-0006-0000-0300-00000C000000}">
      <text>
        <r>
          <rPr>
            <sz val="9"/>
            <color indexed="81"/>
            <rFont val="Tahoma"/>
            <family val="2"/>
          </rPr>
          <t>Nominated by OLaNO</t>
        </r>
      </text>
    </comment>
    <comment ref="BH36" authorId="0" shapeId="0" xr:uid="{97F45F84-46B6-4083-84AD-6D14D0B9CF0A}">
      <text>
        <r>
          <rPr>
            <sz val="9"/>
            <color indexed="81"/>
            <rFont val="Tahoma"/>
            <family val="2"/>
          </rPr>
          <t>Member of KDH</t>
        </r>
      </text>
    </comment>
    <comment ref="BH37" authorId="0" shapeId="0" xr:uid="{D89AC719-6D6B-4EDE-AB10-3224A407BEDC}">
      <text>
        <r>
          <rPr>
            <sz val="9"/>
            <color indexed="81"/>
            <rFont val="Tahoma"/>
            <family val="2"/>
          </rPr>
          <t>Member of KDH</t>
        </r>
      </text>
    </comment>
    <comment ref="BH43" authorId="0" shapeId="0" xr:uid="{00000000-0006-0000-0300-00000D000000}">
      <text>
        <r>
          <rPr>
            <sz val="9"/>
            <color indexed="81"/>
            <rFont val="Tahoma"/>
            <family val="2"/>
          </rPr>
          <t>Member of D</t>
        </r>
        <r>
          <rPr>
            <sz val="9"/>
            <color indexed="81"/>
            <rFont val="Calibri"/>
            <family val="2"/>
          </rPr>
          <t>Ú</t>
        </r>
      </text>
    </comment>
    <comment ref="BT44" authorId="0" shapeId="0" xr:uid="{841C4BED-AB8E-407B-88FE-98CF0741F5B8}">
      <text>
        <r>
          <rPr>
            <sz val="9"/>
            <color indexed="81"/>
            <rFont val="Tahoma"/>
            <family val="2"/>
          </rPr>
          <t>Formerly ANO</t>
        </r>
      </text>
    </comment>
    <comment ref="CF45" authorId="0" shapeId="0" xr:uid="{00000000-0006-0000-0300-000011000000}">
      <text>
        <r>
          <rPr>
            <sz val="9"/>
            <color indexed="81"/>
            <rFont val="Tahoma"/>
            <family val="2"/>
          </rPr>
          <t xml:space="preserve">Independent nominated by </t>
        </r>
        <r>
          <rPr>
            <sz val="9"/>
            <color indexed="81"/>
            <rFont val="Calibri"/>
            <family val="2"/>
          </rPr>
          <t>Smer-SD</t>
        </r>
      </text>
    </comment>
    <comment ref="DP46" authorId="1" shapeId="0" xr:uid="{00000000-0006-0000-0300-000014000000}">
      <text>
        <r>
          <rPr>
            <sz val="9"/>
            <color indexed="81"/>
            <rFont val="Tahoma"/>
            <family val="2"/>
          </rPr>
          <t xml:space="preserve">Nominated by SNS
</t>
        </r>
      </text>
    </comment>
    <comment ref="EB46" authorId="1" shapeId="0" xr:uid="{00000000-0006-0000-0300-000015000000}">
      <text>
        <r>
          <rPr>
            <sz val="9"/>
            <color indexed="81"/>
            <rFont val="Tahoma"/>
            <family val="2"/>
          </rPr>
          <t xml:space="preserve">Nominated by SNS
</t>
        </r>
      </text>
    </comment>
    <comment ref="BH48" authorId="0" shapeId="0" xr:uid="{00000000-0006-0000-0300-000017000000}">
      <text>
        <r>
          <rPr>
            <sz val="9"/>
            <color indexed="81"/>
            <rFont val="Tahoma"/>
            <family val="2"/>
          </rPr>
          <t>Member of D</t>
        </r>
        <r>
          <rPr>
            <sz val="9"/>
            <color indexed="81"/>
            <rFont val="Calibri"/>
            <family val="2"/>
          </rPr>
          <t>Ú</t>
        </r>
      </text>
    </comment>
    <comment ref="CF48" authorId="0" shapeId="0" xr:uid="{00000000-0006-0000-0300-000019000000}">
      <text>
        <r>
          <rPr>
            <sz val="9"/>
            <color indexed="81"/>
            <rFont val="Tahoma"/>
            <family val="2"/>
          </rPr>
          <t xml:space="preserve">Independent nominated by </t>
        </r>
        <r>
          <rPr>
            <sz val="9"/>
            <color indexed="81"/>
            <rFont val="Calibri"/>
            <family val="2"/>
          </rPr>
          <t>Smer-SD</t>
        </r>
      </text>
    </comment>
    <comment ref="DD48" authorId="1" shapeId="0" xr:uid="{00000000-0006-0000-0300-00001C000000}">
      <text>
        <r>
          <rPr>
            <sz val="9"/>
            <color indexed="81"/>
            <rFont val="Tahoma"/>
            <family val="2"/>
          </rPr>
          <t>Nominated by Smer-SD</t>
        </r>
      </text>
    </comment>
    <comment ref="DP56" authorId="1" shapeId="0" xr:uid="{00000000-0006-0000-0300-000023000000}">
      <text>
        <r>
          <rPr>
            <sz val="9"/>
            <color indexed="81"/>
            <rFont val="Tahoma"/>
            <family val="2"/>
          </rPr>
          <t xml:space="preserve">Nominated by SNS
</t>
        </r>
      </text>
    </comment>
    <comment ref="EB56" authorId="1" shapeId="0" xr:uid="{00000000-0006-0000-0300-000024000000}">
      <text>
        <r>
          <rPr>
            <sz val="9"/>
            <color indexed="81"/>
            <rFont val="Tahoma"/>
            <family val="2"/>
          </rPr>
          <t xml:space="preserve">Nominated by SNS
</t>
        </r>
      </text>
    </comment>
    <comment ref="DP57" authorId="1" shapeId="0" xr:uid="{00000000-0006-0000-0300-000025000000}">
      <text>
        <r>
          <rPr>
            <sz val="9"/>
            <color indexed="81"/>
            <rFont val="Tahoma"/>
            <family val="2"/>
          </rPr>
          <t xml:space="preserve">Nominated by SNS
</t>
        </r>
      </text>
    </comment>
    <comment ref="DD58" authorId="1" shapeId="0" xr:uid="{00000000-0006-0000-0300-000026000000}">
      <text>
        <r>
          <rPr>
            <sz val="9"/>
            <color indexed="81"/>
            <rFont val="Tahoma"/>
            <family val="2"/>
          </rPr>
          <t>Nominated by Smer-SD</t>
        </r>
      </text>
    </comment>
    <comment ref="DP58" authorId="1" shapeId="0" xr:uid="{00000000-0006-0000-0300-000027000000}">
      <text>
        <r>
          <rPr>
            <sz val="9"/>
            <color indexed="81"/>
            <rFont val="Tahoma"/>
            <family val="2"/>
          </rPr>
          <t xml:space="preserve">Nominated by SNS
</t>
        </r>
      </text>
    </comment>
    <comment ref="BH66" authorId="0" shapeId="0" xr:uid="{00000000-0006-0000-0300-000029000000}">
      <text>
        <r>
          <rPr>
            <sz val="9"/>
            <color indexed="81"/>
            <rFont val="Tahoma"/>
            <family val="2"/>
          </rPr>
          <t>Member of D</t>
        </r>
        <r>
          <rPr>
            <sz val="9"/>
            <color indexed="81"/>
            <rFont val="Calibri"/>
            <family val="2"/>
          </rPr>
          <t>Ú</t>
        </r>
      </text>
    </comment>
    <comment ref="CF66" authorId="0" shapeId="0" xr:uid="{00000000-0006-0000-0300-00002B000000}">
      <text>
        <r>
          <rPr>
            <sz val="9"/>
            <color indexed="81"/>
            <rFont val="Tahoma"/>
            <family val="2"/>
          </rPr>
          <t xml:space="preserve">Independent nominated by </t>
        </r>
        <r>
          <rPr>
            <sz val="9"/>
            <color indexed="81"/>
            <rFont val="Calibri"/>
            <family val="2"/>
          </rPr>
          <t>Smer-SD</t>
        </r>
      </text>
    </comment>
    <comment ref="CF67" authorId="0" shapeId="0" xr:uid="{964BDD2C-D8AA-4F32-A695-91D2405ED82B}">
      <text>
        <r>
          <rPr>
            <sz val="9"/>
            <color indexed="81"/>
            <rFont val="Tahoma"/>
            <family val="2"/>
          </rPr>
          <t xml:space="preserve">Independent nominated by </t>
        </r>
        <r>
          <rPr>
            <sz val="9"/>
            <color indexed="81"/>
            <rFont val="Calibri"/>
            <family val="2"/>
          </rPr>
          <t>Smer-SD</t>
        </r>
      </text>
    </comment>
    <comment ref="DD70" authorId="1" shapeId="0" xr:uid="{00000000-0006-0000-0300-000030000000}">
      <text>
        <r>
          <rPr>
            <sz val="9"/>
            <color indexed="81"/>
            <rFont val="Tahoma"/>
            <family val="2"/>
          </rPr>
          <t>Nominated by Smer-SD</t>
        </r>
      </text>
    </comment>
    <comment ref="DP70" authorId="1" shapeId="0" xr:uid="{00000000-0006-0000-0300-000031000000}">
      <text>
        <r>
          <rPr>
            <sz val="9"/>
            <color indexed="81"/>
            <rFont val="Tahoma"/>
            <family val="2"/>
          </rPr>
          <t xml:space="preserve">Nominated by Smer-SD
</t>
        </r>
      </text>
    </comment>
    <comment ref="EB70" authorId="1" shapeId="0" xr:uid="{00000000-0006-0000-0300-000032000000}">
      <text>
        <r>
          <rPr>
            <sz val="9"/>
            <color indexed="81"/>
            <rFont val="Tahoma"/>
            <family val="2"/>
          </rPr>
          <t xml:space="preserve">Nominated by Smer-SD
</t>
        </r>
      </text>
    </comment>
    <comment ref="EZ70" authorId="1" shapeId="0" xr:uid="{00000000-0006-0000-0300-000033000000}">
      <text>
        <r>
          <rPr>
            <sz val="9"/>
            <color indexed="81"/>
            <rFont val="Tahoma"/>
            <family val="2"/>
          </rPr>
          <t>Nominated by SaS</t>
        </r>
      </text>
    </comment>
    <comment ref="BH73" authorId="0" shapeId="0" xr:uid="{00000000-0006-0000-0300-000034000000}">
      <text>
        <r>
          <rPr>
            <sz val="9"/>
            <color indexed="81"/>
            <rFont val="Tahoma"/>
            <family val="2"/>
          </rPr>
          <t>Member of D</t>
        </r>
        <r>
          <rPr>
            <sz val="9"/>
            <color indexed="81"/>
            <rFont val="Calibri"/>
            <family val="2"/>
          </rPr>
          <t>Ú</t>
        </r>
      </text>
    </comment>
    <comment ref="CF73" authorId="0" shapeId="0" xr:uid="{00000000-0006-0000-0300-000037000000}">
      <text>
        <r>
          <rPr>
            <sz val="9"/>
            <color indexed="81"/>
            <rFont val="Tahoma"/>
            <family val="2"/>
          </rPr>
          <t xml:space="preserve">Independent nominated by </t>
        </r>
        <r>
          <rPr>
            <sz val="9"/>
            <color indexed="81"/>
            <rFont val="Calibri"/>
            <family val="2"/>
          </rPr>
          <t>Smer-SD</t>
        </r>
      </text>
    </comment>
    <comment ref="DD73" authorId="1" shapeId="0" xr:uid="{00000000-0006-0000-0300-00003A000000}">
      <text>
        <r>
          <rPr>
            <sz val="9"/>
            <color indexed="81"/>
            <rFont val="Tahoma"/>
            <family val="2"/>
          </rPr>
          <t>Nominated by Smer-SD</t>
        </r>
      </text>
    </comment>
    <comment ref="DP73" authorId="1" shapeId="0" xr:uid="{00000000-0006-0000-0300-00003B000000}">
      <text>
        <r>
          <rPr>
            <sz val="9"/>
            <color indexed="81"/>
            <rFont val="Tahoma"/>
            <family val="2"/>
          </rPr>
          <t xml:space="preserve">Nominated by Smer-SD
</t>
        </r>
      </text>
    </comment>
    <comment ref="EB73" authorId="1" shapeId="0" xr:uid="{00000000-0006-0000-0300-00003C000000}">
      <text>
        <r>
          <rPr>
            <sz val="9"/>
            <color indexed="81"/>
            <rFont val="Tahoma"/>
            <family val="2"/>
          </rPr>
          <t xml:space="preserve">Nominated by Smer-SD
</t>
        </r>
      </text>
    </comment>
    <comment ref="EZ73" authorId="1" shapeId="0" xr:uid="{00000000-0006-0000-0300-00003D000000}">
      <text>
        <r>
          <rPr>
            <sz val="9"/>
            <color indexed="81"/>
            <rFont val="Tahoma"/>
            <family val="2"/>
          </rPr>
          <t>Nominated by OLaNO</t>
        </r>
      </text>
    </comment>
    <comment ref="CF74" authorId="0" shapeId="0" xr:uid="{0266C252-01ED-4B48-B9BB-434E29806E58}">
      <text>
        <r>
          <rPr>
            <sz val="9"/>
            <color indexed="81"/>
            <rFont val="Tahoma"/>
            <family val="2"/>
          </rPr>
          <t xml:space="preserve">Independent nominated by </t>
        </r>
        <r>
          <rPr>
            <sz val="9"/>
            <color indexed="81"/>
            <rFont val="Calibri"/>
            <family val="2"/>
          </rPr>
          <t>Smer-SD</t>
        </r>
      </text>
    </comment>
    <comment ref="BH75" authorId="0" shapeId="0" xr:uid="{00000000-0006-0000-0300-000040000000}">
      <text>
        <r>
          <rPr>
            <sz val="9"/>
            <color indexed="81"/>
            <rFont val="Tahoma"/>
            <family val="2"/>
          </rPr>
          <t>Member of KDH</t>
        </r>
      </text>
    </comment>
    <comment ref="CF75" authorId="0" shapeId="0" xr:uid="{00000000-0006-0000-0300-000042000000}">
      <text>
        <r>
          <rPr>
            <sz val="9"/>
            <color indexed="81"/>
            <rFont val="Tahoma"/>
            <family val="2"/>
          </rPr>
          <t xml:space="preserve">Independent nominated by </t>
        </r>
        <r>
          <rPr>
            <sz val="9"/>
            <color indexed="81"/>
            <rFont val="Calibri"/>
            <family val="2"/>
          </rPr>
          <t>Ľ</t>
        </r>
        <r>
          <rPr>
            <sz val="9"/>
            <color indexed="81"/>
            <rFont val="Tahoma"/>
            <family val="2"/>
          </rPr>
          <t>S-HZDS</t>
        </r>
      </text>
    </comment>
    <comment ref="DD75" authorId="1" shapeId="0" xr:uid="{00000000-0006-0000-0300-000046000000}">
      <text>
        <r>
          <rPr>
            <sz val="9"/>
            <color indexed="81"/>
            <rFont val="Tahoma"/>
            <family val="2"/>
          </rPr>
          <t>Nominated by Smer-SD</t>
        </r>
      </text>
    </comment>
    <comment ref="CF76" authorId="0" shapeId="0" xr:uid="{3FDB3AC0-D044-47B5-AB6E-8C4B85E4A419}">
      <text>
        <r>
          <rPr>
            <sz val="9"/>
            <color indexed="81"/>
            <rFont val="Tahoma"/>
            <family val="2"/>
          </rPr>
          <t xml:space="preserve">Independent nominated by </t>
        </r>
        <r>
          <rPr>
            <sz val="9"/>
            <color indexed="81"/>
            <rFont val="Calibri"/>
            <family val="2"/>
          </rPr>
          <t>Ľ</t>
        </r>
        <r>
          <rPr>
            <sz val="9"/>
            <color indexed="81"/>
            <rFont val="Tahoma"/>
            <family val="2"/>
          </rPr>
          <t>S-HZDS</t>
        </r>
      </text>
    </comment>
    <comment ref="BT77" authorId="0" shapeId="0" xr:uid="{00000000-0006-0000-0300-000048000000}">
      <text>
        <r>
          <rPr>
            <sz val="9"/>
            <color indexed="81"/>
            <rFont val="Tahoma"/>
            <family val="2"/>
          </rPr>
          <t>Member of DS</t>
        </r>
      </text>
    </comment>
    <comment ref="BT78" authorId="0" shapeId="0" xr:uid="{78E31FFB-A725-4095-85A1-A06643603FB4}">
      <text>
        <r>
          <rPr>
            <sz val="9"/>
            <color indexed="81"/>
            <rFont val="Tahoma"/>
            <family val="2"/>
          </rPr>
          <t>Independent nominated by SDKÚ-DS</t>
        </r>
      </text>
    </comment>
    <comment ref="BH79" authorId="0" shapeId="0" xr:uid="{00000000-0006-0000-0300-00004E000000}">
      <text>
        <r>
          <rPr>
            <sz val="9"/>
            <color indexed="81"/>
            <rFont val="Tahoma"/>
            <family val="2"/>
          </rPr>
          <t>Member of KDH</t>
        </r>
      </text>
    </comment>
    <comment ref="EB79" authorId="1" shapeId="0" xr:uid="{00000000-0006-0000-0300-000050000000}">
      <text>
        <r>
          <rPr>
            <sz val="9"/>
            <color indexed="81"/>
            <rFont val="Tahoma"/>
            <family val="2"/>
          </rPr>
          <t xml:space="preserve">Nominated by Smer-SD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Kevin Deegan-Krause</author>
  </authors>
  <commentList>
    <comment ref="BR14" authorId="0" shapeId="0" xr:uid="{00000000-0006-0000-0400-000001000000}">
      <text>
        <r>
          <rPr>
            <sz val="9"/>
            <color indexed="81"/>
            <rFont val="Tahoma"/>
            <family val="2"/>
          </rPr>
          <t>Original PDY reports change in raw numbers: -1</t>
        </r>
      </text>
    </comment>
    <comment ref="CL14" authorId="0" shapeId="0" xr:uid="{00000000-0006-0000-0400-000002000000}">
      <text>
        <r>
          <rPr>
            <sz val="9"/>
            <color indexed="81"/>
            <rFont val="Tahoma"/>
            <family val="2"/>
          </rPr>
          <t>Original PDY reports change in raw numbers: 1</t>
        </r>
      </text>
    </comment>
    <comment ref="BR16" authorId="0" shapeId="0" xr:uid="{00000000-0006-0000-0400-000003000000}">
      <text>
        <r>
          <rPr>
            <sz val="9"/>
            <color indexed="81"/>
            <rFont val="Tahoma"/>
            <family val="2"/>
          </rPr>
          <t>Original PDY reports change in raw numbers: 3</t>
        </r>
      </text>
    </comment>
    <comment ref="CL16" authorId="0" shapeId="0" xr:uid="{00000000-0006-0000-0400-000004000000}">
      <text>
        <r>
          <rPr>
            <sz val="9"/>
            <color indexed="81"/>
            <rFont val="Tahoma"/>
            <family val="2"/>
          </rPr>
          <t>Original PDY reports change in raw numbers: -3</t>
        </r>
      </text>
    </comment>
    <comment ref="BR17" authorId="0" shapeId="0" xr:uid="{00000000-0006-0000-0400-000005000000}">
      <text>
        <r>
          <rPr>
            <sz val="9"/>
            <color indexed="81"/>
            <rFont val="Tahoma"/>
            <family val="2"/>
          </rPr>
          <t>Original PDY reports change in raw numbers: -21</t>
        </r>
      </text>
    </comment>
    <comment ref="CL17" authorId="0" shapeId="0" xr:uid="{00000000-0006-0000-0400-000006000000}">
      <text>
        <r>
          <rPr>
            <sz val="9"/>
            <color indexed="81"/>
            <rFont val="Tahoma"/>
            <family val="2"/>
          </rPr>
          <t>Original PDY reports change in raw numbers: -15</t>
        </r>
      </text>
    </comment>
    <comment ref="BR18" authorId="0" shapeId="0" xr:uid="{00000000-0006-0000-0400-000007000000}">
      <text>
        <r>
          <rPr>
            <sz val="9"/>
            <color indexed="81"/>
            <rFont val="Tahoma"/>
            <family val="2"/>
          </rPr>
          <t>Original PDY reports change in raw numbers: 0</t>
        </r>
      </text>
    </comment>
    <comment ref="BR19" authorId="0" shapeId="0" xr:uid="{00000000-0006-0000-0400-000008000000}">
      <text>
        <r>
          <rPr>
            <sz val="9"/>
            <color indexed="81"/>
            <rFont val="Tahoma"/>
            <family val="2"/>
          </rPr>
          <t>Original PDY reports change in raw numbers: -11</t>
        </r>
      </text>
    </comment>
    <comment ref="CL19" authorId="0" shapeId="0" xr:uid="{00000000-0006-0000-0400-000009000000}">
      <text>
        <r>
          <rPr>
            <sz val="9"/>
            <color indexed="81"/>
            <rFont val="Tahoma"/>
            <family val="2"/>
          </rPr>
          <t>Original PDY reports change in raw numbers: 0</t>
        </r>
      </text>
    </comment>
    <comment ref="BR20" authorId="0" shapeId="0" xr:uid="{00000000-0006-0000-0400-00000A000000}">
      <text>
        <r>
          <rPr>
            <sz val="9"/>
            <color indexed="81"/>
            <rFont val="Tahoma"/>
            <family val="2"/>
          </rPr>
          <t>Original PDY reports change in raw numbers: 20</t>
        </r>
      </text>
    </comment>
    <comment ref="CL20" authorId="0" shapeId="0" xr:uid="{00000000-0006-0000-0400-00000B000000}">
      <text>
        <r>
          <rPr>
            <sz val="9"/>
            <color indexed="81"/>
            <rFont val="Tahoma"/>
            <family val="2"/>
          </rPr>
          <t>Original PDY reports change in raw numbers: -11</t>
        </r>
      </text>
    </comment>
    <comment ref="BR22" authorId="0" shapeId="0" xr:uid="{00000000-0006-0000-0400-00000C000000}">
      <text>
        <r>
          <rPr>
            <sz val="9"/>
            <color indexed="81"/>
            <rFont val="Tahoma"/>
            <family val="2"/>
          </rPr>
          <t>Original PDY reports change in raw numbers: 0</t>
        </r>
      </text>
    </comment>
    <comment ref="CL22" authorId="0" shapeId="0" xr:uid="{00000000-0006-0000-0400-00000D000000}">
      <text>
        <r>
          <rPr>
            <sz val="9"/>
            <color indexed="81"/>
            <rFont val="Tahoma"/>
            <family val="2"/>
          </rPr>
          <t>Original PDY reports change in raw numbers: 0</t>
        </r>
      </text>
    </comment>
    <comment ref="BR23" authorId="0" shapeId="0" xr:uid="{00000000-0006-0000-0400-00000E000000}">
      <text>
        <r>
          <rPr>
            <sz val="9"/>
            <color indexed="81"/>
            <rFont val="Tahoma"/>
            <family val="2"/>
          </rPr>
          <t>Original PDY reports change in raw numbers: 0</t>
        </r>
      </text>
    </comment>
    <comment ref="CL23" authorId="0" shapeId="0" xr:uid="{00000000-0006-0000-0400-00000F000000}">
      <text>
        <r>
          <rPr>
            <sz val="9"/>
            <color indexed="81"/>
            <rFont val="Tahoma"/>
            <family val="2"/>
          </rPr>
          <t>Original PDY reports change in raw numbers: -20</t>
        </r>
      </text>
    </comment>
    <comment ref="BR25" authorId="0" shapeId="0" xr:uid="{00000000-0006-0000-0400-000010000000}">
      <text>
        <r>
          <rPr>
            <sz val="9"/>
            <color indexed="81"/>
            <rFont val="Tahoma"/>
            <family val="2"/>
          </rPr>
          <t>Original PDY reports change in raw numbers: -15</t>
        </r>
      </text>
    </comment>
    <comment ref="BR28" authorId="0" shapeId="0" xr:uid="{00000000-0006-0000-0400-000011000000}">
      <text>
        <r>
          <rPr>
            <sz val="9"/>
            <color indexed="81"/>
            <rFont val="Tahoma"/>
            <family val="2"/>
          </rPr>
          <t>Original PDY reports change in raw numbers: 25</t>
        </r>
      </text>
    </comment>
    <comment ref="CL28" authorId="0" shapeId="0" xr:uid="{00000000-0006-0000-0400-000012000000}">
      <text>
        <r>
          <rPr>
            <sz val="9"/>
            <color indexed="81"/>
            <rFont val="Tahoma"/>
            <family val="2"/>
          </rPr>
          <t>Original PDY reports change in raw numbers: 12</t>
        </r>
      </text>
    </comment>
    <comment ref="BR32" authorId="0" shapeId="0" xr:uid="{00000000-0006-0000-0400-000013000000}">
      <text>
        <r>
          <rPr>
            <sz val="9"/>
            <color indexed="81"/>
            <rFont val="Tahoma"/>
            <family val="2"/>
          </rPr>
          <t>Original PDY reports change in raw numbers: 0</t>
        </r>
      </text>
    </comment>
    <comment ref="BR33" authorId="0" shapeId="0" xr:uid="{00000000-0006-0000-0400-000014000000}">
      <text>
        <r>
          <rPr>
            <sz val="9"/>
            <color indexed="81"/>
            <rFont val="Tahoma"/>
            <family val="2"/>
          </rPr>
          <t>Original PDY reports change in raw numbers: 0</t>
        </r>
      </text>
    </comment>
    <comment ref="BR34" authorId="0" shapeId="0" xr:uid="{00000000-0006-0000-0400-000015000000}">
      <text>
        <r>
          <rPr>
            <sz val="9"/>
            <color indexed="81"/>
            <rFont val="Tahoma"/>
            <family val="2"/>
          </rPr>
          <t>Original PDY reports change in raw numbers: 0</t>
        </r>
      </text>
    </comment>
    <comment ref="CL34" authorId="0" shapeId="0" xr:uid="{00000000-0006-0000-0400-000016000000}">
      <text>
        <r>
          <rPr>
            <sz val="9"/>
            <color indexed="81"/>
            <rFont val="Tahoma"/>
            <family val="2"/>
          </rPr>
          <t>Original PDY reports change in raw numbers: 0</t>
        </r>
      </text>
    </comment>
    <comment ref="BR35" authorId="0" shapeId="0" xr:uid="{00000000-0006-0000-0400-000017000000}">
      <text>
        <r>
          <rPr>
            <sz val="9"/>
            <color indexed="81"/>
            <rFont val="Tahoma"/>
            <family val="2"/>
          </rPr>
          <t>Original PDY reports change in raw numbers: 0</t>
        </r>
      </text>
    </comment>
    <comment ref="CL46" authorId="0" shapeId="0" xr:uid="{00000000-0006-0000-0400-000018000000}">
      <text>
        <r>
          <rPr>
            <sz val="9"/>
            <color indexed="81"/>
            <rFont val="Tahoma"/>
            <family val="2"/>
          </rPr>
          <t>Original PDY reports change in raw numbers: +22</t>
        </r>
      </text>
    </comment>
    <comment ref="CL47" authorId="0" shapeId="0" xr:uid="{00000000-0006-0000-0400-000019000000}">
      <text>
        <r>
          <rPr>
            <sz val="9"/>
            <color indexed="81"/>
            <rFont val="Tahoma"/>
            <family val="2"/>
          </rPr>
          <t xml:space="preserve">Original PDY reports change in raw numbers: +14
</t>
        </r>
      </text>
    </comment>
    <comment ref="CL48" authorId="0" shapeId="0" xr:uid="{00000000-0006-0000-0400-00001A000000}">
      <text>
        <r>
          <rPr>
            <sz val="9"/>
            <color indexed="81"/>
            <rFont val="Tahoma"/>
            <family val="2"/>
          </rPr>
          <t>Original PDY reports change in raw numbers: -1</t>
        </r>
      </text>
    </comment>
    <comment ref="CL49" authorId="0" shapeId="0" xr:uid="{00000000-0006-0000-0400-00001B000000}">
      <text>
        <r>
          <rPr>
            <sz val="9"/>
            <color indexed="81"/>
            <rFont val="Tahoma"/>
            <family val="2"/>
          </rPr>
          <t>Original PDY reports change in raw numbers: -1</t>
        </r>
      </text>
    </comment>
    <comment ref="CL50" authorId="0" shapeId="0" xr:uid="{00000000-0006-0000-0400-00001C000000}">
      <text>
        <r>
          <rPr>
            <sz val="9"/>
            <color indexed="81"/>
            <rFont val="Tahoma"/>
            <family val="2"/>
          </rPr>
          <t>Original PDY reports change in raw numbers: -1</t>
        </r>
      </text>
    </comment>
    <comment ref="C64" authorId="0" shapeId="0" xr:uid="{00000000-0006-0000-0400-00001D000000}">
      <text>
        <r>
          <rPr>
            <sz val="9"/>
            <color indexed="81"/>
            <rFont val="Tahoma"/>
            <family val="2"/>
          </rPr>
          <t>Other parties receiving less than 0.5% and not campaigning in previous or subsequent elections: Social Democracy, Sociálna demokracia (SD), 7121 (0.2%); Association for the Republic - Republicans, Združenie za republiku-Republikáni (ZZR), 1410 (0.04%); Real Social Democratic Party of Slovaks, Reálna sociálnodemokratická strana Slovákov (RSDSS), 3573 (0.1%).</t>
        </r>
      </text>
    </comment>
    <comment ref="E64" authorId="0" shapeId="0" xr:uid="{00000000-0006-0000-0400-00001E000000}">
      <text>
        <r>
          <rPr>
            <sz val="9"/>
            <color indexed="81"/>
            <rFont val="Tahoma"/>
            <family val="2"/>
          </rPr>
          <t>Adapted from original PDY to aggregate small parties (less than 0.5%) not campaigning in previous or subsequent elections.</t>
        </r>
      </text>
    </comment>
    <comment ref="F64" authorId="0" shapeId="0" xr:uid="{00000000-0006-0000-0400-00001F000000}">
      <text>
        <r>
          <rPr>
            <sz val="9"/>
            <color indexed="81"/>
            <rFont val="Tahoma"/>
            <family val="2"/>
          </rPr>
          <t>Adapted from original PDY to aggregate small parties (less than 0.5%) not campaigning in previous or subsequent elections.</t>
        </r>
      </text>
    </comment>
    <comment ref="G64" authorId="0" shapeId="0" xr:uid="{00000000-0006-0000-0400-000020000000}">
      <text>
        <r>
          <rPr>
            <sz val="9"/>
            <color indexed="81"/>
            <rFont val="Tahoma"/>
            <family val="2"/>
          </rPr>
          <t>Adapted from original PDY to aggregate small parties (less than 0.5%) not campaigning in previous or subsequent elections.</t>
        </r>
      </text>
    </comment>
    <comment ref="W64" authorId="0" shapeId="0" xr:uid="{00000000-0006-0000-0400-000021000000}">
      <text>
        <r>
          <rPr>
            <sz val="9"/>
            <color indexed="81"/>
            <rFont val="Tahoma"/>
            <family val="2"/>
          </rPr>
          <t>Other parties receiving less than 0.5% and not campaigning in previous or subsequent elections: National Alternative of Slovakia, Národná altematíva Slovenska (NAS), 3034 (0.09%); Independent Initiative, Nezivislá iniciatíva (NEI), 6232 (0.2%); Movement of the Third Way, Hnutie tretej cesty (HTC), 2515 (0.07%); United Party of Slovak Labourers, Jednotna strana pracujucich Slovenska (JSPS), 3574 (0.1%); Hungarian People’s Movement for Reconciliation and Prosperity, Maďarské ľudové hnutie za zmierenie a prosperitu (MĽHZP), 6587 (0.2%).</t>
        </r>
      </text>
    </comment>
    <comment ref="Y64" authorId="0" shapeId="0" xr:uid="{00000000-0006-0000-0400-000022000000}">
      <text>
        <r>
          <rPr>
            <sz val="9"/>
            <color indexed="81"/>
            <rFont val="Tahoma"/>
            <family val="2"/>
          </rPr>
          <t>Adapted from original PDY to aggregate small parties (less than 0.5%) not campaigning in previous or subsequent elections.</t>
        </r>
      </text>
    </comment>
    <comment ref="Z64" authorId="0" shapeId="0" xr:uid="{00000000-0006-0000-0400-000023000000}">
      <text>
        <r>
          <rPr>
            <sz val="9"/>
            <color indexed="81"/>
            <rFont val="Tahoma"/>
            <family val="2"/>
          </rPr>
          <t>Adapted from original PDY to aggregate small parties (less than 0.5%) not campaigning in previous or subsequent elections.</t>
        </r>
      </text>
    </comment>
    <comment ref="AA64" authorId="0" shapeId="0" xr:uid="{00000000-0006-0000-0400-000024000000}">
      <text>
        <r>
          <rPr>
            <sz val="9"/>
            <color indexed="81"/>
            <rFont val="Tahoma"/>
            <family val="2"/>
          </rPr>
          <t>Adapted from original PDY to aggregate small parties (less than 0.5%) not campaigning in previous or subsequent elections.</t>
        </r>
      </text>
    </comment>
    <comment ref="AQ64" authorId="0" shapeId="0" xr:uid="{00000000-0006-0000-0400-000025000000}">
      <text>
        <r>
          <rPr>
            <sz val="9"/>
            <color indexed="81"/>
            <rFont val="Tahoma"/>
            <family val="2"/>
          </rPr>
          <t>Other parties receiving less than 0.5% and not campaigning in previous or subsequent elections: Party for the Democratic Rights of Citizens_Strana za demokratické práva občanov (SDPO), 6716 (0.2%); Political Movement of the Roma in Slovakia-ROMA_Politické hnutie Rómov na Slovensku-ROMA (PHRS-ROMA), 6234 (0.2%); Woman and Family_Žena a rodina (ŽaR), 12646 (0.4%); Worker Party ROSA_Robotnícka strana ROSA (RS-ROSA), 8699 (0.3%).</t>
        </r>
      </text>
    </comment>
    <comment ref="AS64" authorId="0" shapeId="0" xr:uid="{00000000-0006-0000-0400-000026000000}">
      <text>
        <r>
          <rPr>
            <sz val="9"/>
            <color indexed="81"/>
            <rFont val="Tahoma"/>
            <family val="2"/>
          </rPr>
          <t>Adapted from original PDY to aggregate small parties (less than 0.5%) not campaigning in previous or subsequent elections.</t>
        </r>
      </text>
    </comment>
    <comment ref="AT64" authorId="0" shapeId="0" xr:uid="{00000000-0006-0000-0400-000027000000}">
      <text>
        <r>
          <rPr>
            <sz val="9"/>
            <color indexed="81"/>
            <rFont val="Tahoma"/>
            <family val="2"/>
          </rPr>
          <t>Adapted from original PDY to aggregate small parties (less than 0.5%) not campaigning in previous or subsequent elections.</t>
        </r>
      </text>
    </comment>
    <comment ref="AU64" authorId="0" shapeId="0" xr:uid="{00000000-0006-0000-0400-000028000000}">
      <text>
        <r>
          <rPr>
            <sz val="9"/>
            <color indexed="81"/>
            <rFont val="Tahoma"/>
            <family val="2"/>
          </rPr>
          <t>Adapted from original PDY to aggregate small parties (less than 0.5%) not campaigning in previous or subsequent elections.</t>
        </r>
      </text>
    </comment>
    <comment ref="AV64" authorId="0" shapeId="0" xr:uid="{00000000-0006-0000-0400-000029000000}">
      <text>
        <r>
          <rPr>
            <sz val="9"/>
            <color indexed="81"/>
            <rFont val="Tahoma"/>
            <family val="2"/>
          </rPr>
          <t>Adapted from original PDY to aggregate small parties (less than 0.5%) not campaigning in previous or subsequent elections.</t>
        </r>
      </text>
    </comment>
    <comment ref="BK64" authorId="0" shapeId="0" xr:uid="{00000000-0006-0000-0400-00002A000000}">
      <text>
        <r>
          <rPr>
            <sz val="9"/>
            <color indexed="81"/>
            <rFont val="Tahoma"/>
            <family val="2"/>
          </rPr>
          <t>Other parties receiving less than 0.5% and not campaigning in previous or subsequent elections: Slovak Prosperity, Prosperita Slovenska (PS), 3118 (13)%; Slovak People’s Party, Slovenská ľudová strana (SĽS), 3815 (16)%; Slovak National Coalition-Slovak Mutuality, Slovenská národná koalícia-Slovenská vzájomnost’ (SLNKO), 4016 (17)%; Party of Civic Solidarity, Strana občianskej solidarity (SOS), 2498 (10)%.</t>
        </r>
      </text>
    </comment>
    <comment ref="BM64" authorId="0" shapeId="0" xr:uid="{00000000-0006-0000-0400-00002B000000}">
      <text>
        <r>
          <rPr>
            <sz val="9"/>
            <color indexed="81"/>
            <rFont val="Tahoma"/>
            <family val="2"/>
          </rPr>
          <t>Adapted from original PDY to aggregate small parties (less than 0.5%) not campaigning in previous or subsequent elections.</t>
        </r>
      </text>
    </comment>
    <comment ref="BN64" authorId="0" shapeId="0" xr:uid="{00000000-0006-0000-0400-00002C000000}">
      <text>
        <r>
          <rPr>
            <sz val="9"/>
            <color indexed="81"/>
            <rFont val="Tahoma"/>
            <family val="2"/>
          </rPr>
          <t>Adapted from original PDY to aggregate small parties (less than 0.5%) not campaigning in previous or subsequent elections.</t>
        </r>
      </text>
    </comment>
    <comment ref="BO64" authorId="0" shapeId="0" xr:uid="{00000000-0006-0000-0400-00002D000000}">
      <text>
        <r>
          <rPr>
            <sz val="9"/>
            <color indexed="81"/>
            <rFont val="Tahoma"/>
            <family val="2"/>
          </rPr>
          <t>Adapted from original PDY to aggregate small parties (less than 0.5%) not campaigning in previous or subsequent elections.  Original PDY figure read -3.72% but on basis of inconsistent baseline.</t>
        </r>
      </text>
    </comment>
    <comment ref="CE64" authorId="0" shapeId="0" xr:uid="{00000000-0006-0000-0400-00002E000000}">
      <text>
        <r>
          <rPr>
            <sz val="9"/>
            <color indexed="81"/>
            <rFont val="Tahoma"/>
            <family val="2"/>
          </rPr>
          <t>Other parties receiving less than 0.5% and not campaigning in previous or subsequent elections: Európska demokratická strana– European Democratic Party (EDS), 10332 (0.4%); Nová demokracia– New Democracy (ND), 7962 (0.3%); Strana rómskej koalície– Party of the Romany Coalition (SRK), 6947 (0.3%); Aliancia za Európu národov– Alliance for the Europe of Nations (AZEN), 3325 (0.1%)</t>
        </r>
      </text>
    </comment>
    <comment ref="CY64" authorId="0" shapeId="0" xr:uid="{00000000-0006-0000-0400-00002F000000}">
      <text>
        <r>
          <rPr>
            <sz val="9"/>
            <color indexed="81"/>
            <rFont val="Tahoma"/>
            <family val="2"/>
          </rPr>
          <t>Other parties receiving less than 0.5% and not campaigning in previous elections: Law and Justice, PRÁVO A SPRAVODLIVOSŤ (PaS), 10604 (0.4); Greens, Zelení, 7860 (0.3);  Our Land, NÁŠ KRAJ, 4859 (0.2);  Ordinary People, Obyčajní ľudia, 4320 (0.2);  Party of Tradesmen of Slovakia, Strana živnostníkov Slovenska, SŽS, 3963 (0.2);  Party of the Citizens of Slovakia, Strana občanov Slovenska, SOSKA, 3836 (0.2);  Party of the Roma Union in Slovakia, Strana Rómskej únie na Slovensku, SRÚS, 2891 (0.1);  +1 Vote, +1 HLAS, 779 (0)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Kevin Deegan-Krause</author>
  </authors>
  <commentList>
    <comment ref="D22" authorId="0" shapeId="0" xr:uid="{00000000-0006-0000-0500-000001000000}">
      <text>
        <r>
          <rPr>
            <sz val="9"/>
            <color indexed="81"/>
            <rFont val="Tahoma"/>
            <family val="2"/>
          </rPr>
          <t>[of which 9 for Coexistence and 5 for MKDH]</t>
        </r>
      </text>
    </comment>
    <comment ref="I22" authorId="0" shapeId="0" xr:uid="{00000000-0006-0000-0500-000002000000}">
      <text>
        <r>
          <rPr>
            <sz val="9"/>
            <color indexed="81"/>
            <rFont val="Tahoma"/>
            <family val="2"/>
          </rPr>
          <t>[of which 9 for Coexistence and 5 for MKDH]</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Kevin Deegan-Krause</author>
  </authors>
  <commentList>
    <comment ref="D22" authorId="0" shapeId="0" xr:uid="{00000000-0006-0000-0700-000001000000}">
      <text>
        <r>
          <rPr>
            <sz val="9"/>
            <color indexed="81"/>
            <rFont val="Tahoma"/>
            <family val="2"/>
          </rPr>
          <t>[of which 9 for Coexistence and 5 for MKDH]</t>
        </r>
      </text>
    </comment>
    <comment ref="I22" authorId="0" shapeId="0" xr:uid="{00000000-0006-0000-0700-000002000000}">
      <text>
        <r>
          <rPr>
            <sz val="9"/>
            <color indexed="81"/>
            <rFont val="Tahoma"/>
            <family val="2"/>
          </rPr>
          <t>[of which 9 for Coexistence and 5 for MKDH]</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Kevin Deegan-Krause</author>
  </authors>
  <commentList>
    <comment ref="AA11" authorId="0" shapeId="0" xr:uid="{00000000-0006-0000-0800-000001000000}">
      <text>
        <r>
          <rPr>
            <sz val="9"/>
            <color indexed="81"/>
            <rFont val="Tahoma"/>
            <family val="2"/>
          </rPr>
          <t>Not listed in original PDY.  Calculated as percentage in this election minus percentage in previous election.</t>
        </r>
      </text>
    </comment>
    <comment ref="AD11" authorId="0" shapeId="0" xr:uid="{00000000-0006-0000-0800-000002000000}">
      <text>
        <r>
          <rPr>
            <sz val="9"/>
            <color indexed="81"/>
            <rFont val="Tahoma"/>
            <family val="2"/>
          </rPr>
          <t>Not listed in original PDY.  Calculated as percentage in this election minus percentage in previous election.</t>
        </r>
      </text>
    </comment>
    <comment ref="J12" authorId="0" shapeId="0" xr:uid="{00000000-0006-0000-0800-000003000000}">
      <text>
        <r>
          <rPr>
            <sz val="9"/>
            <color indexed="81"/>
            <rFont val="Tahoma"/>
            <family val="2"/>
          </rPr>
          <t>No baseline for comparison because this was Slovakia's first European parliament election.</t>
        </r>
      </text>
    </comment>
    <comment ref="AA13" authorId="0" shapeId="0" xr:uid="{00000000-0006-0000-0800-000004000000}">
      <text>
        <r>
          <rPr>
            <sz val="9"/>
            <color indexed="81"/>
            <rFont val="Tahoma"/>
            <family val="2"/>
          </rPr>
          <t>Not listed in original PDY.  Calculated as percentage in this election minus percentage in previous election.</t>
        </r>
      </text>
    </comment>
    <comment ref="AD13" authorId="0" shapeId="0" xr:uid="{00000000-0006-0000-0800-000005000000}">
      <text>
        <r>
          <rPr>
            <sz val="9"/>
            <color indexed="81"/>
            <rFont val="Tahoma"/>
            <family val="2"/>
          </rPr>
          <t>Not listed in original PDY.  Calculated as percentage in this election minus percentage in previous election.</t>
        </r>
      </text>
    </comment>
    <comment ref="J14" authorId="0" shapeId="0" xr:uid="{00000000-0006-0000-0800-000006000000}">
      <text>
        <r>
          <rPr>
            <sz val="9"/>
            <color indexed="81"/>
            <rFont val="Tahoma"/>
            <family val="2"/>
          </rPr>
          <t>No baseline for comparison because this was Slovakia's first European parliament election.</t>
        </r>
      </text>
    </comment>
    <comment ref="J15" authorId="0" shapeId="0" xr:uid="{00000000-0006-0000-0800-000007000000}">
      <text>
        <r>
          <rPr>
            <sz val="9"/>
            <color indexed="81"/>
            <rFont val="Tahoma"/>
            <family val="2"/>
          </rPr>
          <t>No baseline for comparison because this was Slovakia's first European parliament election.</t>
        </r>
      </text>
    </comment>
    <comment ref="J16" authorId="0" shapeId="0" xr:uid="{00000000-0006-0000-0800-000008000000}">
      <text>
        <r>
          <rPr>
            <sz val="9"/>
            <color indexed="81"/>
            <rFont val="Tahoma"/>
            <family val="2"/>
          </rPr>
          <t>No baseline for comparison because this was Slovakia's first European parliament election.</t>
        </r>
      </text>
    </comment>
    <comment ref="J17" authorId="0" shapeId="0" xr:uid="{00000000-0006-0000-0800-000009000000}">
      <text>
        <r>
          <rPr>
            <sz val="9"/>
            <color indexed="81"/>
            <rFont val="Tahoma"/>
            <family val="2"/>
          </rPr>
          <t>No baseline for comparison because this was Slovakia's first European parliament election.</t>
        </r>
      </text>
    </comment>
    <comment ref="AA17" authorId="0" shapeId="0" xr:uid="{00000000-0006-0000-0800-00000A000000}">
      <text>
        <r>
          <rPr>
            <sz val="9"/>
            <color indexed="81"/>
            <rFont val="Tahoma"/>
            <family val="2"/>
          </rPr>
          <t>Not listed in original PDY.  Calculated as percentage in this election minus percentage in previous election.</t>
        </r>
      </text>
    </comment>
    <comment ref="AD17" authorId="0" shapeId="0" xr:uid="{00000000-0006-0000-0800-00000B000000}">
      <text>
        <r>
          <rPr>
            <sz val="9"/>
            <color indexed="81"/>
            <rFont val="Tahoma"/>
            <family val="2"/>
          </rPr>
          <t>Not listed in original PDY.  Calculated as percentage in this election minus percentage in previous election.</t>
        </r>
      </text>
    </comment>
    <comment ref="J18" authorId="0" shapeId="0" xr:uid="{00000000-0006-0000-0800-00000C000000}">
      <text>
        <r>
          <rPr>
            <sz val="9"/>
            <color indexed="81"/>
            <rFont val="Tahoma"/>
            <family val="2"/>
          </rPr>
          <t>No baseline for comparison because this was Slovakia's first European parliament election.</t>
        </r>
      </text>
    </comment>
    <comment ref="AA18" authorId="0" shapeId="0" xr:uid="{00000000-0006-0000-0800-00000D000000}">
      <text>
        <r>
          <rPr>
            <sz val="9"/>
            <color indexed="81"/>
            <rFont val="Tahoma"/>
            <family val="2"/>
          </rPr>
          <t>Not listed in original PDY.  Calculated as percentage in this election minus percentage in previous election.</t>
        </r>
      </text>
    </comment>
    <comment ref="AD18" authorId="0" shapeId="0" xr:uid="{00000000-0006-0000-0800-00000E000000}">
      <text>
        <r>
          <rPr>
            <sz val="9"/>
            <color indexed="81"/>
            <rFont val="Tahoma"/>
            <family val="2"/>
          </rPr>
          <t>Not listed in original PDY.  Calculated as percentage in this election minus percentage in previous election.</t>
        </r>
      </text>
    </comment>
    <comment ref="AA19" authorId="0" shapeId="0" xr:uid="{00000000-0006-0000-0800-00000F000000}">
      <text>
        <r>
          <rPr>
            <sz val="9"/>
            <color indexed="81"/>
            <rFont val="Tahoma"/>
            <family val="2"/>
          </rPr>
          <t>Not listed in original PDY.  Calculated as percentage in this election minus percentage in previous election.</t>
        </r>
      </text>
    </comment>
    <comment ref="AD19" authorId="0" shapeId="0" xr:uid="{00000000-0006-0000-0800-000010000000}">
      <text>
        <r>
          <rPr>
            <sz val="9"/>
            <color indexed="81"/>
            <rFont val="Tahoma"/>
            <family val="2"/>
          </rPr>
          <t>Not listed in original PDY.  Calculated as percentage in this election minus percentage in previous election.</t>
        </r>
      </text>
    </comment>
    <comment ref="J20" authorId="0" shapeId="0" xr:uid="{00000000-0006-0000-0800-000011000000}">
      <text>
        <r>
          <rPr>
            <sz val="9"/>
            <color indexed="81"/>
            <rFont val="Tahoma"/>
            <family val="2"/>
          </rPr>
          <t>No baseline for comparison because this was Slovakia's first European parliament election.</t>
        </r>
      </text>
    </comment>
    <comment ref="AA20" authorId="0" shapeId="0" xr:uid="{00000000-0006-0000-0800-000012000000}">
      <text>
        <r>
          <rPr>
            <sz val="9"/>
            <color indexed="81"/>
            <rFont val="Tahoma"/>
            <family val="2"/>
          </rPr>
          <t>Not listed in original PDY.  Calculated as percentage in this election minus percentage in previous election.</t>
        </r>
      </text>
    </comment>
    <comment ref="AD20" authorId="0" shapeId="0" xr:uid="{00000000-0006-0000-0800-000013000000}">
      <text>
        <r>
          <rPr>
            <sz val="9"/>
            <color indexed="81"/>
            <rFont val="Tahoma"/>
            <family val="2"/>
          </rPr>
          <t>Not listed in original PDY.  Calculated as percentage in this election minus percentage in previous election.</t>
        </r>
      </text>
    </comment>
    <comment ref="J21" authorId="0" shapeId="0" xr:uid="{00000000-0006-0000-0800-000014000000}">
      <text>
        <r>
          <rPr>
            <sz val="9"/>
            <color indexed="81"/>
            <rFont val="Tahoma"/>
            <family val="2"/>
          </rPr>
          <t>No baseline for comparison because this was Slovakia's first European parliament election.</t>
        </r>
      </text>
    </comment>
    <comment ref="AA21" authorId="0" shapeId="0" xr:uid="{00000000-0006-0000-0800-000015000000}">
      <text>
        <r>
          <rPr>
            <sz val="9"/>
            <color indexed="81"/>
            <rFont val="Tahoma"/>
            <family val="2"/>
          </rPr>
          <t>Not listed in original PDY.  Calculated as percentage in this election minus percentage in previous election.</t>
        </r>
      </text>
    </comment>
    <comment ref="AD21" authorId="0" shapeId="0" xr:uid="{00000000-0006-0000-0800-000016000000}">
      <text>
        <r>
          <rPr>
            <sz val="9"/>
            <color indexed="81"/>
            <rFont val="Tahoma"/>
            <family val="2"/>
          </rPr>
          <t>Not listed in original PDY.  Calculated as percentage in this election minus percentage in previous election.</t>
        </r>
      </text>
    </comment>
    <comment ref="J22" authorId="0" shapeId="0" xr:uid="{00000000-0006-0000-0800-000017000000}">
      <text>
        <r>
          <rPr>
            <sz val="9"/>
            <color indexed="81"/>
            <rFont val="Tahoma"/>
            <family val="2"/>
          </rPr>
          <t>No baseline for comparison because this was Slovakia's first European parliament election.</t>
        </r>
      </text>
    </comment>
    <comment ref="J23" authorId="0" shapeId="0" xr:uid="{00000000-0006-0000-0800-000018000000}">
      <text>
        <r>
          <rPr>
            <sz val="9"/>
            <color indexed="81"/>
            <rFont val="Tahoma"/>
            <family val="2"/>
          </rPr>
          <t>No baseline for comparison because this was Slovakia's first European parliament election.</t>
        </r>
      </text>
    </comment>
    <comment ref="AA24" authorId="0" shapeId="0" xr:uid="{00000000-0006-0000-0800-000019000000}">
      <text>
        <r>
          <rPr>
            <sz val="9"/>
            <color indexed="81"/>
            <rFont val="Tahoma"/>
            <family val="2"/>
          </rPr>
          <t>Not listed in original PDY.  Calculated as percentage in this election minus percentage in previous election.</t>
        </r>
      </text>
    </comment>
    <comment ref="AD24" authorId="0" shapeId="0" xr:uid="{00000000-0006-0000-0800-00001A000000}">
      <text>
        <r>
          <rPr>
            <sz val="9"/>
            <color indexed="81"/>
            <rFont val="Tahoma"/>
            <family val="2"/>
          </rPr>
          <t>Not listed in original PDY.  Calculated as percentage in this election minus percentage in previous election.</t>
        </r>
      </text>
    </comment>
    <comment ref="AA25" authorId="0" shapeId="0" xr:uid="{00000000-0006-0000-0800-00001B000000}">
      <text>
        <r>
          <rPr>
            <sz val="9"/>
            <color indexed="81"/>
            <rFont val="Tahoma"/>
            <family val="2"/>
          </rPr>
          <t>Not listed in original PDY.  Calculated as percentage in this election minus percentage in previous election.</t>
        </r>
      </text>
    </comment>
    <comment ref="AD25" authorId="0" shapeId="0" xr:uid="{00000000-0006-0000-0800-00001C000000}">
      <text>
        <r>
          <rPr>
            <sz val="9"/>
            <color indexed="81"/>
            <rFont val="Tahoma"/>
            <family val="2"/>
          </rPr>
          <t>Not listed in original PDY.  Calculated as percentage in this election minus percentage in previous election.</t>
        </r>
      </text>
    </comment>
    <comment ref="J26" authorId="0" shapeId="0" xr:uid="{00000000-0006-0000-0800-00001D000000}">
      <text>
        <r>
          <rPr>
            <sz val="9"/>
            <color indexed="81"/>
            <rFont val="Tahoma"/>
            <family val="2"/>
          </rPr>
          <t>No baseline for comparison because this was Slovakia's first European parliament election.</t>
        </r>
      </text>
    </comment>
    <comment ref="AA27" authorId="0" shapeId="0" xr:uid="{00000000-0006-0000-0800-00001E000000}">
      <text>
        <r>
          <rPr>
            <sz val="9"/>
            <color indexed="81"/>
            <rFont val="Tahoma"/>
            <family val="2"/>
          </rPr>
          <t>Not listed in original PDY.  Calculated as percentage in this election minus percentage in previous election.</t>
        </r>
      </text>
    </comment>
    <comment ref="AD27" authorId="0" shapeId="0" xr:uid="{00000000-0006-0000-0800-00001F000000}">
      <text>
        <r>
          <rPr>
            <sz val="9"/>
            <color indexed="81"/>
            <rFont val="Tahoma"/>
            <family val="2"/>
          </rPr>
          <t>Not listed in original PDY.  Calculated as percentage in this election minus percentage in previous election.</t>
        </r>
      </text>
    </comment>
    <comment ref="J28" authorId="0" shapeId="0" xr:uid="{00000000-0006-0000-0800-000020000000}">
      <text>
        <r>
          <rPr>
            <sz val="9"/>
            <color indexed="81"/>
            <rFont val="Tahoma"/>
            <family val="2"/>
          </rPr>
          <t>No baseline for comparison because this was Slovakia's first European parliament election.</t>
        </r>
      </text>
    </comment>
    <comment ref="AA28" authorId="0" shapeId="0" xr:uid="{00000000-0006-0000-0800-000021000000}">
      <text>
        <r>
          <rPr>
            <sz val="9"/>
            <color indexed="81"/>
            <rFont val="Tahoma"/>
            <family val="2"/>
          </rPr>
          <t>Not listed in original PDY.  Calculated as percentage in this election minus percentage in previous election.</t>
        </r>
      </text>
    </comment>
    <comment ref="AD28" authorId="0" shapeId="0" xr:uid="{00000000-0006-0000-0800-000022000000}">
      <text>
        <r>
          <rPr>
            <sz val="9"/>
            <color indexed="81"/>
            <rFont val="Tahoma"/>
            <family val="2"/>
          </rPr>
          <t>Not listed in original PDY.  Calculated as percentage in this election minus percentage in previous election.</t>
        </r>
      </text>
    </comment>
    <comment ref="J29" authorId="0" shapeId="0" xr:uid="{00000000-0006-0000-0800-000023000000}">
      <text>
        <r>
          <rPr>
            <sz val="9"/>
            <color indexed="81"/>
            <rFont val="Tahoma"/>
            <family val="2"/>
          </rPr>
          <t>No baseline for comparison because this was Slovakia's first European parliament election.</t>
        </r>
      </text>
    </comment>
    <comment ref="AA29" authorId="0" shapeId="0" xr:uid="{00000000-0006-0000-0800-000024000000}">
      <text>
        <r>
          <rPr>
            <sz val="9"/>
            <color indexed="81"/>
            <rFont val="Tahoma"/>
            <family val="2"/>
          </rPr>
          <t>Not listed in original PDY.  Calculated as percentage in this election minus percentage in previous election.</t>
        </r>
      </text>
    </comment>
    <comment ref="AD29" authorId="0" shapeId="0" xr:uid="{00000000-0006-0000-0800-000025000000}">
      <text>
        <r>
          <rPr>
            <sz val="9"/>
            <color indexed="81"/>
            <rFont val="Tahoma"/>
            <family val="2"/>
          </rPr>
          <t>Not listed in original PDY.  Calculated as percentage in this election minus percentage in previous election.</t>
        </r>
      </text>
    </comment>
    <comment ref="J30" authorId="0" shapeId="0" xr:uid="{00000000-0006-0000-0800-000026000000}">
      <text>
        <r>
          <rPr>
            <sz val="9"/>
            <color indexed="81"/>
            <rFont val="Tahoma"/>
            <family val="2"/>
          </rPr>
          <t>No baseline for comparison because this was Slovakia's first European parliament election.</t>
        </r>
      </text>
    </comment>
    <comment ref="J31" authorId="0" shapeId="0" xr:uid="{00000000-0006-0000-0800-000027000000}">
      <text>
        <r>
          <rPr>
            <sz val="9"/>
            <color indexed="81"/>
            <rFont val="Tahoma"/>
            <family val="2"/>
          </rPr>
          <t>No baseline for comparison because this was Slovakia's first European parliament election.</t>
        </r>
      </text>
    </comment>
    <comment ref="AA31" authorId="0" shapeId="0" xr:uid="{00000000-0006-0000-0800-000028000000}">
      <text>
        <r>
          <rPr>
            <sz val="9"/>
            <color indexed="81"/>
            <rFont val="Tahoma"/>
            <family val="2"/>
          </rPr>
          <t>Not listed in original PDY.  Calculated as percentage in this election minus percentage in previous election.</t>
        </r>
      </text>
    </comment>
    <comment ref="AD31" authorId="0" shapeId="0" xr:uid="{00000000-0006-0000-0800-000029000000}">
      <text>
        <r>
          <rPr>
            <sz val="9"/>
            <color indexed="81"/>
            <rFont val="Tahoma"/>
            <family val="2"/>
          </rPr>
          <t>Not listed in original PDY.  Calculated as percentage in this election minus percentage in previous election.</t>
        </r>
      </text>
    </comment>
    <comment ref="AA32" authorId="0" shapeId="0" xr:uid="{00000000-0006-0000-0800-00002A000000}">
      <text>
        <r>
          <rPr>
            <sz val="9"/>
            <color indexed="81"/>
            <rFont val="Tahoma"/>
            <family val="2"/>
          </rPr>
          <t>Not listed in original PDY.  Calculated as percentage in this election minus percentage in previous election.</t>
        </r>
      </text>
    </comment>
    <comment ref="AD32" authorId="0" shapeId="0" xr:uid="{00000000-0006-0000-0800-00002B000000}">
      <text>
        <r>
          <rPr>
            <sz val="9"/>
            <color indexed="81"/>
            <rFont val="Tahoma"/>
            <family val="2"/>
          </rPr>
          <t>Not listed in original PDY.  Calculated as percentage in this election minus percentage in previous election.</t>
        </r>
      </text>
    </comment>
    <comment ref="J33" authorId="0" shapeId="0" xr:uid="{00000000-0006-0000-0800-00002C000000}">
      <text>
        <r>
          <rPr>
            <sz val="9"/>
            <color indexed="81"/>
            <rFont val="Tahoma"/>
            <family val="2"/>
          </rPr>
          <t>No baseline for comparison because this was Slovakia's first European parliament election.</t>
        </r>
      </text>
    </comment>
    <comment ref="AA33" authorId="0" shapeId="0" xr:uid="{00000000-0006-0000-0800-00002D000000}">
      <text>
        <r>
          <rPr>
            <sz val="9"/>
            <color indexed="81"/>
            <rFont val="Tahoma"/>
            <family val="2"/>
          </rPr>
          <t>Not listed in original PDY.  Calculated as percentage in this election minus percentage in previous election.</t>
        </r>
      </text>
    </comment>
    <comment ref="AD33" authorId="0" shapeId="0" xr:uid="{00000000-0006-0000-0800-00002E000000}">
      <text>
        <r>
          <rPr>
            <sz val="9"/>
            <color indexed="81"/>
            <rFont val="Tahoma"/>
            <family val="2"/>
          </rPr>
          <t>Not listed in original PDY.  Calculated as percentage in this election minus percentage in previous election.</t>
        </r>
      </text>
    </comment>
    <comment ref="AA34" authorId="0" shapeId="0" xr:uid="{00000000-0006-0000-0800-00002F000000}">
      <text>
        <r>
          <rPr>
            <sz val="9"/>
            <color indexed="81"/>
            <rFont val="Tahoma"/>
            <family val="2"/>
          </rPr>
          <t>Not listed in original PDY.  Calculated as percentage in this election minus percentage in previous election.</t>
        </r>
      </text>
    </comment>
    <comment ref="AD34" authorId="0" shapeId="0" xr:uid="{00000000-0006-0000-0800-000030000000}">
      <text>
        <r>
          <rPr>
            <sz val="9"/>
            <color indexed="81"/>
            <rFont val="Tahoma"/>
            <family val="2"/>
          </rPr>
          <t>Not listed in original PDY.  Calculated as percentage in this election minus percentage in previous election.</t>
        </r>
      </text>
    </comment>
    <comment ref="J35" authorId="0" shapeId="0" xr:uid="{00000000-0006-0000-0800-000031000000}">
      <text>
        <r>
          <rPr>
            <sz val="9"/>
            <color indexed="81"/>
            <rFont val="Tahoma"/>
            <family val="2"/>
          </rPr>
          <t>No baseline for comparison because this was Slovakia's first European parliament election.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PDY</author>
    <author>Kevin</author>
  </authors>
  <commentList>
    <comment ref="B20" authorId="0" shapeId="0" xr:uid="{00000000-0006-0000-0900-000001000000}">
      <text>
        <r>
          <rPr>
            <sz val="9"/>
            <color indexed="81"/>
            <rFont val="Tahoma"/>
            <family val="2"/>
          </rPr>
          <t>Votes for candidate were cast even though he declined.</t>
        </r>
      </text>
    </comment>
    <comment ref="D20" authorId="0" shapeId="0" xr:uid="{00000000-0006-0000-0900-000002000000}">
      <text>
        <r>
          <rPr>
            <sz val="9"/>
            <color indexed="81"/>
            <rFont val="Tahoma"/>
            <family val="2"/>
          </rPr>
          <t>Votes for candidate were cast even though he declined.</t>
        </r>
      </text>
    </comment>
    <comment ref="E20" authorId="0" shapeId="0" xr:uid="{00000000-0006-0000-0900-000003000000}">
      <text>
        <r>
          <rPr>
            <sz val="9"/>
            <color indexed="81"/>
            <rFont val="Tahoma"/>
            <family val="2"/>
          </rPr>
          <t>Votes for candidate were cast even though he declined.</t>
        </r>
      </text>
    </comment>
    <comment ref="H23" authorId="1" shapeId="0" xr:uid="{00000000-0006-0000-0900-000004000000}">
      <text>
        <r>
          <rPr>
            <sz val="9"/>
            <color indexed="81"/>
            <rFont val="Tahoma"/>
            <family val="2"/>
          </rPr>
          <t xml:space="preserve">HZD endorsed as part of Confederation of the National Forces of Slovakia (Konfederácia národných síl Slovenska) which also included SNS </t>
        </r>
      </text>
    </comment>
    <comment ref="H28" authorId="1" shapeId="0" xr:uid="{00000000-0006-0000-0900-000005000000}">
      <text>
        <r>
          <rPr>
            <sz val="9"/>
            <color indexed="81"/>
            <rFont val="Tahoma"/>
            <family val="2"/>
          </rPr>
          <t>Also endorsed by SMK.</t>
        </r>
      </text>
    </comment>
    <comment ref="B30" authorId="0" shapeId="0" xr:uid="{00000000-0006-0000-0900-000006000000}">
      <text>
        <r>
          <rPr>
            <sz val="9"/>
            <color indexed="81"/>
            <rFont val="Tahoma"/>
            <family val="2"/>
          </rPr>
          <t>The candidate withdrew from the race and his party declared its support
for the SDKÚ candidate Eduard Kukan. Regardless of his withdrawal, his name remained on the ballot paper and he received some votes.</t>
        </r>
      </text>
    </comment>
    <comment ref="I30" authorId="0" shapeId="0" xr:uid="{00000000-0006-0000-0900-000007000000}">
      <text>
        <r>
          <rPr>
            <sz val="9"/>
            <color indexed="81"/>
            <rFont val="Tahoma"/>
            <family val="2"/>
          </rPr>
          <t>The candidate withdrew from the race and his party declared its support
for the SDKÚ candidate Eduard Kukan. Regardless of his withdrawal, his name remained on the ballot paper and he received some votes.</t>
        </r>
      </text>
    </comment>
    <comment ref="J30" authorId="0" shapeId="0" xr:uid="{00000000-0006-0000-0900-000008000000}">
      <text>
        <r>
          <rPr>
            <sz val="9"/>
            <color indexed="81"/>
            <rFont val="Tahoma"/>
            <family val="2"/>
          </rPr>
          <t>The candidate withdrew from the race and his party declared its support
for the SDKÚ candidate Eduard Kukan. Regardless of his withdrawal, his name remained on the ballot paper and he received some votes.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Kevin Deegan-Krause</author>
  </authors>
  <commentList>
    <comment ref="G3" authorId="0" shapeId="0" xr:uid="{00000000-0006-0000-0A00-000001000000}">
      <text>
        <r>
          <rPr>
            <sz val="9"/>
            <color indexed="81"/>
            <rFont val="Tahoma"/>
            <family val="2"/>
          </rPr>
          <t xml:space="preserve">Approximate
</t>
        </r>
      </text>
    </comment>
    <comment ref="I3" authorId="0" shapeId="0" xr:uid="{00000000-0006-0000-0A00-000002000000}">
      <text>
        <r>
          <rPr>
            <sz val="9"/>
            <color indexed="81"/>
            <rFont val="Tahoma"/>
            <family val="2"/>
          </rPr>
          <t xml:space="preserve">Approximate
</t>
        </r>
      </text>
    </comment>
    <comment ref="K3" authorId="0" shapeId="0" xr:uid="{00000000-0006-0000-0A00-000003000000}">
      <text>
        <r>
          <rPr>
            <sz val="9"/>
            <color indexed="81"/>
            <rFont val="Tahoma"/>
            <family val="2"/>
          </rPr>
          <t xml:space="preserve">Approximate
</t>
        </r>
      </text>
    </comment>
    <comment ref="G4" authorId="0" shapeId="0" xr:uid="{00000000-0006-0000-0A00-000004000000}">
      <text>
        <r>
          <rPr>
            <sz val="9"/>
            <color indexed="81"/>
            <rFont val="Tahoma"/>
            <family val="2"/>
          </rPr>
          <t xml:space="preserve">Approximate
</t>
        </r>
      </text>
    </comment>
    <comment ref="I4" authorId="0" shapeId="0" xr:uid="{00000000-0006-0000-0A00-000005000000}">
      <text>
        <r>
          <rPr>
            <sz val="9"/>
            <color indexed="81"/>
            <rFont val="Tahoma"/>
            <family val="2"/>
          </rPr>
          <t xml:space="preserve">Approximate
</t>
        </r>
      </text>
    </comment>
    <comment ref="K4" authorId="0" shapeId="0" xr:uid="{00000000-0006-0000-0A00-000006000000}">
      <text>
        <r>
          <rPr>
            <sz val="9"/>
            <color indexed="81"/>
            <rFont val="Tahoma"/>
            <family val="2"/>
          </rPr>
          <t xml:space="preserve">Approximate
</t>
        </r>
      </text>
    </comment>
    <comment ref="G5" authorId="0" shapeId="0" xr:uid="{00000000-0006-0000-0A00-000007000000}">
      <text>
        <r>
          <rPr>
            <sz val="9"/>
            <color indexed="81"/>
            <rFont val="Tahoma"/>
            <family val="2"/>
          </rPr>
          <t xml:space="preserve">Approximate
</t>
        </r>
      </text>
    </comment>
    <comment ref="I5" authorId="0" shapeId="0" xr:uid="{00000000-0006-0000-0A00-000008000000}">
      <text>
        <r>
          <rPr>
            <sz val="9"/>
            <color indexed="81"/>
            <rFont val="Tahoma"/>
            <family val="2"/>
          </rPr>
          <t xml:space="preserve">Approximate
</t>
        </r>
      </text>
    </comment>
    <comment ref="K5" authorId="0" shapeId="0" xr:uid="{00000000-0006-0000-0A00-000009000000}">
      <text>
        <r>
          <rPr>
            <sz val="9"/>
            <color indexed="81"/>
            <rFont val="Tahoma"/>
            <family val="2"/>
          </rPr>
          <t xml:space="preserve">Approximate
</t>
        </r>
      </text>
    </comment>
    <comment ref="G6" authorId="0" shapeId="0" xr:uid="{00000000-0006-0000-0A00-00000A000000}">
      <text>
        <r>
          <rPr>
            <sz val="9"/>
            <color indexed="81"/>
            <rFont val="Tahoma"/>
            <family val="2"/>
          </rPr>
          <t xml:space="preserve">Approximate
</t>
        </r>
      </text>
    </comment>
    <comment ref="I6" authorId="0" shapeId="0" xr:uid="{00000000-0006-0000-0A00-00000B000000}">
      <text>
        <r>
          <rPr>
            <sz val="9"/>
            <color indexed="81"/>
            <rFont val="Tahoma"/>
            <family val="2"/>
          </rPr>
          <t xml:space="preserve">Approximate
</t>
        </r>
      </text>
    </comment>
    <comment ref="K6" authorId="0" shapeId="0" xr:uid="{00000000-0006-0000-0A00-00000C000000}">
      <text>
        <r>
          <rPr>
            <sz val="9"/>
            <color indexed="81"/>
            <rFont val="Tahoma"/>
            <family val="2"/>
          </rPr>
          <t xml:space="preserve">Approximate
</t>
        </r>
      </text>
    </comment>
    <comment ref="AG6" authorId="0" shapeId="0" xr:uid="{00000000-0006-0000-0A00-00000D000000}">
      <text>
        <r>
          <rPr>
            <sz val="9"/>
            <color indexed="81"/>
            <rFont val="Tahoma"/>
            <family val="2"/>
          </rPr>
          <t>6074 ballots not returned or returned in an invalid fashion</t>
        </r>
      </text>
    </comment>
    <comment ref="AI6" authorId="0" shapeId="0" xr:uid="{00000000-0006-0000-0A00-00000E000000}">
      <text>
        <r>
          <rPr>
            <sz val="9"/>
            <color indexed="81"/>
            <rFont val="Tahoma"/>
            <family val="2"/>
          </rPr>
          <t>6074 ballots not returned or returned in an invalid fashion</t>
        </r>
      </text>
    </comment>
    <comment ref="AK6" authorId="0" shapeId="0" xr:uid="{00000000-0006-0000-0A00-00000F000000}">
      <text>
        <r>
          <rPr>
            <sz val="9"/>
            <color indexed="81"/>
            <rFont val="Tahoma"/>
            <family val="2"/>
          </rPr>
          <t>6074 ballots not returned or returned in an invalid fashion</t>
        </r>
      </text>
    </comment>
    <comment ref="G7" authorId="0" shapeId="0" xr:uid="{00000000-0006-0000-0A00-000010000000}">
      <text>
        <r>
          <rPr>
            <sz val="9"/>
            <color indexed="81"/>
            <rFont val="Tahoma"/>
            <family val="2"/>
          </rPr>
          <t xml:space="preserve">Approximate
</t>
        </r>
      </text>
    </comment>
    <comment ref="I7" authorId="0" shapeId="0" xr:uid="{00000000-0006-0000-0A00-000011000000}">
      <text>
        <r>
          <rPr>
            <sz val="9"/>
            <color indexed="81"/>
            <rFont val="Tahoma"/>
            <family val="2"/>
          </rPr>
          <t xml:space="preserve">Approximate
</t>
        </r>
      </text>
    </comment>
    <comment ref="K7" authorId="0" shapeId="0" xr:uid="{00000000-0006-0000-0A00-000012000000}">
      <text>
        <r>
          <rPr>
            <sz val="9"/>
            <color indexed="81"/>
            <rFont val="Tahoma"/>
            <family val="2"/>
          </rPr>
          <t xml:space="preserve">Approximate
</t>
        </r>
      </text>
    </comment>
    <comment ref="G8" authorId="0" shapeId="0" xr:uid="{00000000-0006-0000-0A00-000013000000}">
      <text>
        <r>
          <rPr>
            <sz val="9"/>
            <color indexed="81"/>
            <rFont val="Tahoma"/>
            <family val="2"/>
          </rPr>
          <t>The constitutional court ruled the referendum invalid because the distributed ballot sheets omitted one of the four quesitons scheduled for voting.</t>
        </r>
      </text>
    </comment>
    <comment ref="I8" authorId="0" shapeId="0" xr:uid="{00000000-0006-0000-0A00-000014000000}">
      <text>
        <r>
          <rPr>
            <sz val="9"/>
            <color indexed="81"/>
            <rFont val="Tahoma"/>
            <family val="2"/>
          </rPr>
          <t>The constitutional court ruled the referendum invalid because the distributed ballot sheets omitted one of the four quesitons scheduled for voting.</t>
        </r>
      </text>
    </comment>
    <comment ref="K8" authorId="0" shapeId="0" xr:uid="{00000000-0006-0000-0A00-000015000000}">
      <text>
        <r>
          <rPr>
            <sz val="9"/>
            <color indexed="81"/>
            <rFont val="Tahoma"/>
            <family val="2"/>
          </rPr>
          <t>The constitutional court ruled the referendum invalid because the distributed ballot sheets omitted one of the four quesitons scheduled for voting.</t>
        </r>
      </text>
    </comment>
    <comment ref="AG8" authorId="0" shapeId="0" xr:uid="{00000000-0006-0000-0A00-000016000000}">
      <text>
        <r>
          <rPr>
            <sz val="9"/>
            <color indexed="81"/>
            <rFont val="Tahoma"/>
            <family val="2"/>
          </rPr>
          <t>12,867 invalid votes, 1.36%</t>
        </r>
      </text>
    </comment>
    <comment ref="AI8" authorId="0" shapeId="0" xr:uid="{00000000-0006-0000-0A00-000017000000}">
      <text>
        <r>
          <rPr>
            <sz val="9"/>
            <color indexed="81"/>
            <rFont val="Tahoma"/>
            <family val="2"/>
          </rPr>
          <t>19,061 invalid votes, 2.01%</t>
        </r>
      </text>
    </comment>
    <comment ref="AK8" authorId="0" shapeId="0" xr:uid="{00000000-0006-0000-0A00-000018000000}">
      <text>
        <r>
          <rPr>
            <sz val="9"/>
            <color indexed="81"/>
            <rFont val="Tahoma"/>
            <family val="2"/>
          </rPr>
          <t>22,804 invalid votes, 2.33%</t>
        </r>
      </text>
    </comment>
    <comment ref="G9" authorId="0" shapeId="0" xr:uid="{00000000-0006-0000-0A00-000019000000}">
      <text>
        <r>
          <rPr>
            <sz val="9"/>
            <color indexed="81"/>
            <rFont val="Tahoma"/>
            <family val="2"/>
          </rPr>
          <t>The constitutional court ruled the referendum invalid because the distributed ballot sheets omitted one of the four quesitons scheduled for voting.</t>
        </r>
      </text>
    </comment>
    <comment ref="I9" authorId="0" shapeId="0" xr:uid="{00000000-0006-0000-0A00-00001A000000}">
      <text>
        <r>
          <rPr>
            <sz val="9"/>
            <color indexed="81"/>
            <rFont val="Tahoma"/>
            <family val="2"/>
          </rPr>
          <t>The constitutional court ruled the referendum invalid because the distributed ballot sheets omitted one of the four quesitons scheduled for voting.</t>
        </r>
      </text>
    </comment>
    <comment ref="K9" authorId="0" shapeId="0" xr:uid="{00000000-0006-0000-0A00-00001B000000}">
      <text>
        <r>
          <rPr>
            <sz val="9"/>
            <color indexed="81"/>
            <rFont val="Tahoma"/>
            <family val="2"/>
          </rPr>
          <t>The constitutional court ruled the referendum invalid because the distributed ballot sheets omitted one of the four quesitons scheduled for voting.</t>
        </r>
      </text>
    </comment>
    <comment ref="G14" authorId="0" shapeId="0" xr:uid="{00000000-0006-0000-0A00-00001C000000}">
      <text>
        <r>
          <rPr>
            <sz val="9"/>
            <color indexed="81"/>
            <rFont val="Tahoma"/>
            <family val="2"/>
          </rPr>
          <t>Informal results of those casting ballots: 147280</t>
        </r>
      </text>
    </comment>
    <comment ref="H14" authorId="0" shapeId="0" xr:uid="{00000000-0006-0000-0A00-00001D000000}">
      <text>
        <r>
          <rPr>
            <sz val="9"/>
            <color indexed="81"/>
            <rFont val="Tahoma"/>
            <family val="2"/>
          </rPr>
          <t>Informal results of those casting ballots: 0.457</t>
        </r>
      </text>
    </comment>
    <comment ref="G15" authorId="0" shapeId="0" xr:uid="{00000000-0006-0000-0A00-00001E000000}">
      <text>
        <r>
          <rPr>
            <sz val="9"/>
            <color indexed="81"/>
            <rFont val="Tahoma"/>
            <family val="2"/>
          </rPr>
          <t>Informal results of those casting ballots: 174969</t>
        </r>
      </text>
    </comment>
    <comment ref="H15" authorId="0" shapeId="0" xr:uid="{00000000-0006-0000-0A00-00001F000000}">
      <text>
        <r>
          <rPr>
            <sz val="9"/>
            <color indexed="81"/>
            <rFont val="Tahoma"/>
            <family val="2"/>
          </rPr>
          <t>Informal results of those casting ballots: 0.543</t>
        </r>
      </text>
    </comment>
    <comment ref="I16" authorId="0" shapeId="0" xr:uid="{00000000-0006-0000-0A00-000020000000}">
      <text>
        <r>
          <rPr>
            <sz val="9"/>
            <color indexed="81"/>
            <rFont val="Tahoma"/>
            <family val="2"/>
          </rPr>
          <t>Informal results of those casting ballots: 33532</t>
        </r>
      </text>
    </comment>
    <comment ref="J16" authorId="0" shapeId="0" xr:uid="{00000000-0006-0000-0A00-000021000000}">
      <text>
        <r>
          <rPr>
            <sz val="9"/>
            <color indexed="81"/>
            <rFont val="Tahoma"/>
            <family val="2"/>
          </rPr>
          <t>Informal results of those casting ballots: 0.1127</t>
        </r>
      </text>
    </comment>
    <comment ref="I17" authorId="0" shapeId="0" xr:uid="{00000000-0006-0000-0A00-000022000000}">
      <text>
        <r>
          <rPr>
            <sz val="9"/>
            <color indexed="81"/>
            <rFont val="Tahoma"/>
            <family val="2"/>
          </rPr>
          <t>Informal results of those casting ballots: 263878</t>
        </r>
      </text>
    </comment>
    <comment ref="J17" authorId="0" shapeId="0" xr:uid="{00000000-0006-0000-0A00-000023000000}">
      <text>
        <r>
          <rPr>
            <sz val="9"/>
            <color indexed="81"/>
            <rFont val="Tahoma"/>
            <family val="2"/>
          </rPr>
          <t>Informal results of those casting ballots: 0.8873</t>
        </r>
      </text>
    </comment>
    <comment ref="K18" authorId="0" shapeId="0" xr:uid="{00000000-0006-0000-0A00-000024000000}">
      <text>
        <r>
          <rPr>
            <sz val="9"/>
            <color indexed="81"/>
            <rFont val="Tahoma"/>
            <family val="2"/>
          </rPr>
          <t>Informal results of those casting ballots: 48303</t>
        </r>
      </text>
    </comment>
    <comment ref="L18" authorId="0" shapeId="0" xr:uid="{00000000-0006-0000-0A00-000025000000}">
      <text>
        <r>
          <rPr>
            <sz val="9"/>
            <color indexed="81"/>
            <rFont val="Tahoma"/>
            <family val="2"/>
          </rPr>
          <t>Informal results of those casting ballots: 0.1626</t>
        </r>
      </text>
    </comment>
    <comment ref="K19" authorId="0" shapeId="0" xr:uid="{00000000-0006-0000-0A00-000026000000}">
      <text>
        <r>
          <rPr>
            <sz val="9"/>
            <color indexed="81"/>
            <rFont val="Tahoma"/>
            <family val="2"/>
          </rPr>
          <t>Informal results of those casting ballots: 248720</t>
        </r>
      </text>
    </comment>
    <comment ref="L19" authorId="0" shapeId="0" xr:uid="{00000000-0006-0000-0A00-000027000000}">
      <text>
        <r>
          <rPr>
            <sz val="9"/>
            <color indexed="81"/>
            <rFont val="Tahoma"/>
            <family val="2"/>
          </rPr>
          <t>Informal results of those casting ballots: 0.8374</t>
        </r>
      </text>
    </comment>
  </commentList>
</comments>
</file>

<file path=xl/sharedStrings.xml><?xml version="1.0" encoding="utf-8"?>
<sst xmlns="http://schemas.openxmlformats.org/spreadsheetml/2006/main" count="6300" uniqueCount="1814">
  <si>
    <t>info_weblinks</t>
  </si>
  <si>
    <t>info_party</t>
  </si>
  <si>
    <t>info_cites</t>
  </si>
  <si>
    <t>Government Name</t>
  </si>
  <si>
    <t xml:space="preserve">Governent Start Date: </t>
  </si>
  <si>
    <t>Data Point:</t>
  </si>
  <si>
    <t>Notes</t>
  </si>
  <si>
    <t>party Name</t>
  </si>
  <si>
    <t>% of seats in parliament</t>
  </si>
  <si>
    <t>% of positions in government</t>
  </si>
  <si>
    <t>Government Name:</t>
  </si>
  <si>
    <t>Notes:</t>
  </si>
  <si>
    <t>Data Point</t>
  </si>
  <si>
    <t>Government Label</t>
  </si>
  <si>
    <t>Name</t>
  </si>
  <si>
    <t>Gender</t>
  </si>
  <si>
    <t>Party</t>
  </si>
  <si>
    <t>Incoming Reason</t>
  </si>
  <si>
    <t>Outgoing Reason</t>
  </si>
  <si>
    <t>Election Start Date:</t>
  </si>
  <si>
    <t>Eleciton Stop Date:</t>
  </si>
  <si>
    <t>Total number of seats:</t>
  </si>
  <si>
    <t>Electorate:</t>
  </si>
  <si>
    <t>Total votes cast:</t>
  </si>
  <si>
    <t>Valid votes cast:</t>
  </si>
  <si>
    <t>Votes</t>
  </si>
  <si>
    <t>% of Votes</t>
  </si>
  <si>
    <t>Change since last election</t>
  </si>
  <si>
    <t>Seats</t>
  </si>
  <si>
    <t>% of Seats</t>
  </si>
  <si>
    <t>Ballot #--may not be in most countries</t>
  </si>
  <si>
    <t>Name of party (if different from column b)</t>
  </si>
  <si>
    <t>Party name</t>
  </si>
  <si>
    <t>Party Name</t>
  </si>
  <si>
    <t>#  of seats</t>
  </si>
  <si>
    <t>Type of election:</t>
  </si>
  <si>
    <t>1st round</t>
  </si>
  <si>
    <t>Candidate name</t>
  </si>
  <si>
    <t>Party endorsement</t>
  </si>
  <si>
    <t>2nd round (if none, leave columns blank)</t>
  </si>
  <si>
    <t># of Votes</t>
  </si>
  <si>
    <t>Abbreviation</t>
  </si>
  <si>
    <t>Wikipedia</t>
  </si>
  <si>
    <t>Parlgov</t>
  </si>
  <si>
    <t>EED</t>
  </si>
  <si>
    <t>IPU</t>
  </si>
  <si>
    <t>UN</t>
  </si>
  <si>
    <t>CIA</t>
  </si>
  <si>
    <t>More</t>
  </si>
  <si>
    <t>Full Name</t>
  </si>
  <si>
    <t>Parliament and government composition database </t>
  </si>
  <si>
    <t>European Election Database</t>
  </si>
  <si>
    <t>Inter-Parliamentary Union</t>
  </si>
  <si>
    <t>UNData Country Profile</t>
  </si>
  <si>
    <t>CIA World Factbook</t>
  </si>
  <si>
    <t>URL</t>
  </si>
  <si>
    <t>% of Votes_type2</t>
  </si>
  <si>
    <t>% of Votes_type3</t>
  </si>
  <si>
    <t>% of Votes_type1</t>
  </si>
  <si>
    <t>Votes as share of electorate:</t>
  </si>
  <si>
    <t>Valid votes as share of votes:</t>
  </si>
  <si>
    <t>Total participating:</t>
  </si>
  <si>
    <t>Participating as share of electorate</t>
  </si>
  <si>
    <t>Year of Journal:</t>
  </si>
  <si>
    <t>Year of Data:</t>
  </si>
  <si>
    <t>TY</t>
  </si>
  <si>
    <t>AU1</t>
  </si>
  <si>
    <t>AU2</t>
  </si>
  <si>
    <t>AU3</t>
  </si>
  <si>
    <t>AU5</t>
  </si>
  <si>
    <t>AU6</t>
  </si>
  <si>
    <t>JO</t>
  </si>
  <si>
    <t>VL</t>
  </si>
  <si>
    <t>IS</t>
  </si>
  <si>
    <t>SN</t>
  </si>
  <si>
    <t>UR</t>
  </si>
  <si>
    <t>DO</t>
  </si>
  <si>
    <t>SP</t>
  </si>
  <si>
    <t>EP</t>
  </si>
  <si>
    <t>PY</t>
  </si>
  <si>
    <t>ER</t>
  </si>
  <si>
    <t>AU4</t>
  </si>
  <si>
    <t>PB</t>
  </si>
  <si>
    <t>Please do not edit this table</t>
  </si>
  <si>
    <t>info_color</t>
  </si>
  <si>
    <t>cabinetpos</t>
  </si>
  <si>
    <t>parlvotes_lh</t>
  </si>
  <si>
    <t>parlvotes_uh</t>
  </si>
  <si>
    <t>parlseats_uh</t>
  </si>
  <si>
    <t>parlvotes_eu</t>
  </si>
  <si>
    <t>presvotes</t>
  </si>
  <si>
    <t>refvotes</t>
  </si>
  <si>
    <t>Party name (if different)</t>
  </si>
  <si>
    <t># of seats in parliament</t>
  </si>
  <si>
    <t># of positions in government</t>
  </si>
  <si>
    <t># of Votes_type1</t>
  </si>
  <si>
    <t>Change in % of Votes_type1</t>
  </si>
  <si>
    <t>Seats_type1</t>
  </si>
  <si>
    <t>% of Seats_type1</t>
  </si>
  <si>
    <t>Change in % of Seats_type1</t>
  </si>
  <si>
    <t># of Votes_type2</t>
  </si>
  <si>
    <t>Change in % of Votes_type2</t>
  </si>
  <si>
    <t>Seats_type2</t>
  </si>
  <si>
    <t>% of Seats_type2</t>
  </si>
  <si>
    <t>Change in % of Seats_type2</t>
  </si>
  <si>
    <t># of Votes_type3</t>
  </si>
  <si>
    <t>Change in % of Votes_type3</t>
  </si>
  <si>
    <t>Seats_type3</t>
  </si>
  <si>
    <t>% of Seats_type3</t>
  </si>
  <si>
    <t>This is the list of ministers, including biographical information about the minister and the minister's beginning and ending dates if they are in between the start and finish of the government and reasons for starting and finishing at non-standard times.  If there is more than one minister during a particular year period, add an additional row with the same ministry information in the first column, put in "outgoing" information for the outgoing minister and all information for the "incoming" minister.  We have automatically generated personIDs for each minister based on name and year of birth.  If there are two ministers with the same name and year of birth, let us know below.</t>
  </si>
  <si>
    <t>Votes_round1</t>
  </si>
  <si>
    <t>% of Votes_round1</t>
  </si>
  <si>
    <t>Votes_round2</t>
  </si>
  <si>
    <t>% of Votes_round2</t>
  </si>
  <si>
    <t>main party color name from color tab</t>
  </si>
  <si>
    <t>second party color name from color tab</t>
  </si>
  <si>
    <t xml:space="preserve"> </t>
  </si>
  <si>
    <t>ministryname_english</t>
  </si>
  <si>
    <t>ministryname_lang1</t>
  </si>
  <si>
    <t>Start Date</t>
  </si>
  <si>
    <t>End date</t>
  </si>
  <si>
    <t>Year of birth</t>
  </si>
  <si>
    <t>personID</t>
  </si>
  <si>
    <t>Party Name (if different)</t>
  </si>
  <si>
    <t>TI</t>
  </si>
  <si>
    <t>partyid (Countrycode_party01)</t>
  </si>
  <si>
    <t>Party ID</t>
  </si>
  <si>
    <t>Election Stop Date:</t>
  </si>
  <si>
    <t>"Politics of " Page</t>
  </si>
  <si>
    <t>PartyID</t>
  </si>
  <si>
    <t>Change in % of Seats_type3</t>
  </si>
  <si>
    <t>Ministry ID (Leave blank)</t>
  </si>
  <si>
    <t>PresID (countrycode_lastname01)</t>
  </si>
  <si>
    <t>Party endorsement (rest in commments if more than one)</t>
  </si>
  <si>
    <t>answer (yes, no, other)</t>
  </si>
  <si>
    <t>Refid (same for all answers)</t>
  </si>
  <si>
    <t>topic (same for all answers)</t>
  </si>
  <si>
    <t>question (same for al answers)</t>
  </si>
  <si>
    <t>ministryname_lang2 (if any)</t>
  </si>
  <si>
    <t>parlseats_lh</t>
  </si>
  <si>
    <t>info_export</t>
  </si>
  <si>
    <t>Other sheets</t>
  </si>
  <si>
    <t>Notes for data users.</t>
  </si>
  <si>
    <t>This sheet contains information about political party names and abbreviations and relevant changes over time.</t>
  </si>
  <si>
    <t>This sheet contains numbers and percentages of seats in government by party (and seats in parliament held by those parties), collected at regular intervals (usually year-end).</t>
  </si>
  <si>
    <t>This sheet contains lists of ministerial-level  posts, and minister identities (including name, birth year, gender and party affiliation) along with reasons for changes in individual ministries that occur between governments.</t>
  </si>
  <si>
    <t>This sheet contains numbers and percentages for seats and votes for the lower house of parliament.  It also contains "change" figures, from the original PDY.</t>
  </si>
  <si>
    <t>This sheet contains numbers and percentages of seats for the lower house of parliament by party, collected at regular intervals (usually year-end).</t>
  </si>
  <si>
    <t>This sheet contains numbers and percentages for seats and votes for the upper house of parliament.  It also contains "change" figures, from the original PDY.</t>
  </si>
  <si>
    <t>This sheet contains numbers and percentages of seats for the upper house of parliament by party, collected at regular intervals (usually year-end).</t>
  </si>
  <si>
    <t>This sheet contains numbers and percentages for seats and votes for the European parliament.  It also contains "change" figures, from the original PDY.</t>
  </si>
  <si>
    <t>This sheet contains the number and percentages of votes for popularly-elected president for first and (where present) second rounds) with notes on party endorsements.</t>
  </si>
  <si>
    <t>This sheet contains the number and percentage of votes for each voting option in country-wide referendums.</t>
  </si>
  <si>
    <t>This sheet contains information specific to Wiley Blackwell file handling and can be used for generating citations for particular years.</t>
  </si>
  <si>
    <t>This sheet contains URLs of country-specific information online and information about the contents of this datafile used in the PDYi.</t>
  </si>
  <si>
    <t>This sheet contains a list of usable party colors.</t>
  </si>
  <si>
    <t>This sheet contains the most recent electorate size and outputs that PDYi uses to generate citations.</t>
  </si>
  <si>
    <t>Sheets with dark green tabs are unique to particular countries.  Many countries have no such sheets.</t>
  </si>
  <si>
    <t>Collected for the full period.</t>
  </si>
  <si>
    <t>Additional sheet with supporting data.</t>
  </si>
  <si>
    <t>Notes for editors/country authors</t>
  </si>
  <si>
    <t>The party unique IDs in column A are used for all other sheets.  To add a party in any of the other blue areas for other tabs, you must add it in this tab.  In the case of party name change, move former party name to rightmost unfilled columns identified as partyname(1-6) and put most new partyname and abbreviation in  colums G-H and K-L.  (Columns E and F will recalculate automatically.  Do not change partyID in Column A)</t>
  </si>
  <si>
    <t>This data is collected only for a small number of the countries in the PDY.</t>
  </si>
  <si>
    <t>Where possible be sure to include the full referendum question in both English and original language(s).</t>
  </si>
  <si>
    <t>Please do not edit this table.</t>
  </si>
  <si>
    <t>Please do not edit this table, but if a new party uses a specific color not on the list, please contact the PDY editors so that it may be added.</t>
  </si>
  <si>
    <t>Country authors may create new tabs for specific relevant data.  Before doing so, please contact the PDY editors.</t>
  </si>
  <si>
    <t>partyname_now_english</t>
  </si>
  <si>
    <t>partyname_all_aggregate</t>
  </si>
  <si>
    <t>partynamenow_lang1</t>
  </si>
  <si>
    <t>partynamenow_lang2</t>
  </si>
  <si>
    <t>partyname1st_english</t>
  </si>
  <si>
    <t>partyname1st_acronmym</t>
  </si>
  <si>
    <t>partyname1st_lang1</t>
  </si>
  <si>
    <t>partyname1st_lang2</t>
  </si>
  <si>
    <t>partyname2nd_english</t>
  </si>
  <si>
    <t>partyname2nd_acronmym</t>
  </si>
  <si>
    <t>partyname2nd_lang1</t>
  </si>
  <si>
    <t>partyname2nd_lang2</t>
  </si>
  <si>
    <t>partyname3rd_english</t>
  </si>
  <si>
    <t>partyname3rd_acronmym</t>
  </si>
  <si>
    <t>partyname3rd_lang1</t>
  </si>
  <si>
    <t>partyname3rd_lang2</t>
  </si>
  <si>
    <t>partyname4th_english</t>
  </si>
  <si>
    <t>partyname4th_acronmym</t>
  </si>
  <si>
    <t>partyname4th_lang1</t>
  </si>
  <si>
    <t>partyname4th_lang2</t>
  </si>
  <si>
    <t>partyname5th_english</t>
  </si>
  <si>
    <t>partyname5th_acronmym</t>
  </si>
  <si>
    <t>partyname5th_lang1</t>
  </si>
  <si>
    <t>partyname5th_lang2</t>
  </si>
  <si>
    <t>partyname6th_english</t>
  </si>
  <si>
    <t>partyname6th_acronmym</t>
  </si>
  <si>
    <t>partyname6th_lang1</t>
  </si>
  <si>
    <t>partyname6th_lang2</t>
  </si>
  <si>
    <t>input line 1</t>
  </si>
  <si>
    <t>Endnote output for clipboard</t>
  </si>
  <si>
    <t>Bibtex output for clipboard</t>
  </si>
  <si>
    <t>Author1 diacriticals for bibtex</t>
  </si>
  <si>
    <t>Author2 diacriticals for bibtex</t>
  </si>
  <si>
    <t>Author3 diacriticals for bibtex</t>
  </si>
  <si>
    <t>Author4 diacriticals for bibtex</t>
  </si>
  <si>
    <t>Endnote output for text file</t>
  </si>
  <si>
    <t>Bibtex output for text file</t>
  </si>
  <si>
    <t>The full data file in xlsx format contains information on referendums</t>
  </si>
  <si>
    <t>Value</t>
  </si>
  <si>
    <t>Electorate</t>
  </si>
  <si>
    <t>Endnote Output</t>
  </si>
  <si>
    <t>Bibtex Output</t>
  </si>
  <si>
    <t>This country has no additional sheets</t>
  </si>
  <si>
    <t>Blue</t>
  </si>
  <si>
    <t>#2F44FC</t>
  </si>
  <si>
    <t>Blue (dark)</t>
  </si>
  <si>
    <t>#003B94</t>
  </si>
  <si>
    <t>Blue (light)</t>
  </si>
  <si>
    <t>#50A5FA</t>
  </si>
  <si>
    <t>Blue (medium)</t>
  </si>
  <si>
    <t>#656BCF</t>
  </si>
  <si>
    <t>Brown</t>
  </si>
  <si>
    <t>#8A4816</t>
  </si>
  <si>
    <t>Gray</t>
  </si>
  <si>
    <t>#878787</t>
  </si>
  <si>
    <t>Gray (dark)</t>
  </si>
  <si>
    <t>#404040</t>
  </si>
  <si>
    <t>Gray (light)</t>
  </si>
  <si>
    <t>#D1D1D1</t>
  </si>
  <si>
    <t>Green</t>
  </si>
  <si>
    <t>#057D05</t>
  </si>
  <si>
    <t>Green (dark)</t>
  </si>
  <si>
    <t>#004D09</t>
  </si>
  <si>
    <t>Green (light)</t>
  </si>
  <si>
    <t>#85F536</t>
  </si>
  <si>
    <t>Green (medium)</t>
  </si>
  <si>
    <t>#57CF73</t>
  </si>
  <si>
    <t>Grey</t>
  </si>
  <si>
    <t>Grey (dark)</t>
  </si>
  <si>
    <t>Grey (light)</t>
  </si>
  <si>
    <t>Magenta</t>
  </si>
  <si>
    <t>#E6209A</t>
  </si>
  <si>
    <t>Mulberry</t>
  </si>
  <si>
    <t>#880044</t>
  </si>
  <si>
    <t>Olive</t>
  </si>
  <si>
    <t>#636E37</t>
  </si>
  <si>
    <t>Orange</t>
  </si>
  <si>
    <t>#FF6F00</t>
  </si>
  <si>
    <t>Orange (dark)</t>
  </si>
  <si>
    <t>#E64900</t>
  </si>
  <si>
    <t>Orange (light)</t>
  </si>
  <si>
    <t>#FFA200</t>
  </si>
  <si>
    <t>Pink</t>
  </si>
  <si>
    <t>#FD67DF</t>
  </si>
  <si>
    <t>Purple</t>
  </si>
  <si>
    <t>Purple (dark)</t>
  </si>
  <si>
    <t>Purple (light)</t>
  </si>
  <si>
    <t>Red</t>
  </si>
  <si>
    <t>#FF0000</t>
  </si>
  <si>
    <t>Red (dark)</t>
  </si>
  <si>
    <t>#910000</t>
  </si>
  <si>
    <t>Red (light)</t>
  </si>
  <si>
    <t>#FC5B5B</t>
  </si>
  <si>
    <t>Tan</t>
  </si>
  <si>
    <t>#EBC97F</t>
  </si>
  <si>
    <t>Teal</t>
  </si>
  <si>
    <t>#008B8B</t>
  </si>
  <si>
    <t>Turquoise</t>
  </si>
  <si>
    <t>#40DDE0</t>
  </si>
  <si>
    <t>Yellow</t>
  </si>
  <si>
    <t>#FFCC00</t>
  </si>
  <si>
    <t>Yellow (dark)</t>
  </si>
  <si>
    <t>#EDAE00</t>
  </si>
  <si>
    <t>Yellow (light)</t>
  </si>
  <si>
    <t>#FFF700</t>
  </si>
  <si>
    <t>#B041BA</t>
  </si>
  <si>
    <t>#7A017A</t>
  </si>
  <si>
    <t>#BC71DE</t>
  </si>
  <si>
    <t>Red (medium)</t>
  </si>
  <si>
    <t>#D66D6D</t>
  </si>
  <si>
    <t/>
  </si>
  <si>
    <t>partyname_english</t>
  </si>
  <si>
    <t>partyname_acronym</t>
  </si>
  <si>
    <t>ministers</t>
  </si>
  <si>
    <t>sk_adsr01</t>
  </si>
  <si>
    <t>sk_ano01</t>
  </si>
  <si>
    <t>purple (light)</t>
  </si>
  <si>
    <t>sk_apr01</t>
  </si>
  <si>
    <t>sk_asv01</t>
  </si>
  <si>
    <t>sk_az01</t>
  </si>
  <si>
    <t>sk_brrs01</t>
  </si>
  <si>
    <t>sk_ds01</t>
  </si>
  <si>
    <t>sk_du01</t>
  </si>
  <si>
    <t>turquoise</t>
  </si>
  <si>
    <t>sk_dus01</t>
  </si>
  <si>
    <t>sk_hdz01&amp;lu01</t>
  </si>
  <si>
    <t>brown</t>
  </si>
  <si>
    <t>sk_htc01</t>
  </si>
  <si>
    <t>sk_hzcs01</t>
  </si>
  <si>
    <t>sk_hzd01</t>
  </si>
  <si>
    <t>tan</t>
  </si>
  <si>
    <t>sk_hzds01</t>
  </si>
  <si>
    <t>gray (dark)</t>
  </si>
  <si>
    <t>sk_jsps01</t>
  </si>
  <si>
    <t>sk_kdh01</t>
  </si>
  <si>
    <t>yellow</t>
  </si>
  <si>
    <t>sk_kds01&amp;oks01</t>
  </si>
  <si>
    <t>sk_kss02</t>
  </si>
  <si>
    <t>red</t>
  </si>
  <si>
    <t>sk_ksu01</t>
  </si>
  <si>
    <t>sk_lb01</t>
  </si>
  <si>
    <t>sk_ls01</t>
  </si>
  <si>
    <t>sk_mfs01</t>
  </si>
  <si>
    <t>sk_misia2101</t>
  </si>
  <si>
    <t>sk_mk01</t>
  </si>
  <si>
    <t>green (light)</t>
  </si>
  <si>
    <t>sk_mlhzp01</t>
  </si>
  <si>
    <t>sk_nadej01</t>
  </si>
  <si>
    <t>sk_nas01</t>
  </si>
  <si>
    <t>sk_nds01</t>
  </si>
  <si>
    <t>sk_nei01</t>
  </si>
  <si>
    <t>sk_nosnp01</t>
  </si>
  <si>
    <t>sk_ns01</t>
  </si>
  <si>
    <t>sk_ns02</t>
  </si>
  <si>
    <t>sk_oks01</t>
  </si>
  <si>
    <t>sk_other</t>
  </si>
  <si>
    <t>gray</t>
  </si>
  <si>
    <t>sk_phrs01</t>
  </si>
  <si>
    <t>sk_ps01</t>
  </si>
  <si>
    <t>sk_psns01</t>
  </si>
  <si>
    <t>green</t>
  </si>
  <si>
    <t>sk_rkdhsr01</t>
  </si>
  <si>
    <t>sk_roi01</t>
  </si>
  <si>
    <t>sk_rs01</t>
  </si>
  <si>
    <t>sk_rsdss01</t>
  </si>
  <si>
    <t>sk_sd01</t>
  </si>
  <si>
    <t>sk_sda01</t>
  </si>
  <si>
    <t>sk_sdk01</t>
  </si>
  <si>
    <t>blue</t>
  </si>
  <si>
    <t>sk_sdku01</t>
  </si>
  <si>
    <t>blue (dark)</t>
  </si>
  <si>
    <t>sk_sdl01</t>
  </si>
  <si>
    <t>red (light)</t>
  </si>
  <si>
    <t>sk_sdl02</t>
  </si>
  <si>
    <t>sk_sdpo01</t>
  </si>
  <si>
    <t>sk_sf01</t>
  </si>
  <si>
    <t>sk_slnko01</t>
  </si>
  <si>
    <t>sk_sls01</t>
  </si>
  <si>
    <t>sk_smer01</t>
  </si>
  <si>
    <t>orange</t>
  </si>
  <si>
    <t>sk_snj01</t>
  </si>
  <si>
    <t>sk_sns01</t>
  </si>
  <si>
    <t>green (dark)</t>
  </si>
  <si>
    <t>sk_sns01&amp;psns01</t>
  </si>
  <si>
    <t>sk_sop01</t>
  </si>
  <si>
    <t>purple</t>
  </si>
  <si>
    <t>sk_sos01</t>
  </si>
  <si>
    <t>sk_spk01</t>
  </si>
  <si>
    <t>sk_sv01</t>
  </si>
  <si>
    <t>sk_sz01</t>
  </si>
  <si>
    <t>sk_szs01</t>
  </si>
  <si>
    <t>sk_zar01</t>
  </si>
  <si>
    <t>sk_zrs01</t>
  </si>
  <si>
    <t>red (dark)</t>
  </si>
  <si>
    <t>sk_zssr01</t>
  </si>
  <si>
    <t>sk_zzr01</t>
  </si>
  <si>
    <t>N/A</t>
  </si>
  <si>
    <t>gray (light)</t>
  </si>
  <si>
    <t>sk_knp01</t>
  </si>
  <si>
    <t>sk_vacant01</t>
  </si>
  <si>
    <t>sk_liga01</t>
  </si>
  <si>
    <t>sk_sas01</t>
  </si>
  <si>
    <t>olive</t>
  </si>
  <si>
    <t>sk_kds01</t>
  </si>
  <si>
    <t>sk_mosthid01</t>
  </si>
  <si>
    <t>sk_lsns01</t>
  </si>
  <si>
    <t>sk_unia01</t>
  </si>
  <si>
    <t>sk_pk-vps01</t>
  </si>
  <si>
    <t>sk_eds01</t>
  </si>
  <si>
    <t>sk_nd01</t>
  </si>
  <si>
    <t>sk_srk01</t>
  </si>
  <si>
    <t>sk_azen01</t>
  </si>
  <si>
    <t>sk_olano01</t>
  </si>
  <si>
    <t>sk_99oh01</t>
  </si>
  <si>
    <t>sk_zzdu01</t>
  </si>
  <si>
    <t>sk_sssnm01</t>
  </si>
  <si>
    <t>sk_nasns01</t>
  </si>
  <si>
    <t>Alliance of Democrats of Slovakia</t>
  </si>
  <si>
    <t>ADS</t>
  </si>
  <si>
    <t>Alliance of a New Citizen</t>
  </si>
  <si>
    <t>ANO</t>
  </si>
  <si>
    <t>Alternative of Political Realism</t>
  </si>
  <si>
    <t>APR</t>
  </si>
  <si>
    <t>Agrarian Party of the Countryside</t>
  </si>
  <si>
    <t>ASV</t>
  </si>
  <si>
    <t>Active Women/OS Slovakia</t>
  </si>
  <si>
    <t>AZ/OSS</t>
  </si>
  <si>
    <t>Béčko-Revolutionary Worker Party</t>
  </si>
  <si>
    <t>B-RRS</t>
  </si>
  <si>
    <t>Democratic Party</t>
  </si>
  <si>
    <t>DS</t>
  </si>
  <si>
    <t>Democratic Union</t>
  </si>
  <si>
    <t>DÚ</t>
  </si>
  <si>
    <t>Democratic Union of Slovakia</t>
  </si>
  <si>
    <t>Coalition Movement for Democracy/People’s Union</t>
  </si>
  <si>
    <t>HZD/ĽU</t>
  </si>
  <si>
    <t>Movement of the Third Way</t>
  </si>
  <si>
    <t>HTC</t>
  </si>
  <si>
    <t>Movement for a Prosperous Czechia and Slovakia</t>
  </si>
  <si>
    <t>HZČS</t>
  </si>
  <si>
    <t>Movement for Democracy</t>
  </si>
  <si>
    <t>HZD</t>
  </si>
  <si>
    <t>Movement for Democratic Slovakia</t>
  </si>
  <si>
    <t>HZDS</t>
  </si>
  <si>
    <t>Non-affiliated</t>
  </si>
  <si>
    <t>Independent</t>
  </si>
  <si>
    <t>United Party of Slovak Labourers</t>
  </si>
  <si>
    <t>JSPS</t>
  </si>
  <si>
    <t>Christian Democratic Movement</t>
  </si>
  <si>
    <t>KDH</t>
  </si>
  <si>
    <t>Conservative Democrats of Slovakia/Civic Conservative Party</t>
  </si>
  <si>
    <t>KDS-OKS</t>
  </si>
  <si>
    <t>Communist Party of Slovakia</t>
  </si>
  <si>
    <t>KSS</t>
  </si>
  <si>
    <t>Christian Social Union</t>
  </si>
  <si>
    <t>KSÚ</t>
  </si>
  <si>
    <t>Left Bloc</t>
  </si>
  <si>
    <t>ĽB</t>
  </si>
  <si>
    <t>People’s Party</t>
  </si>
  <si>
    <t>ĽS</t>
  </si>
  <si>
    <t>Hungarian Federalist Party</t>
  </si>
  <si>
    <t>MFS</t>
  </si>
  <si>
    <t>Mission 21 - New Christian Democracy</t>
  </si>
  <si>
    <t>Misia 21</t>
  </si>
  <si>
    <t>Party of the Hungarian Coalition</t>
  </si>
  <si>
    <t>SMK</t>
  </si>
  <si>
    <t>Hungarian People’s Movement for Reconciliation and Prosperity</t>
  </si>
  <si>
    <t>MĽHZP</t>
  </si>
  <si>
    <t>Hope</t>
  </si>
  <si>
    <t>Nádej</t>
  </si>
  <si>
    <t>National Alternative of Slovakia</t>
  </si>
  <si>
    <t>NAS</t>
  </si>
  <si>
    <t>National Democratic Party</t>
  </si>
  <si>
    <t>NDS</t>
  </si>
  <si>
    <t>Independent Initiative</t>
  </si>
  <si>
    <t>NEI</t>
  </si>
  <si>
    <t>Independent Civic Party of the Unemployed and Deceived</t>
  </si>
  <si>
    <t>NOSNP</t>
  </si>
  <si>
    <t>New Slovakia</t>
  </si>
  <si>
    <t>NS</t>
  </si>
  <si>
    <t>Our Slovakia</t>
  </si>
  <si>
    <t>Civic Conservative Party</t>
  </si>
  <si>
    <t>OKS</t>
  </si>
  <si>
    <t>Other</t>
  </si>
  <si>
    <t>Political Movement of the Roma in Slovakia-ROMA</t>
  </si>
  <si>
    <t>PHRS-ROMA</t>
  </si>
  <si>
    <t>Slovak Prosperity</t>
  </si>
  <si>
    <t>PS</t>
  </si>
  <si>
    <t>True Slovak National Party</t>
  </si>
  <si>
    <t>PSNS</t>
  </si>
  <si>
    <t>Roma Christian Democratic Movement in Slovak Republic</t>
  </si>
  <si>
    <t>RKDHSR</t>
  </si>
  <si>
    <t>Romany Civic Initiative in the Slovak Republic</t>
  </si>
  <si>
    <t>ROI</t>
  </si>
  <si>
    <t>Worker Party ROSA</t>
  </si>
  <si>
    <t>RS-ROSA</t>
  </si>
  <si>
    <t>Real Social Democratic Party of Slovaks</t>
  </si>
  <si>
    <t>RSDSS</t>
  </si>
  <si>
    <t>Social Democracy</t>
  </si>
  <si>
    <t>SD</t>
  </si>
  <si>
    <t>Social Democratic Alternative</t>
  </si>
  <si>
    <t>SDA</t>
  </si>
  <si>
    <t>Slovak Democratic Coalition</t>
  </si>
  <si>
    <t>SDK</t>
  </si>
  <si>
    <t>Slovak Democratic and Christian Union-Democratic Party</t>
  </si>
  <si>
    <t>SDKÚ-DS</t>
  </si>
  <si>
    <t>Party of the Democratic Left</t>
  </si>
  <si>
    <t>SDĽ</t>
  </si>
  <si>
    <t>Party for the Democratic Rights of Citizens</t>
  </si>
  <si>
    <t>SDPO</t>
  </si>
  <si>
    <t>Free Forum</t>
  </si>
  <si>
    <t>SF</t>
  </si>
  <si>
    <t>Slovak National Coalition-Slovak Mutuality</t>
  </si>
  <si>
    <t>SLNKO</t>
  </si>
  <si>
    <t>Slovak People’s Party</t>
  </si>
  <si>
    <t>SĽS</t>
  </si>
  <si>
    <t>Direction-Social Democracy</t>
  </si>
  <si>
    <t>Smer-SD</t>
  </si>
  <si>
    <t>Slovak National Union</t>
  </si>
  <si>
    <t>SNJ</t>
  </si>
  <si>
    <t>Slovak National Party</t>
  </si>
  <si>
    <t>SNS</t>
  </si>
  <si>
    <t>Coalition Slovak National Party/True Slovak National Party</t>
  </si>
  <si>
    <t>SNS/PSNS</t>
  </si>
  <si>
    <t>Party of Civic Understanding</t>
  </si>
  <si>
    <t>SOP</t>
  </si>
  <si>
    <t>Party of Civic Solidarity</t>
  </si>
  <si>
    <t>SOS</t>
  </si>
  <si>
    <t>Party against Corruption, for Order, Work and Money for All Decent Citizend</t>
  </si>
  <si>
    <t>SPK</t>
  </si>
  <si>
    <t>Common Choice</t>
  </si>
  <si>
    <t>SV</t>
  </si>
  <si>
    <t>Green Party</t>
  </si>
  <si>
    <t>SZ</t>
  </si>
  <si>
    <t>Green Party in Slovakia</t>
  </si>
  <si>
    <t>SZS</t>
  </si>
  <si>
    <t>Woman and Family</t>
  </si>
  <si>
    <t>ŽaR</t>
  </si>
  <si>
    <t>Association of Workers of Slovakia</t>
  </si>
  <si>
    <t>ZRS</t>
  </si>
  <si>
    <t>Tradesmen Party of Slovak Republic</t>
  </si>
  <si>
    <t>ŽSSR</t>
  </si>
  <si>
    <t>Association for the Republic - Republicans</t>
  </si>
  <si>
    <t>ZZR</t>
  </si>
  <si>
    <t>Not available</t>
  </si>
  <si>
    <t>Club of Independent Deputies</t>
  </si>
  <si>
    <t>KNP</t>
  </si>
  <si>
    <t>Vacant seat</t>
  </si>
  <si>
    <t>Vacant</t>
  </si>
  <si>
    <t>League-Civic Liberal Party</t>
  </si>
  <si>
    <t>Liga</t>
  </si>
  <si>
    <t>Freedom and Solidarity</t>
  </si>
  <si>
    <t>SaS</t>
  </si>
  <si>
    <t>Conservative Democrats of Slovakia</t>
  </si>
  <si>
    <t>KDS</t>
  </si>
  <si>
    <t>Bridge</t>
  </si>
  <si>
    <t>Most-Híd</t>
  </si>
  <si>
    <t>People's Party Our Slovakia</t>
  </si>
  <si>
    <t>ĽSNS</t>
  </si>
  <si>
    <t>Union/Party for Slovakia</t>
  </si>
  <si>
    <t>UNIA</t>
  </si>
  <si>
    <t>Pali's ‘Kapurková’ Merry Political Party</t>
  </si>
  <si>
    <t>PK-VPS</t>
  </si>
  <si>
    <t>European Democratic Party</t>
  </si>
  <si>
    <t>EDS</t>
  </si>
  <si>
    <t>New Democracy</t>
  </si>
  <si>
    <t>ND</t>
  </si>
  <si>
    <t>Party of the Romany Coalition</t>
  </si>
  <si>
    <t>SRK</t>
  </si>
  <si>
    <t>Alliance for the Europe of Nations</t>
  </si>
  <si>
    <t>AZEN</t>
  </si>
  <si>
    <t>Ordinary People and Independents</t>
  </si>
  <si>
    <t>OĽaNO</t>
  </si>
  <si>
    <t>99% Civic Voice</t>
  </si>
  <si>
    <t>99%OH</t>
  </si>
  <si>
    <t>Change from Below-Democratic Union</t>
  </si>
  <si>
    <t>ZZ-DÚ</t>
  </si>
  <si>
    <t>Party of Free Speech of Nora Mojsesova</t>
  </si>
  <si>
    <t>SSS-NM</t>
  </si>
  <si>
    <t>Nation and Justice-Our Party</t>
  </si>
  <si>
    <t>NaS-NS</t>
  </si>
  <si>
    <t>Aliancia demokratov Slovenska</t>
  </si>
  <si>
    <t>Aliancia nového občana</t>
  </si>
  <si>
    <t>Alternatíva politického realizmu</t>
  </si>
  <si>
    <t>Agrárna strana vidieka</t>
  </si>
  <si>
    <t>Aktívne ženy/OS Slovenska</t>
  </si>
  <si>
    <t>Béčko-Revolučná robotnícka strana</t>
  </si>
  <si>
    <t>Demokratická strana</t>
  </si>
  <si>
    <t>Demokratická únia</t>
  </si>
  <si>
    <t>Demokratická únia Slovenska</t>
  </si>
  <si>
    <t>Koalícia Hnutie za demokraciu/Ľudová strana</t>
  </si>
  <si>
    <t>Hnutie tretej cesty</t>
  </si>
  <si>
    <t>Hnutie za prosperujúce česko a Slovensko</t>
  </si>
  <si>
    <t>Hnutie za demokraciu</t>
  </si>
  <si>
    <t>Hnutie za demokratické Slovensko</t>
  </si>
  <si>
    <t>Nezavisly</t>
  </si>
  <si>
    <t>Jednotna strana pracujucich Slovenska</t>
  </si>
  <si>
    <t>Kresťansko demokratické hnutie</t>
  </si>
  <si>
    <t>Konzervatívni demokrati Slovenska/Občianska konzervatívna strana</t>
  </si>
  <si>
    <t>Komunistická  strana Slovenska</t>
  </si>
  <si>
    <t>Kresťansko-sociálna únia</t>
  </si>
  <si>
    <t>Ľavicový blok</t>
  </si>
  <si>
    <t>Ľudová strana</t>
  </si>
  <si>
    <t>Mad’arská federalistická strana</t>
  </si>
  <si>
    <t>Misia 21-Nová krest’anská demokracia</t>
  </si>
  <si>
    <t>Strana maďarskej koalície</t>
  </si>
  <si>
    <t>Maďarské ľudové hnutie za zmierenie a prosperitu</t>
  </si>
  <si>
    <t>Národná altematíva Slovenska</t>
  </si>
  <si>
    <t>Národno-demokratická strana</t>
  </si>
  <si>
    <t>Nezivislá iniciatíva</t>
  </si>
  <si>
    <t>Nezávislá občianska strana nezamestnaných a poškodených</t>
  </si>
  <si>
    <t>Nové Slovensko</t>
  </si>
  <si>
    <t>Naše Slovensko</t>
  </si>
  <si>
    <t>Občianska konzervatívna strana</t>
  </si>
  <si>
    <t>ostatne strany</t>
  </si>
  <si>
    <t>Politické hnutie Rómov na Slovensku-ROMA</t>
  </si>
  <si>
    <t>Prosperita Slovenska</t>
  </si>
  <si>
    <t>Pravá slovenská národná strana</t>
  </si>
  <si>
    <t>Rómske krest’anskodemokratické hnutie v Slovenskej republike</t>
  </si>
  <si>
    <t>Rómska občianska iniciatíva v Slovenskej republike</t>
  </si>
  <si>
    <t>Robotnícka strana ROSA</t>
  </si>
  <si>
    <t>Reálna sociálnodemokratická strana Slovákov</t>
  </si>
  <si>
    <t>Sociálna demokracia</t>
  </si>
  <si>
    <t>Sociálnodemokratická alternatíva</t>
  </si>
  <si>
    <t>Slovenská demokratická a kresťanská únia -Demokratická strana</t>
  </si>
  <si>
    <t>Strana demokratickej ľavice</t>
  </si>
  <si>
    <t>Strana za demokratické práva občanov</t>
  </si>
  <si>
    <t>Slobodné fórum</t>
  </si>
  <si>
    <t>Slovenská národná koalícia-Slovenská vzájomnost’</t>
  </si>
  <si>
    <t>Slovenská ľudová strana</t>
  </si>
  <si>
    <t>Smer-sociálna demokracia</t>
  </si>
  <si>
    <t>Slovenská národná jednota</t>
  </si>
  <si>
    <t>Slovenská národná strana</t>
  </si>
  <si>
    <t xml:space="preserve">Koalícia Slovenská národná strana/Pravá slovenská národná strana </t>
  </si>
  <si>
    <t>Strana občianskeho porozumenia</t>
  </si>
  <si>
    <t>Strana občianskej solidarity</t>
  </si>
  <si>
    <t>Strana proti korupcii, za poriadok, prácu a peniaze pre všetkých slušných občanov</t>
  </si>
  <si>
    <t>Spoločná voľba</t>
  </si>
  <si>
    <t>Strana zelených</t>
  </si>
  <si>
    <t>Strana zelenych na Slovensku</t>
  </si>
  <si>
    <t>Žena a rodina</t>
  </si>
  <si>
    <t>Združenie robotníkov Slovenska</t>
  </si>
  <si>
    <t>Źivnostenská strana Slovenskej republiky</t>
  </si>
  <si>
    <t>Združenie za republiku-Republikáni</t>
  </si>
  <si>
    <t>Klub nezávislých poslancov</t>
  </si>
  <si>
    <t>Voľný</t>
  </si>
  <si>
    <t>Liga-občiansko-liberálna strana</t>
  </si>
  <si>
    <t>Sloboda a solidarita</t>
  </si>
  <si>
    <t>Konzervatívni demokrati Slovenska</t>
  </si>
  <si>
    <t>Most</t>
  </si>
  <si>
    <t>Ľudová strana Naše Slovensko</t>
  </si>
  <si>
    <t>Únia/Strana pre Slovensko</t>
  </si>
  <si>
    <t>Paliho Kapurková, veselá politická strana</t>
  </si>
  <si>
    <t>Nová demokracia</t>
  </si>
  <si>
    <t>Strana rómskej koalície</t>
  </si>
  <si>
    <t>Aliancia za Európu národov</t>
  </si>
  <si>
    <t>Obyčajní Ľudia a Nezávislé Osobnosti</t>
  </si>
  <si>
    <t>99 % - občiansky hlas</t>
  </si>
  <si>
    <t>Zmena zdola, Demokratická únia</t>
  </si>
  <si>
    <t>Strana Slobodné Slovo - Nory Mojsejovej</t>
  </si>
  <si>
    <t>Národ a Spravodlivosť - naša strana</t>
  </si>
  <si>
    <t>Mečiar I</t>
  </si>
  <si>
    <t>Mečiar II</t>
  </si>
  <si>
    <t>Moravčík I</t>
  </si>
  <si>
    <t>Mečiar III</t>
  </si>
  <si>
    <t>Dzurinda I</t>
  </si>
  <si>
    <t>Dzurinda II</t>
  </si>
  <si>
    <t>Fico I</t>
  </si>
  <si>
    <t>Direction_Smer (Smer) | 2000; Direction (the Third Way)_Smer (tretia cesta) | 2005; Direction-Social Democracy_Smer-sociálna demokracia (Smer-SD)</t>
  </si>
  <si>
    <t>Direction-Social Democracy_SMER-sociálna demokracia (SMER-SD)</t>
  </si>
  <si>
    <t>Slovak National Party_Slovenská národná strana (SNS)</t>
  </si>
  <si>
    <t xml:space="preserve">15 </t>
  </si>
  <si>
    <t>10.0%</t>
  </si>
  <si>
    <t xml:space="preserve">1 </t>
  </si>
  <si>
    <t>6.3%</t>
  </si>
  <si>
    <t xml:space="preserve">8 </t>
  </si>
  <si>
    <t>5.3%</t>
  </si>
  <si>
    <t xml:space="preserve">3 </t>
  </si>
  <si>
    <t xml:space="preserve">9 </t>
  </si>
  <si>
    <t>6%</t>
  </si>
  <si>
    <t>6.0%</t>
  </si>
  <si>
    <t xml:space="preserve">2 </t>
  </si>
  <si>
    <t>11.1%</t>
  </si>
  <si>
    <t>Movement for Democratic Slovakia_Hnutie za demokratické Slovensko (HZDS) | 2003; Ľudová strana - Hnutie za demokratické Slovensko |People's Party - Movement for Democratic Slovakia (ĽS-HZDS)</t>
  </si>
  <si>
    <t xml:space="preserve">74 </t>
  </si>
  <si>
    <t>49.3%</t>
  </si>
  <si>
    <t xml:space="preserve">13 </t>
  </si>
  <si>
    <t>81.3%</t>
  </si>
  <si>
    <t xml:space="preserve">66 </t>
  </si>
  <si>
    <t>44%</t>
  </si>
  <si>
    <t xml:space="preserve">12 </t>
  </si>
  <si>
    <t xml:space="preserve">61 </t>
  </si>
  <si>
    <t>40.7%</t>
  </si>
  <si>
    <t>66.7%</t>
  </si>
  <si>
    <t>People's Party - Movement for Democratic Slovakia (ĽS-HZDS)</t>
  </si>
  <si>
    <t>Association of Workers of Slovakia_Združenie robotníkov Slovenska (ZRS)</t>
  </si>
  <si>
    <t>8.7%</t>
  </si>
  <si>
    <t xml:space="preserve">4 </t>
  </si>
  <si>
    <t>22.2%</t>
  </si>
  <si>
    <t>Slovak Democratic and Christian Union_Slovenská demokratická a kresťanská únia (SDKÚ) | 2006; Slovak Democratic and Christian Union - Democratic Party_Slovenská demokratická a kresťanská únia - Demokratická strana (SDKÚ-DS)</t>
  </si>
  <si>
    <t>Slovak Democratic Coalition_Slovenská demokratická koalícia (SDK)</t>
  </si>
  <si>
    <t>Slovak Democratic and Christian Union  Democratic Party / Slovenská demokratická a kresťanská únia - Demokratická strana (SDKÚ-DS)</t>
  </si>
  <si>
    <t>Party of the Hungarian Coalition_Strana maďarskej koalície (SMK)</t>
  </si>
  <si>
    <t>Christian Democratic Movement_Kresťansko demokratické hnutie (KDH)</t>
  </si>
  <si>
    <t xml:space="preserve">18 </t>
  </si>
  <si>
    <t>12.0%</t>
  </si>
  <si>
    <t xml:space="preserve">5 </t>
  </si>
  <si>
    <t>27.8%</t>
  </si>
  <si>
    <t>Alternative of Political Realism_Alternatíva politického realizmu (APR)</t>
  </si>
  <si>
    <t xml:space="preserve">10 </t>
  </si>
  <si>
    <t>6.7%</t>
  </si>
  <si>
    <t>Alliance of Democrats of Slovakia_Aliancia demokratov Slovenska (ADS)</t>
  </si>
  <si>
    <t>5.6%</t>
  </si>
  <si>
    <t>National Democratic Club_Národno-demokratická strana (NDS)</t>
  </si>
  <si>
    <t>3.3%</t>
  </si>
  <si>
    <t>Slovak Democratic Coalition_Slovenská demokratická koalícia (SDK) footnote needed</t>
  </si>
  <si>
    <t>Party of the Democratic Left_Strana demokratickej ľavice (SDĽ)</t>
  </si>
  <si>
    <t xml:space="preserve">28 </t>
  </si>
  <si>
    <t>18.7%</t>
  </si>
  <si>
    <t xml:space="preserve">7 </t>
  </si>
  <si>
    <t>38.9%</t>
  </si>
  <si>
    <t>Party of Civic Understanding_Strana občianskeho porozumenia (SOP)</t>
  </si>
  <si>
    <t>Alliance of a New Citizen_Aliancia nového občana (ANO)</t>
  </si>
  <si>
    <t xml:space="preserve">0 </t>
  </si>
  <si>
    <t>12.5%</t>
  </si>
  <si>
    <t>0</t>
  </si>
  <si>
    <t>Fico II</t>
  </si>
  <si>
    <t>Prime Minister:</t>
  </si>
  <si>
    <t>Predseda vlády/Predsedkyňňa vlády/</t>
  </si>
  <si>
    <t>Vladimír Mečiar</t>
  </si>
  <si>
    <t>male</t>
  </si>
  <si>
    <t>Mečiar_Vladimír_1942</t>
  </si>
  <si>
    <t>1942</t>
  </si>
  <si>
    <t>Jozef Moravčík</t>
  </si>
  <si>
    <t>1945</t>
  </si>
  <si>
    <t>Moravčík_Jozef_1945</t>
  </si>
  <si>
    <t>Mikuláš Dzurinda</t>
  </si>
  <si>
    <t>1955</t>
  </si>
  <si>
    <t>Dzurinda_Mikuláš_1955</t>
  </si>
  <si>
    <t>Robert Fico</t>
  </si>
  <si>
    <t>1964</t>
  </si>
  <si>
    <t>Fico_Robert_1964</t>
  </si>
  <si>
    <t>Iveta Radičová</t>
  </si>
  <si>
    <t>1956</t>
  </si>
  <si>
    <t>female</t>
  </si>
  <si>
    <t>Radičová_Iveta_1956</t>
  </si>
  <si>
    <t>Iveta Radičová (1956 female, SDKÚ-DS)</t>
  </si>
  <si>
    <t>First Deputy Prime Minister</t>
  </si>
  <si>
    <t>Prvý podpredseda vlády</t>
  </si>
  <si>
    <t>Ján FigeĽ</t>
  </si>
  <si>
    <t>1960</t>
  </si>
  <si>
    <t>FigeĽ_Ján_1960</t>
  </si>
  <si>
    <t>Deputy Prime Minister:</t>
  </si>
  <si>
    <t>Podpredseda vlády</t>
  </si>
  <si>
    <t>Roman Kováč</t>
  </si>
  <si>
    <t>Kováč_Roman_1940</t>
  </si>
  <si>
    <t>Július Tóth</t>
  </si>
  <si>
    <t>1935</t>
  </si>
  <si>
    <t>Tóth_Július_1935</t>
  </si>
  <si>
    <t>1940</t>
  </si>
  <si>
    <t>Sergej Kozlík</t>
  </si>
  <si>
    <t>1950</t>
  </si>
  <si>
    <t>Kozlík_Sergej_1950</t>
  </si>
  <si>
    <t>Ivan Mikloš</t>
  </si>
  <si>
    <t>Mikloš_Ivan_1960</t>
  </si>
  <si>
    <t>Dušan Čaplovič</t>
  </si>
  <si>
    <t>1946</t>
  </si>
  <si>
    <t>Čaplovič_Dušan_1946</t>
  </si>
  <si>
    <t>Ivan Mikloš (1960 male, SDKÚ-DS)</t>
  </si>
  <si>
    <t>Robert Kaliňák</t>
  </si>
  <si>
    <t>1971</t>
  </si>
  <si>
    <t>Kaliňák_Robert_1971</t>
  </si>
  <si>
    <t>Robert Kaliňák (1971 male, Smer)</t>
  </si>
  <si>
    <t>Milan Kňažko</t>
  </si>
  <si>
    <t>Kňažko_Milan_1945</t>
  </si>
  <si>
    <t>Ivan Šimko</t>
  </si>
  <si>
    <t>Šimko_Ivan_1955</t>
  </si>
  <si>
    <t>Jozef Kalman</t>
  </si>
  <si>
    <t>1951</t>
  </si>
  <si>
    <t>Kalman_Jozef_1951</t>
  </si>
  <si>
    <t>Ľubomír Fogaš</t>
  </si>
  <si>
    <t>Fogaš_Ľubomír_1950</t>
  </si>
  <si>
    <t>Daniel Lipšic</t>
  </si>
  <si>
    <t>1973</t>
  </si>
  <si>
    <t>Lipšic_Daniel_1973</t>
  </si>
  <si>
    <t>resigned</t>
  </si>
  <si>
    <t>Štefan Harabin</t>
  </si>
  <si>
    <t>1957</t>
  </si>
  <si>
    <t>Harabin_Štefan_1957</t>
  </si>
  <si>
    <t>Peter Kažimír</t>
  </si>
  <si>
    <t>1968</t>
  </si>
  <si>
    <t>Kažimír_Peter_1968</t>
  </si>
  <si>
    <t>Jozef Moravčik</t>
  </si>
  <si>
    <t>Moravčik_Jozef_1945</t>
  </si>
  <si>
    <t>Marián Andel</t>
  </si>
  <si>
    <t>Andel_Marián_1950</t>
  </si>
  <si>
    <t>Brigita Schmögnerová</t>
  </si>
  <si>
    <t>1947</t>
  </si>
  <si>
    <t>Schmögnerová_Brigita_1947</t>
  </si>
  <si>
    <t>Katarína Tóthová</t>
  </si>
  <si>
    <t>Tóthová_Katarína_1940</t>
  </si>
  <si>
    <t>Pavol Hamžík</t>
  </si>
  <si>
    <t>1954</t>
  </si>
  <si>
    <t>Hamžík_Pavol_1954</t>
  </si>
  <si>
    <t>Róbert Nemcsics</t>
  </si>
  <si>
    <t>1961</t>
  </si>
  <si>
    <t>Nemcsics_Róbert_1961</t>
  </si>
  <si>
    <t>Miroslav Lajčák</t>
  </si>
  <si>
    <t>1963</t>
  </si>
  <si>
    <t>Lajčák_Miroslav_1963</t>
  </si>
  <si>
    <t>Jozef Prokeš</t>
  </si>
  <si>
    <t>Prokeš_Jozef_1950</t>
  </si>
  <si>
    <t>Pál Csáky</t>
  </si>
  <si>
    <t>Csáky_Pál_1956</t>
  </si>
  <si>
    <t>Ján Mikolaj</t>
  </si>
  <si>
    <t>Mikolaj_Ján_1947</t>
  </si>
  <si>
    <t>Pavol Rusko</t>
  </si>
  <si>
    <t>Rusko_Pavol_1963</t>
  </si>
  <si>
    <t>Lucia Žitňanská</t>
  </si>
  <si>
    <t>Žitňanská_Lucia_1964</t>
  </si>
  <si>
    <t>Deputy Prime Minister for Human Rights and Minorities</t>
  </si>
  <si>
    <t>Podpredseda vlády pre Ľudské práva a menšiny</t>
  </si>
  <si>
    <t>Rudolf Chmel</t>
  </si>
  <si>
    <t>1939</t>
  </si>
  <si>
    <t>Chmel_Rudolf_1939</t>
  </si>
  <si>
    <t>Rudolf Chmel (1939 male, Most-Híd)</t>
  </si>
  <si>
    <t xml:space="preserve">Deputy Prime Minister for Investment </t>
  </si>
  <si>
    <t xml:space="preserve"> Podpredseda vlády pre investície</t>
  </si>
  <si>
    <t>Ľubomír Vážny</t>
  </si>
  <si>
    <t>Vážny_Ľubomír_1957</t>
  </si>
  <si>
    <t>Minister for Administration &amp; Privatization of National Assets</t>
  </si>
  <si>
    <t>Ľubomír Dolgoš</t>
  </si>
  <si>
    <t>Dolgoš_Ľubomír_1956</t>
  </si>
  <si>
    <t>Milan Janičina</t>
  </si>
  <si>
    <t>1948</t>
  </si>
  <si>
    <t>Janičina_Milan_1948</t>
  </si>
  <si>
    <t>Peter Bisák</t>
  </si>
  <si>
    <t>1949</t>
  </si>
  <si>
    <t>Bisák_Peter_1949</t>
  </si>
  <si>
    <t>Mária Machová</t>
  </si>
  <si>
    <t>1953</t>
  </si>
  <si>
    <t>Machová_Mária_1953</t>
  </si>
  <si>
    <t>Minister of Agriculture</t>
  </si>
  <si>
    <t>Minister pôdohospodárstva</t>
  </si>
  <si>
    <t>Peter Baco</t>
  </si>
  <si>
    <t>Baco_Peter_1945</t>
  </si>
  <si>
    <t>Pavel Koncoš</t>
  </si>
  <si>
    <t>Koncoš_Pavel_1947</t>
  </si>
  <si>
    <t>Zsolt Simon</t>
  </si>
  <si>
    <t>1970</t>
  </si>
  <si>
    <t>Simon_Zsolt_1970</t>
  </si>
  <si>
    <t>Miroslav Jureňa</t>
  </si>
  <si>
    <t>Jureňa_Miroslav_1954</t>
  </si>
  <si>
    <t>Zdenka Kramplová</t>
  </si>
  <si>
    <t>Kramplová_Zdenka_1957</t>
  </si>
  <si>
    <t>recalled</t>
  </si>
  <si>
    <t>Stanislav Becík</t>
  </si>
  <si>
    <t>1952</t>
  </si>
  <si>
    <t>Becík_Stanislav_1952</t>
  </si>
  <si>
    <t>Vladimír Chovan</t>
  </si>
  <si>
    <t>Chovan_Vladimír_1963</t>
  </si>
  <si>
    <t>Minister pôdohospodárstva a rozvoja vidieka</t>
  </si>
  <si>
    <t>Zsolt Simon (1970 male, Most-Híd)</t>
  </si>
  <si>
    <t>Ľubomír Jahnátek</t>
  </si>
  <si>
    <t>Jahnátek_Ľubomír_1954</t>
  </si>
  <si>
    <t>Minister of Construction and Public Works</t>
  </si>
  <si>
    <t>Ján Mráz</t>
  </si>
  <si>
    <t>Mráz_Ján_1940</t>
  </si>
  <si>
    <t>István Harna</t>
  </si>
  <si>
    <t>Harna_István_1940</t>
  </si>
  <si>
    <t>László Gyurovszky</t>
  </si>
  <si>
    <t>1959</t>
  </si>
  <si>
    <t>Gyurovszky_László_1959</t>
  </si>
  <si>
    <t>Marián Janušek</t>
  </si>
  <si>
    <t>Janušek_Marián_1960</t>
  </si>
  <si>
    <t>Igor Štefanov</t>
  </si>
  <si>
    <t>Štefanov_Igor_1964</t>
  </si>
  <si>
    <t>Minister of Construction and Regional Development</t>
  </si>
  <si>
    <t>Minister of Transportation, Communication and Public Works</t>
  </si>
  <si>
    <t>Minister dopravy, výstavby a verejných prác</t>
  </si>
  <si>
    <t>Roman Hofbauer</t>
  </si>
  <si>
    <t>Hofbauer_Roman_1940</t>
  </si>
  <si>
    <t>Alexander Rezeš</t>
  </si>
  <si>
    <t>Rezeš_Alexander_1948</t>
  </si>
  <si>
    <t>Ján Jasovský</t>
  </si>
  <si>
    <t>Jasovský_Ján_1949</t>
  </si>
  <si>
    <t xml:space="preserve">Minister of Transport, Construction and Regional Development </t>
  </si>
  <si>
    <t xml:space="preserve"> Minister dopravy, výstavby a regionálneho rozvoja</t>
  </si>
  <si>
    <t>Ján Počiatek</t>
  </si>
  <si>
    <t>Počiatek_Ján_1970</t>
  </si>
  <si>
    <t>Minister of Culture</t>
  </si>
  <si>
    <t>Minister kultúry</t>
  </si>
  <si>
    <t>Dušan Slobodník</t>
  </si>
  <si>
    <t>Slobodník_Dušan_1927</t>
  </si>
  <si>
    <t>1927</t>
  </si>
  <si>
    <t>Ľubomír Roman</t>
  </si>
  <si>
    <t>1944</t>
  </si>
  <si>
    <t>Roman_Ľubomír_1944</t>
  </si>
  <si>
    <t>Ivan Hudec</t>
  </si>
  <si>
    <t>Hudec_Ivan_1947</t>
  </si>
  <si>
    <t>Marek Maďarič</t>
  </si>
  <si>
    <t>1966</t>
  </si>
  <si>
    <t>Maďarič_Marek_1966</t>
  </si>
  <si>
    <t>Daniel Krajcer</t>
  </si>
  <si>
    <t>1969</t>
  </si>
  <si>
    <t>Krajcer_Daniel_1969</t>
  </si>
  <si>
    <t>Daniel Krajcer (1969 male, SaS)</t>
  </si>
  <si>
    <t>František Tóth</t>
  </si>
  <si>
    <t>Tóth_František_1963</t>
  </si>
  <si>
    <t>Minister of Defence</t>
  </si>
  <si>
    <t>Minister obrany</t>
  </si>
  <si>
    <t>lmrich Andrejčák</t>
  </si>
  <si>
    <t>Andrejčák_lmrich_1941</t>
  </si>
  <si>
    <t>Vacant Portfolio</t>
  </si>
  <si>
    <t>1941</t>
  </si>
  <si>
    <t>Pavol Kanis</t>
  </si>
  <si>
    <t>Kanis_Pavol_1948</t>
  </si>
  <si>
    <t>Ján Sitek</t>
  </si>
  <si>
    <t>Sitek_Ján_1956</t>
  </si>
  <si>
    <t>Jozef Stank</t>
  </si>
  <si>
    <t>Stank_Jozef_1940</t>
  </si>
  <si>
    <t>dismissed</t>
  </si>
  <si>
    <t>Juraj Liška</t>
  </si>
  <si>
    <t>Liška_Juraj_1963</t>
  </si>
  <si>
    <t>František Kašický</t>
  </si>
  <si>
    <t>Kašický_František_1968</t>
  </si>
  <si>
    <t>Ľubomír Galko</t>
  </si>
  <si>
    <t>Galko_Ľubomír_1968</t>
  </si>
  <si>
    <t>Ľubomír Galko (1968 male, SaS)</t>
  </si>
  <si>
    <t>Martin Glváč</t>
  </si>
  <si>
    <t>1967</t>
  </si>
  <si>
    <t>Glváč_Martin_1967</t>
  </si>
  <si>
    <t>Martin Fedor</t>
  </si>
  <si>
    <t>1974</t>
  </si>
  <si>
    <t>Fedor_Martin_1974</t>
  </si>
  <si>
    <t>Jaroslav Baška</t>
  </si>
  <si>
    <t>1975</t>
  </si>
  <si>
    <t>Baška_Jaroslav_1975</t>
  </si>
  <si>
    <t>Minister of Economy</t>
  </si>
  <si>
    <t>Minister hospodárstva</t>
  </si>
  <si>
    <t>Ľudovít Černák</t>
  </si>
  <si>
    <t>Černák_Ľudovít_1951</t>
  </si>
  <si>
    <t>Ján Ducký</t>
  </si>
  <si>
    <t>Ducký_Ján_1944</t>
  </si>
  <si>
    <t>Peter Magvasi</t>
  </si>
  <si>
    <t>Magvasi_Peter_1945</t>
  </si>
  <si>
    <t>Ľubomír Harach</t>
  </si>
  <si>
    <t>Harach_Ľubomír_1953</t>
  </si>
  <si>
    <t>Juraj Miškov</t>
  </si>
  <si>
    <t>Miškov_Juraj_1973</t>
  </si>
  <si>
    <t>Juraj Miškov (1973 male, SaS)</t>
  </si>
  <si>
    <t>Tomáš Malatinský</t>
  </si>
  <si>
    <t>Malatinský_Tomáš_1959</t>
  </si>
  <si>
    <t>Jaroslav Kubečka</t>
  </si>
  <si>
    <t>Kubečka_Jaroslav_1934</t>
  </si>
  <si>
    <t>Corrected from first Initial "M." in original PDY</t>
  </si>
  <si>
    <t>Karol Cesnek</t>
  </si>
  <si>
    <t>Cesnek_Karol_1946</t>
  </si>
  <si>
    <t>Milan Cagala</t>
  </si>
  <si>
    <t>Cagala_Milan_1949</t>
  </si>
  <si>
    <t>Jirko Malchárek</t>
  </si>
  <si>
    <t>Malchárek_Jirko_1966</t>
  </si>
  <si>
    <t>Minister of Education and Science</t>
  </si>
  <si>
    <t>Matús Kučera</t>
  </si>
  <si>
    <t>Kučera_Matús_1931</t>
  </si>
  <si>
    <t>Ján Paška</t>
  </si>
  <si>
    <t>Paška_Ján_1954</t>
  </si>
  <si>
    <t>Milan Ftáčnik</t>
  </si>
  <si>
    <t>Ftáčnik_Milan_1956</t>
  </si>
  <si>
    <t>Martin Fronc</t>
  </si>
  <si>
    <t>Fronc_Martin_1947</t>
  </si>
  <si>
    <t>Dušan Čaplovič (1946 male, Smer)</t>
  </si>
  <si>
    <t>László Szigeti</t>
  </si>
  <si>
    <t>Szigeti_László_1957</t>
  </si>
  <si>
    <t>Eva Slavkovská</t>
  </si>
  <si>
    <t>Slavkovská_Eva_1942</t>
  </si>
  <si>
    <t>Minister školstva, vedy, výskumu a športu</t>
  </si>
  <si>
    <t>Eugen Jurzyca</t>
  </si>
  <si>
    <t>1958</t>
  </si>
  <si>
    <t>Jurzyca_Eugen_1958</t>
  </si>
  <si>
    <t>Eugen Jurzyca (1958 male, SDKÚ-DS)</t>
  </si>
  <si>
    <t>Minister of Environment</t>
  </si>
  <si>
    <t>Minister životného prostredia</t>
  </si>
  <si>
    <t>Ján Zlocha</t>
  </si>
  <si>
    <t>Zlocha_Ján_1940</t>
  </si>
  <si>
    <t>Juraj Hraško</t>
  </si>
  <si>
    <t>1931</t>
  </si>
  <si>
    <t>Hraško_Juraj_1931</t>
  </si>
  <si>
    <t>László Miklós</t>
  </si>
  <si>
    <t>Miklós_László_1949</t>
  </si>
  <si>
    <t>Jaroslav Izák</t>
  </si>
  <si>
    <t>Izák_Jaroslav_1955</t>
  </si>
  <si>
    <t>Peter Žiga</t>
  </si>
  <si>
    <t>1972</t>
  </si>
  <si>
    <t>Žiga_Peter_1972</t>
  </si>
  <si>
    <t>Ján Chrbet</t>
  </si>
  <si>
    <t>Chrbet_Ján_1963</t>
  </si>
  <si>
    <t>József Nagy</t>
  </si>
  <si>
    <t>Nagy_József_1968</t>
  </si>
  <si>
    <t>József Nagy (1968 male, Most-Híd)</t>
  </si>
  <si>
    <t>Viliam Turský</t>
  </si>
  <si>
    <t>Turský_Viliam_1954</t>
  </si>
  <si>
    <t>Jozef Medveď</t>
  </si>
  <si>
    <t>Medveď_Jozef_1950</t>
  </si>
  <si>
    <t>Minister of Finance</t>
  </si>
  <si>
    <t>Minister financií</t>
  </si>
  <si>
    <t>Julius Tóth</t>
  </si>
  <si>
    <t>Tóth_Julius_1935</t>
  </si>
  <si>
    <t>Rudolf Filkus</t>
  </si>
  <si>
    <t>Filkus_Rudolf_1927</t>
  </si>
  <si>
    <t>Miroslav Maxon</t>
  </si>
  <si>
    <t>Maxon_Miroslav_1951</t>
  </si>
  <si>
    <t>František Hajnovič</t>
  </si>
  <si>
    <t>Hajnovič_František_1949</t>
  </si>
  <si>
    <t>Minister of Foreign Relations</t>
  </si>
  <si>
    <t>Minister zahraničných vecí</t>
  </si>
  <si>
    <t>Eduard Kukan</t>
  </si>
  <si>
    <t>Kukan_Eduard_1939</t>
  </si>
  <si>
    <t>Juraj Schenk</t>
  </si>
  <si>
    <t>Schenk_Juraj_1948</t>
  </si>
  <si>
    <t>Ján Kubiš</t>
  </si>
  <si>
    <t>Kubiš_Ján_1952</t>
  </si>
  <si>
    <t>Mikuláš Dzurinda (1955 male, SDKÚ-DS)</t>
  </si>
  <si>
    <t>Minister of Foreign Relations and European Affairs</t>
  </si>
  <si>
    <t>Minister zahraničných vecí a európskych záležitostí</t>
  </si>
  <si>
    <t>Minister of Health</t>
  </si>
  <si>
    <t>Minister zdravotníctva</t>
  </si>
  <si>
    <t>Viliam Soboňa</t>
  </si>
  <si>
    <t>Soboňa_Viliam_1947</t>
  </si>
  <si>
    <t>Vote of no confidence</t>
  </si>
  <si>
    <t>name from Wikipedia</t>
  </si>
  <si>
    <t>lrena Belohorská</t>
  </si>
  <si>
    <t>Belohorská_lrena_1948</t>
  </si>
  <si>
    <t>Tibor Šagát</t>
  </si>
  <si>
    <t>Šagát_Tibor_1942</t>
  </si>
  <si>
    <t>Ľudovít Javorský</t>
  </si>
  <si>
    <t>Javorský_Ľudovít_1949</t>
  </si>
  <si>
    <t>Rudolf Zajac</t>
  </si>
  <si>
    <t>Zajac_Rudolf_1951</t>
  </si>
  <si>
    <t>Ivan Valentovič</t>
  </si>
  <si>
    <t>Valentovič_Ivan_1954</t>
  </si>
  <si>
    <t>Ivan Uhliarik</t>
  </si>
  <si>
    <t>Uhliarik_Ivan_1968</t>
  </si>
  <si>
    <t>Zuzana Zvolenská</t>
  </si>
  <si>
    <t>Zvolenská_Zuzana_1972</t>
  </si>
  <si>
    <t>Richard Raši</t>
  </si>
  <si>
    <t>Raši_Richard_1971</t>
  </si>
  <si>
    <t>Minister of Justice</t>
  </si>
  <si>
    <t>Minister spravodlivosti</t>
  </si>
  <si>
    <t>Miroslav Hanzel</t>
  </si>
  <si>
    <t>Hanzel_Miroslav_1947</t>
  </si>
  <si>
    <t>Jozef Liščák</t>
  </si>
  <si>
    <t>Liščák_Jozef_1947</t>
  </si>
  <si>
    <t>Ján Čarnogurský</t>
  </si>
  <si>
    <t>Čarnogurský_Ján_1944</t>
  </si>
  <si>
    <t>Tomáš Borec</t>
  </si>
  <si>
    <t>Borec_Tomáš_1967</t>
  </si>
  <si>
    <t>Viera Petríková</t>
  </si>
  <si>
    <t>Petríková_Viera_1957</t>
  </si>
  <si>
    <t>Lucia Žitňanská (1964 female, SDKÚ-DS)</t>
  </si>
  <si>
    <t>Minister of Labour, Social Affairs and Family</t>
  </si>
  <si>
    <t xml:space="preserve"> Minister práce, sociálnych vecí a rodiny</t>
  </si>
  <si>
    <t>Olga Keltošová</t>
  </si>
  <si>
    <t>Keltošová_Olga_1943</t>
  </si>
  <si>
    <t>1943</t>
  </si>
  <si>
    <t>Július Brocka</t>
  </si>
  <si>
    <t>Brocka_Július_1957</t>
  </si>
  <si>
    <t>Oľga Keltošová</t>
  </si>
  <si>
    <t>Keltošová_Oľga_1943</t>
  </si>
  <si>
    <t>Peter Magvaši</t>
  </si>
  <si>
    <t>Magvaši_Peter_1945</t>
  </si>
  <si>
    <t>Ľudovít Kaník</t>
  </si>
  <si>
    <t>1965</t>
  </si>
  <si>
    <t>Kaník_Ľudovít_1965</t>
  </si>
  <si>
    <t>Viera Tomanová</t>
  </si>
  <si>
    <t>Tomanová_Viera_1948</t>
  </si>
  <si>
    <t>Jozef Mihál</t>
  </si>
  <si>
    <t>Mihál_Jozef_1965</t>
  </si>
  <si>
    <t>Jozef Mihál (1965 male, SaS)</t>
  </si>
  <si>
    <t>Ján Richter</t>
  </si>
  <si>
    <t>Richter_Ján_1956</t>
  </si>
  <si>
    <t>Vojtech Tkáč</t>
  </si>
  <si>
    <t>Tkáč_Vojtech_1949</t>
  </si>
  <si>
    <t>Minister of the Interior</t>
  </si>
  <si>
    <t>Minister vnútra</t>
  </si>
  <si>
    <t>Jozef Tuchyňa</t>
  </si>
  <si>
    <t>Tuchyňa_Jozef_1941</t>
  </si>
  <si>
    <t>Ladislav Pittner</t>
  </si>
  <si>
    <t>Pittner_Ladislav_1940</t>
  </si>
  <si>
    <t>Ľudovít Hudek</t>
  </si>
  <si>
    <t>Hudek_Ľudovít_1948</t>
  </si>
  <si>
    <t>Gustáv Krajčí</t>
  </si>
  <si>
    <t>Krajčí_Gustáv_1951</t>
  </si>
  <si>
    <t>1934</t>
  </si>
  <si>
    <t>Pittner_Ladislav_1934</t>
  </si>
  <si>
    <t>Valdimír Palko</t>
  </si>
  <si>
    <t>Palko_Valdimír_1957</t>
  </si>
  <si>
    <t>Martin Pado</t>
  </si>
  <si>
    <t>Pado_Martin_1959</t>
  </si>
  <si>
    <t xml:space="preserve">2,932,069 </t>
  </si>
  <si>
    <t xml:space="preserve">3,385,536 </t>
  </si>
  <si>
    <t>75.7%</t>
  </si>
  <si>
    <t>84.24%</t>
  </si>
  <si>
    <t xml:space="preserve">2,875,450 </t>
  </si>
  <si>
    <t xml:space="preserve">3,359,176 </t>
  </si>
  <si>
    <t>98.1%</t>
  </si>
  <si>
    <t>99.22%</t>
  </si>
  <si>
    <t>Democratic party_Demokratická strana (DS)</t>
  </si>
  <si>
    <t>Democratic Union_Demokratická únia (DÚ)</t>
  </si>
  <si>
    <t>Christian Social Union_Kresťansko-sociálna únia (KSÚ)</t>
  </si>
  <si>
    <t>Slovak Democratic Coalition_ Slovenská demokratická koalícia (SDK)</t>
  </si>
  <si>
    <t>Slovak Democratic and Christian Union_Slovenská demokratická a krest’anská únia  (SDKÚ)</t>
  </si>
  <si>
    <t>Slovak Democratic and Christian Union - Democratic Party_Slovenská demokratická a krest’anská únia - Demokratická strana (SDKÚ-DS)</t>
  </si>
  <si>
    <t>SDKÚ - DS</t>
  </si>
  <si>
    <t>Movement for Democratic Slovakia_Hnutie za demokratické Slovensko (HZDS) | 2003; People's Party - Movement for Democratic Slovakia_Ľudová strana - Hnutie za demokratické Slovensko (ĽS-HZDS)</t>
  </si>
  <si>
    <t>Movement for Democratic Slovakia_Hnutie za demokratické Slovensko (HZDS)</t>
  </si>
  <si>
    <t xml:space="preserve">Movement for Democratic Slovakia_Hnutie za demokratické Slovensko (HZDS) </t>
  </si>
  <si>
    <t>Ľudová strana - Hnutie za demokratické Slovensko / People’s Party - Movement for Democratic Slovakia (ĽS-HZDS)</t>
  </si>
  <si>
    <t>ĽS-HZDS</t>
  </si>
  <si>
    <t>Movement for Democracy_Hnutie za demokraciu  (HZD)</t>
  </si>
  <si>
    <t>People's Party - Movement for Democratic Slovakia_Ľudová strana - Hnutie za demokratické Slovensko (ĽS-HZDS)</t>
  </si>
  <si>
    <t>Communist Party of Slovakia_Komunistická  strana Slovenska (KSS)</t>
  </si>
  <si>
    <t>True Slovak National Party_Pravá slovenská národná strana  (PSNS)</t>
  </si>
  <si>
    <t>Association of Workers of Slovakia_ Združenie robotníkov Slovenska (ZRS)</t>
  </si>
  <si>
    <t>Hungarian Coalition_Maďarská koalícia (MK) | 1998; Party of the Hungarian Coalition_Strana maďarskej koalície (SMK-MKP)</t>
  </si>
  <si>
    <t xml:space="preserve">Hungarian Coalition_Maďarská koalícia (MK) </t>
  </si>
  <si>
    <t xml:space="preserve"> Party of the Hungarian Coalition_Strana maďarskej koalície (SMK-MKP)</t>
  </si>
  <si>
    <t>Party of the Hungarian Coalition_Strana maďarskej koalície (SMK-MKP)</t>
  </si>
  <si>
    <t>SMK-MKP</t>
  </si>
  <si>
    <t>Common Choice_Spoločná voľba (SV)</t>
  </si>
  <si>
    <t>Direction (Third Way)_SMER (tretia cesta) (SMER)</t>
  </si>
  <si>
    <t xml:space="preserve">Direction-Social Democracy_SMER-sociálna demokracia (SMER-SD)* </t>
  </si>
  <si>
    <t>SMER - SD</t>
  </si>
  <si>
    <t>Social Democratic Alternative_Sociálnodemokratická alternatíva (SDA)</t>
  </si>
  <si>
    <t>Slovak National Union_Slovenská národná jednota (SNJ)</t>
  </si>
  <si>
    <t>Béčko-Revolutionary Worker Party_Béčko-Revolučná robotnícka strana (B-RRS)</t>
  </si>
  <si>
    <t>Civic Conservative Party_Občianska konzervatívna strana (OKS)</t>
  </si>
  <si>
    <t xml:space="preserve">Free Forum_Slobodné fórum (SF) </t>
  </si>
  <si>
    <t xml:space="preserve">Party of the Democratic Left_Strana demokratickej ľavice (SDĽ)[unknown footnote] </t>
  </si>
  <si>
    <t xml:space="preserve">Party of the Democratic Left_Strana demokratickej ľavice (SDĽ)* </t>
  </si>
  <si>
    <t xml:space="preserve">Left Bloc_Ľavicový blok  (ĽB) </t>
  </si>
  <si>
    <t>Movement for a Prosperous Czechia and Slovakia_Hnutie za prosperujúce česko a Slovensko (HZČS)</t>
  </si>
  <si>
    <t>Party against Corruption, for Order, Work and Money for All Decent Citizend_Strana proti korupcii, za poriadok, prácu a peniaze pre všetkých slušných občanov</t>
  </si>
  <si>
    <t>New Slovakia_Nové Slovensko (NS)</t>
  </si>
  <si>
    <t>Romany Civic Initiative in the Slovak Republic_Rómska občianska iniciatíva v Slovenskej republike (ROI)</t>
  </si>
  <si>
    <t>Roma Civic Initiative SR_Rómska občianska iniciatíva SR (ROI SR)</t>
  </si>
  <si>
    <t xml:space="preserve">Our Slovakia_Naše Slovensko (NS) </t>
  </si>
  <si>
    <t>Slovak People’s Party_Slovenská ľudová strana (SĽS)</t>
  </si>
  <si>
    <t>Green Party in Slovakia_Strana zelenych na Slovensku (SZS)</t>
  </si>
  <si>
    <t xml:space="preserve">People’s Party_Ľudová strana (ĽS) </t>
  </si>
  <si>
    <t>Independent Civic Party of the Unemployed and Deceived_Nezávislá občianska strana nezamestnaných a poškodeny¢ch (NOSNP)</t>
  </si>
  <si>
    <t>Hope_Nádej</t>
  </si>
  <si>
    <t xml:space="preserve">Other parties </t>
  </si>
  <si>
    <t>Other parties receiving less than 0.5% and not campaigning in previous or subsequent elections</t>
  </si>
  <si>
    <t>Other parties receiving less than 0.5% and not campaigning in previous or subsequent elections:</t>
  </si>
  <si>
    <t>Sloboda a solidarita– Freedom and Solidarity (SaS</t>
  </si>
  <si>
    <t>Most– Bridge (Most-Híd</t>
  </si>
  <si>
    <t>MOST - HÍD</t>
  </si>
  <si>
    <t>Ľudová strana Naše Slovensko– People's Party Our Slovakia (ĽSNS</t>
  </si>
  <si>
    <t>LS-NS</t>
  </si>
  <si>
    <t>Únia/Strana pre Slovensko– Union/Party for Slovakia (UNIA</t>
  </si>
  <si>
    <t>Paliho Kapurková, veselá politická strana– Pali's ‘Kapurková’ Merry Political Party (PK-VPS</t>
  </si>
  <si>
    <t>Ordinary People and Independents (Obyčajní Ľudia a Nezávislé Osobnosti, OĽaNO)</t>
  </si>
  <si>
    <t>99% Civic Voice (99 % - občiansky hlas, 99%OH)</t>
  </si>
  <si>
    <t>99%</t>
  </si>
  <si>
    <t>Change from Below-Democratic Union (Zmena zdola, Demokratická únia, ZZ-DÚ)</t>
  </si>
  <si>
    <t>Zmena zdola, DÚ</t>
  </si>
  <si>
    <t>Party of Free Speech of Nora Mojsesova (Strana Slobodné Slovo - Nory Mojsejovej, SSS-NM)</t>
  </si>
  <si>
    <t>SSS - NM</t>
  </si>
  <si>
    <t>Nation and Justice-Our Party (Národ a Spravodlivosť - naša strana, NaS-NS)</t>
  </si>
  <si>
    <t>NaS - ns</t>
  </si>
  <si>
    <t>Komunistická strana Slovenska – Communist Party of Slovakia (KSS)</t>
  </si>
  <si>
    <t>Direction_SMER (SMER) | 2000?; Direction (the Third Way)_SMER (tretia cesta) (SMER) | 2005; Direction-Social Democracy_SMER-sociálna demokracia (SMER-SD)</t>
  </si>
  <si>
    <t xml:space="preserve">Direction (the Third Way)_SMER (tretia cesta) (SMER) </t>
  </si>
  <si>
    <t>National Democratic Club_Národno-demokratický klub (NDK)</t>
  </si>
  <si>
    <t>Christian Democratic Movement_Kresťansko-demokratické hnutie (KDH)</t>
  </si>
  <si>
    <t>2</t>
  </si>
  <si>
    <t>Slovak Democratic Coalition_Slovenská demokratická koalícia (SDK) | 2000; Slovak Democratic and Christian Union_Slovenská demokratická a kresťanská únia (SDKÚ) | 2006; Slovak Democratic and Christian Union - Democratic Party_Slovenská demokratická a kresťanská únia - Demokratická strana (SDKÚ-DS)</t>
  </si>
  <si>
    <t xml:space="preserve">Slovak Democratic Coalition_Slovenská demokratická koalícia (SDK) </t>
  </si>
  <si>
    <t xml:space="preserve">Slovak Democratic and Christian Union_Slovenská demokratická a kresťanská únia (SDKÚ) </t>
  </si>
  <si>
    <t>Coexistence-Hungarian Christian Democratic Movement_Spolužitie-Maďarské kresťansko-demokratické hnutie (Spolužitie-MKDH) | 1994; Hungarian Coalition_Maďarská koalícia (MK) | 1998; Party of the Hungarian Coalition_Strana maďarskej koalície (SMK-MKP)</t>
  </si>
  <si>
    <t xml:space="preserve">Coexistence-Hungarian Christian Democratic Movement_Spolužitie-Maďarské kresťansko-demokratické hnutie (Spolužitie-MKDH) </t>
  </si>
  <si>
    <t xml:space="preserve"> Hungarian Coalition_Maďarská koalícia (MK) </t>
  </si>
  <si>
    <t>True Slovak National Party_Pravá slovenská národná strana (PSNS)</t>
  </si>
  <si>
    <t>(Former) Alliance of a New Citizen_Aliancia nového občana (ANO)</t>
  </si>
  <si>
    <t>Club of Independent Deputies_Klub nezávislých poslancov (KNP)</t>
  </si>
  <si>
    <t>Club of Independent Deputies_Klub nezávislých poslancov</t>
  </si>
  <si>
    <t>Non-afﬁliated deputies</t>
  </si>
  <si>
    <t xml:space="preserve">Non-affiliated deputies </t>
  </si>
  <si>
    <t xml:space="preserve">Non-afﬁliated deputies </t>
  </si>
  <si>
    <t>Non-afﬁliated Deputies</t>
  </si>
  <si>
    <t xml:space="preserve">Agrarian Party of the Countryside_Agrárna strana vidieka (ASV) </t>
  </si>
  <si>
    <t xml:space="preserve">Democratic Party_Demokratická strana (DS) </t>
  </si>
  <si>
    <t xml:space="preserve">Hungarian Federalist Party_Mad’arská federalistická strana (MFS) </t>
  </si>
  <si>
    <t>Conservative Democrats of Slovakia/Civic Conservative Party_Konzervatívni demokrati Slovenska/Občianska konzervatívna strana (KDS-OKS)</t>
  </si>
  <si>
    <t>League/Civic-Liberal Party_LIGA/Občiansko-liberálna strana (LIGA)</t>
  </si>
  <si>
    <t>Mission 21/Christian Solidarity Movement_MISIA 21/Hnutie krest’anskej solidarity (Misia 21)</t>
  </si>
  <si>
    <t xml:space="preserve">Freedom and Solidarity_Sloboda a solidarita (SaS) </t>
  </si>
  <si>
    <t>Slovak Democratic and Christian Union - Democratic Party_Slovenská demokratická a kresťanská únia - Demokratická strana (SDKÚ-DS)</t>
  </si>
  <si>
    <t>Strana demokratickej l’avice – Party of the Democratic Left (SDĽ)</t>
  </si>
  <si>
    <t xml:space="preserve">Green Party_Strana zelených (SZ) </t>
  </si>
  <si>
    <t>Schuster, Rudolf</t>
  </si>
  <si>
    <t>Mečiar, Vladimír</t>
  </si>
  <si>
    <t>Vašáryova, Magda</t>
  </si>
  <si>
    <t>Mjartan, Ivan</t>
  </si>
  <si>
    <t>Slota, Ján</t>
  </si>
  <si>
    <t>Zala, Boris</t>
  </si>
  <si>
    <t>Švec, Juraj</t>
  </si>
  <si>
    <t>Lazarčík, Juraj</t>
  </si>
  <si>
    <t>Demikát, Jan</t>
  </si>
  <si>
    <t>Kováč, Michal</t>
  </si>
  <si>
    <t>Bernát, Stanislav</t>
  </si>
  <si>
    <t>Bútora, Martin</t>
  </si>
  <si>
    <t>Gašparovič, Ivan</t>
  </si>
  <si>
    <t>Kalman, Jozef</t>
  </si>
  <si>
    <t>Králik, Ján</t>
  </si>
  <si>
    <t>Kubík, Július</t>
  </si>
  <si>
    <t>Kukan, Eduard</t>
  </si>
  <si>
    <t>Mikloško, František</t>
  </si>
  <si>
    <t>Šesták, Jozef</t>
  </si>
  <si>
    <t>Roman, Ľubomír</t>
  </si>
  <si>
    <t>Radičová , Iveta</t>
  </si>
  <si>
    <t>Martináková, Zuzana</t>
  </si>
  <si>
    <t>Melník , Milan</t>
  </si>
  <si>
    <t>Bollová, Dagmara</t>
  </si>
  <si>
    <t>Sidor , Milan</t>
  </si>
  <si>
    <t xml:space="preserve">2,176,990 </t>
  </si>
  <si>
    <t>52.2%</t>
  </si>
  <si>
    <t xml:space="preserve">2,175,389 </t>
  </si>
  <si>
    <t xml:space="preserve">2,147,901 </t>
  </si>
  <si>
    <t xml:space="preserve">1,484,547 </t>
  </si>
  <si>
    <t>98.7%</t>
  </si>
  <si>
    <t>98.8%</t>
  </si>
  <si>
    <t>Failed because of insufficient turnout.</t>
  </si>
  <si>
    <t>Succeeded</t>
  </si>
  <si>
    <t>Early elections</t>
  </si>
  <si>
    <t>Do you agree with the fact that the National Council of the Slovak Republic is to pass a resolution on Electoral Act: Electoral period of the National Council of the Slovak Republic elected in 1998 will have been finished by the day of election to the NC SR which will be performed up to 150 days after the day of referendum results announcement?</t>
  </si>
  <si>
    <t>Yes</t>
  </si>
  <si>
    <t>No</t>
  </si>
  <si>
    <t>European Union</t>
  </si>
  <si>
    <t>Do you agree to the proposal that the Slovak Republic should become a member state of the European Union?</t>
  </si>
  <si>
    <t xml:space="preserve">2,012,870 </t>
  </si>
  <si>
    <t>93.7%</t>
  </si>
  <si>
    <t xml:space="preserve">135,031 </t>
  </si>
  <si>
    <t>Do you agree that members of the National Council of the Slovak Republic pass a constitutional law on abridgementof the tenure of the National Council of the SlovakRepublic so that elections to the National Council of the Slovak Republic are held in the year 2004?</t>
  </si>
  <si>
    <t xml:space="preserve">1,305,023 </t>
  </si>
  <si>
    <t>87.9%</t>
  </si>
  <si>
    <t xml:space="preserve">179,524 </t>
  </si>
  <si>
    <t>12.1%</t>
  </si>
  <si>
    <t>Television license</t>
  </si>
  <si>
    <t xml:space="preserve">Do you agree that the National Council of the Slovak Republic should by law abolish the obligation of physical and legal persons to pay for the services offered by Slovak Television and Slovak Radio; </t>
  </si>
  <si>
    <t>Parliamentary immunity</t>
  </si>
  <si>
    <t>Do you agree that the National Council of the Slovak Republic should by law expand the possibility to conduct proceedings regarding the behavior of deputies of the National Council of the Slovak to include all offences under law?; 1.„Súhlasíte s tým, aby Národná rada Slovenskej republiky zákonom zrušila povinnosť fyzických osôb a právnických osôb platiť úhradu za služby verejnosti poskytované Slovenskou televíziou a Slovenským rozhlasom?“</t>
  </si>
  <si>
    <t>100 members of parliament</t>
  </si>
  <si>
    <t>Do you agree that the National Council of the Slovak Republic should by constitutional law reduce the number of representatives of the National Council of the Slovak Republic to 100 for the next electorla period?; 2.„Súhlasíte s tým, aby Národná rada Slovenskej republiky zákonom rozšírila možnosť prejednať konanie poslanca Národnej rady Slovenskej republiky ako priestupok na všetky priestupky podľa zákona o priestupkoch?“</t>
  </si>
  <si>
    <t>Public car costs</t>
  </si>
  <si>
    <t>Do you agree that the National Council of the Slovak Republic should by law declare that public bodies respect limits on motorized transport to a price of at most 40,000 Euro?; 3.„Súhlasíte s tým, aby Národná rada Slovenskej republiky ústavným zákonom znížila počet poslancov Národnej rady Slovenskej republiky na 100 s účinnosťou od nasledujúceho volebného obdobia?“</t>
  </si>
  <si>
    <t>Internet voting</t>
  </si>
  <si>
    <t>Do you agree that the National Council of the Slovak Republic should by law declare the possibility to vote for members of the National Council of the Slovak Republic and deputies to the European parliament by means of the internet?; 4.„Súhlasíte s tým, aby Národná rada Slovenskej republiky zákonom ustanovila, že orgány verejnej moci môžu obstarávať osobné motorové vozidlá s obstarávacou cenou maximálne 40 tisíc eur?“</t>
  </si>
  <si>
    <t>Press law</t>
  </si>
  <si>
    <t>Do you agree that the National Council of the Slovak Republic should by law  remove persons exercising public power from the ability to exercise the right to response according to the press law?; 5.„Súhlasíte s tým, aby Národná rada Slovenskej republiky ustanovila možnosť voliť poslancov Národnej rady Slovenskej republiky a poslancov Európskeho parlamentu prostredníctvom internetu?“</t>
  </si>
  <si>
    <t>sk_ref_2004_01</t>
  </si>
  <si>
    <t>Privatiztaion Review</t>
  </si>
  <si>
    <t>Súhlasíte, aby sa prijal zákon o preukazovaní finančných prostriedkov, ktoré boli použité pri dražbách a privatizácii?"</t>
  </si>
  <si>
    <t>sk_ref_2007_01a</t>
  </si>
  <si>
    <t>NATO</t>
  </si>
  <si>
    <t>Are you in favour of Slovakia's entry into NATO?; "Ste za vstup SR do NATO?"</t>
  </si>
  <si>
    <t>sk_ref_2007_01b</t>
  </si>
  <si>
    <t>Nuclear weapons</t>
  </si>
  <si>
    <t>Are you for placing nuclear weapons on the territory of Slovakia?; "Ste za rozmiestnenie jadrových zbraní na území SR?"</t>
  </si>
  <si>
    <t>sk_ref_2007_01c</t>
  </si>
  <si>
    <t>Foreign military bases</t>
  </si>
  <si>
    <t>Are you for locating foreign military bases on the territory of Slovakia?; "Ste za rozmiestnenie jadrových zbraní na území SR?"</t>
  </si>
  <si>
    <t>Privatize: Western Slovak Power Company</t>
  </si>
  <si>
    <t>Ste za to, aby Národná rada Slovenskej republiky prijala ústavný zákon, ktorým sa zakáže privatizácia týchto strategických podnikov: 1. Západoslovenské energetické závody, š.p., Bratislava,</t>
  </si>
  <si>
    <t>sk_ref_2000_01</t>
  </si>
  <si>
    <t>sk_ref_2003_01</t>
  </si>
  <si>
    <t>sk_ref_2010_01a</t>
  </si>
  <si>
    <t>sk_ref_2010_01b</t>
  </si>
  <si>
    <t>sk_ref_2010_01c</t>
  </si>
  <si>
    <t>sk_ref_2010_01d</t>
  </si>
  <si>
    <t>sk_ref_2010_01e</t>
  </si>
  <si>
    <t>sk_ref_2010_01f</t>
  </si>
  <si>
    <t>sk_ref_1998_01a</t>
  </si>
  <si>
    <t>Not listed in original PDY.  See: http://www.fphil.uniba.sk/fileadmin/user_upload/editors/veda/cesiuk/teams/politologovia/Lastic_Referendum_final.indd.pdf and http://www.pitt.edu/~votruba/sstopics/.../1994-10-23-Slovak_News.pdf</t>
  </si>
  <si>
    <t>Not listed in original PDY.  See: http://www.fphil.uniba.sk/fileadmin/user_upload/editors/veda/cesiuk/teams/politologovia/Lastic_Referendum_final.indd.pdf</t>
  </si>
  <si>
    <t>Not listed n original PDY; Declared void; see unofficial results, http://www.c2d.ch/detailed_display.php?lname=votes&amp;table=votes&amp;page=1&amp;parent_id=&amp;sublinkname=results&amp;id=131104</t>
  </si>
  <si>
    <t>http://en.wikipedia.org/wiki/Politics_of_Slovakia</t>
  </si>
  <si>
    <t>http://parlgov.org/stable/data/svk.html</t>
  </si>
  <si>
    <t>http://www.nsd.uib.no/european_election_database/country/slovakia</t>
  </si>
  <si>
    <t>http://www.ipu.org/parline-e/reports/2287_A.htm</t>
  </si>
  <si>
    <t>http://data.un.org/CountryProfile.aspx?crname=Slovakia</t>
  </si>
  <si>
    <t>https://www.cia.gov/library/publications/the-world-factbook/geos/lo.html</t>
  </si>
  <si>
    <t>TY  - JOUR</t>
  </si>
  <si>
    <t>AU  - UČEŇ, PETER</t>
  </si>
  <si>
    <t>AU  - MALOVÁ, DARINA</t>
  </si>
  <si>
    <t>TI  - SLOVAKIA</t>
  </si>
  <si>
    <t>TI  - Slovakia</t>
  </si>
  <si>
    <t>JO  - European Journal of Political Research</t>
  </si>
  <si>
    <t>JO  - European Journal of Political Research Political Data Yearbook</t>
  </si>
  <si>
    <t>VL  - 26</t>
  </si>
  <si>
    <t>VL  - 28</t>
  </si>
  <si>
    <t>VL  - 30</t>
  </si>
  <si>
    <t>VL  - 32</t>
  </si>
  <si>
    <t>VL  - 34</t>
  </si>
  <si>
    <t>VL  - 36</t>
  </si>
  <si>
    <t>VL  - 38</t>
  </si>
  <si>
    <t>VL  - 40</t>
  </si>
  <si>
    <t>VL  - 41</t>
  </si>
  <si>
    <t>VL  - 42</t>
  </si>
  <si>
    <t>VL  - 43</t>
  </si>
  <si>
    <t>VL  - 44</t>
  </si>
  <si>
    <t>VL  - 45</t>
  </si>
  <si>
    <t>VL  - 46</t>
  </si>
  <si>
    <t>VL  - 47</t>
  </si>
  <si>
    <t>VL  - 48</t>
  </si>
  <si>
    <t>VL  - 49</t>
  </si>
  <si>
    <t>VL  - 50</t>
  </si>
  <si>
    <t>VL  - 51</t>
  </si>
  <si>
    <t>IS  - 3-4</t>
  </si>
  <si>
    <t>IS  - 7-8</t>
  </si>
  <si>
    <t>IS  - 1</t>
  </si>
  <si>
    <t>PB  - Blackwell Publishing Ltd</t>
  </si>
  <si>
    <t>PB  - Blackwell Publishing Ltd.</t>
  </si>
  <si>
    <t>SN  - 1475-6765</t>
  </si>
  <si>
    <t>SN  - 2047-8852</t>
  </si>
  <si>
    <t>UR  - http://dx.doi.org/10.1111/j.1475-6765.1994.tb00465.x</t>
  </si>
  <si>
    <t>UR  - http://dx.doi.org/10.1111/j.1475-6765.1995.tb00514.x</t>
  </si>
  <si>
    <t>UR  - http://dx.doi.org/10.1111/j.1475-6765.1996.tb00701.x</t>
  </si>
  <si>
    <t>UR  - http://dx.doi.org/10.1111/1475-6765.00368</t>
  </si>
  <si>
    <t>UR  - http://dx.doi.org/10.1111/1475-6765.00434</t>
  </si>
  <si>
    <t>UR  - http://dx.doi.org/10.1111/j.1475-6765.1999.tb00730.x</t>
  </si>
  <si>
    <t>UR  - http://dx.doi.org/10.1111/j.1475-6765.2000.tb01160.x</t>
  </si>
  <si>
    <t>UR  - http://dx.doi.org/10.1111/1475-6765.t01-1-00065</t>
  </si>
  <si>
    <t>UR  - http://dx.doi.org/10.1111/1475-6765.00617-i1</t>
  </si>
  <si>
    <t>UR  - http://dx.doi.org/10.1111/j.0304-4130.2003.00136.x</t>
  </si>
  <si>
    <t>UR  - http://dx.doi.org/10.1111/j.1475-6765.2004.00209.x</t>
  </si>
  <si>
    <t>UR  - http://dx.doi.org/10.1111/j.1475-6765.2005.00281.x</t>
  </si>
  <si>
    <t>UR  - http://dx.doi.org/10.1111/j.1475-6765.2006.00681.x</t>
  </si>
  <si>
    <t>UR  - http://dx.doi.org/10.1111/j.1475-6765.2007.00755.x</t>
  </si>
  <si>
    <t>UR  - http://dx.doi.org/10.1111/j.1475-6765.2008.00808.x</t>
  </si>
  <si>
    <t>UR  - http://dx.doi.org/10.1111/j.1475-6765.2009.01876.x</t>
  </si>
  <si>
    <t>UR  - http://dx.doi.org/10.1111/j.1475-6765.2010.01971.x</t>
  </si>
  <si>
    <t>UR  - http://dx.doi.org/10.1111/j.1475-6765.2011.02040.x</t>
  </si>
  <si>
    <t>UR  - http://dx.doi.org/10.1111/j.2047-8852.2012.00030.x</t>
  </si>
  <si>
    <t>DO  - 10.1111/j.1475-6765.1994.tb00465.x</t>
  </si>
  <si>
    <t>DO  - 10.1111/j.1475-6765.1995.tb00514.x</t>
  </si>
  <si>
    <t>DO  - 10.1111/j.1475-6765.1996.tb00701.x</t>
  </si>
  <si>
    <t>DO  - 10.1111/1475-6765.00368</t>
  </si>
  <si>
    <t>DO  - 10.1111/1475-6765.00434</t>
  </si>
  <si>
    <t>DO  - 10.1111/j.1475-6765.1999.tb00730.x</t>
  </si>
  <si>
    <t>DO  - 10.1111/j.1475-6765.2000.tb01160.x</t>
  </si>
  <si>
    <t>DO  - 10.1111/1475-6765.t01-1-00065</t>
  </si>
  <si>
    <t>DO  - 10.1111/1475-6765.00617-i1</t>
  </si>
  <si>
    <t>DO  - 10.1111/j.0304-4130.2003.00136.x</t>
  </si>
  <si>
    <t>DO  - 10.1111/j.1475-6765.2004.00209.x</t>
  </si>
  <si>
    <t>DO  - 10.1111/j.1475-6765.2005.00281.x</t>
  </si>
  <si>
    <t>DO  - 10.1111/j.1475-6765.2006.00681.x</t>
  </si>
  <si>
    <t>DO  - 10.1111/j.1475-6765.2007.00755.x</t>
  </si>
  <si>
    <t>DO  - 10.1111/j.1475-6765.2008.00808.x</t>
  </si>
  <si>
    <t>DO  - 10.1111/j.1475-6765.2009.01876.x</t>
  </si>
  <si>
    <t>DO  - 10.1111/j.1475-6765.2010.01971.x</t>
  </si>
  <si>
    <t>DO  - 10.1111/j.1475-6765.2011.02040.x</t>
  </si>
  <si>
    <t>DO  - 10.1111/j.2047-8852.2012.00030.x</t>
  </si>
  <si>
    <t>SP  - 413</t>
  </si>
  <si>
    <t>SP  - 463</t>
  </si>
  <si>
    <t>SP  - 453</t>
  </si>
  <si>
    <t>SP  - 481</t>
  </si>
  <si>
    <t>SP  - 513</t>
  </si>
  <si>
    <t>SP  - 497</t>
  </si>
  <si>
    <t>SP  - 511</t>
  </si>
  <si>
    <t>SP  - 402</t>
  </si>
  <si>
    <t>SP  - 1075</t>
  </si>
  <si>
    <t>SP  - 1067</t>
  </si>
  <si>
    <t>SP  - 1121</t>
  </si>
  <si>
    <t>SP  - 1167</t>
  </si>
  <si>
    <t>SP  - 1254</t>
  </si>
  <si>
    <t>SP  - 1096</t>
  </si>
  <si>
    <t>SP  - 1127</t>
  </si>
  <si>
    <t>SP  - 1100</t>
  </si>
  <si>
    <t>SP  - 1154</t>
  </si>
  <si>
    <t>SP  - 1118</t>
  </si>
  <si>
    <t>SP  - 280</t>
  </si>
  <si>
    <t>EP  - 421</t>
  </si>
  <si>
    <t>EP  - 472</t>
  </si>
  <si>
    <t>EP  - 458</t>
  </si>
  <si>
    <t>EP  - 488</t>
  </si>
  <si>
    <t>EP  - 522</t>
  </si>
  <si>
    <t>EP  - 506</t>
  </si>
  <si>
    <t>EP  - 516</t>
  </si>
  <si>
    <t>EP  - 412</t>
  </si>
  <si>
    <t>EP  - 1083</t>
  </si>
  <si>
    <t>EP  - 1077</t>
  </si>
  <si>
    <t>EP  - 1129</t>
  </si>
  <si>
    <t>EP  - 1178</t>
  </si>
  <si>
    <t>EP  - 1259</t>
  </si>
  <si>
    <t>EP  - 1106</t>
  </si>
  <si>
    <t>EP  - 1131</t>
  </si>
  <si>
    <t>EP  - 1105</t>
  </si>
  <si>
    <t>EP  - 1162</t>
  </si>
  <si>
    <t>EP  - 287</t>
  </si>
  <si>
    <t>PY  - 1994</t>
  </si>
  <si>
    <t>PY  - 1995</t>
  </si>
  <si>
    <t>PY  - 1996</t>
  </si>
  <si>
    <t>PY  - 1997</t>
  </si>
  <si>
    <t>PY  - 1998</t>
  </si>
  <si>
    <t>PY  - 1999</t>
  </si>
  <si>
    <t>PY  - 2000</t>
  </si>
  <si>
    <t>PY  - 2001</t>
  </si>
  <si>
    <t>PY  - 2002</t>
  </si>
  <si>
    <t>PY  - 2003</t>
  </si>
  <si>
    <t>PY  - 2004</t>
  </si>
  <si>
    <t>PY  - 2005</t>
  </si>
  <si>
    <t>PY  - 2006</t>
  </si>
  <si>
    <t>PY  - 2007</t>
  </si>
  <si>
    <t>PY  - 2008</t>
  </si>
  <si>
    <t>PY  - 2009</t>
  </si>
  <si>
    <t>PY  - 2010</t>
  </si>
  <si>
    <t>PY  - 2011</t>
  </si>
  <si>
    <t>PY  - 2012</t>
  </si>
  <si>
    <t xml:space="preserve">ER  - </t>
  </si>
  <si>
    <t>Robert Fico (1964 male, sk_smer01)</t>
  </si>
  <si>
    <t>Peter Kažimír (1968 male, sk_smer01)</t>
  </si>
  <si>
    <t>Miroslav Lajčák (1963 male, non-partisan, nominated by sk_smer01)</t>
  </si>
  <si>
    <t>Ľubomír Vážny (1957 male, sk_smer01)</t>
  </si>
  <si>
    <t>Ľubomír Jahnátek (1954 male, sk_smer01)</t>
  </si>
  <si>
    <t>Ján Počiatek (1970 male, sk_smer01)</t>
  </si>
  <si>
    <t>Marek Maďarič (1966 male, sk_smer01)</t>
  </si>
  <si>
    <t>Martin Glváč (1967 male, sk_smer01)</t>
  </si>
  <si>
    <t>Tomáš Malatinský (1959 male, non-partisan, nominated by sk_smer01)</t>
  </si>
  <si>
    <t>Peter Žiga (1972 male, sk_smer01)</t>
  </si>
  <si>
    <t>Zuzana Zvolenská (1972 female, non-partisan, nominated by sk_smer01)</t>
  </si>
  <si>
    <t>Tomáš Borec (1967 male, non-partisan, nominated by sk_smer01)</t>
  </si>
  <si>
    <t>Ján Richter (1956 male, sk_smer01)</t>
  </si>
  <si>
    <t>sk_independent01</t>
  </si>
  <si>
    <t>Ján FigeĽ (1960 male, sk_kdh01)</t>
  </si>
  <si>
    <t>Ivan Uhliarik (1968 male, sk_kdh01)</t>
  </si>
  <si>
    <t>Daniel Lipšic (1973 male, sk_kdh01)</t>
  </si>
  <si>
    <t>Slovakia</t>
  </si>
  <si>
    <t>Radičová I</t>
  </si>
  <si>
    <t>http://volby.statistics.sk/prez/prez2014/Prezident-dv/Tabulka15_en.html</t>
  </si>
  <si>
    <t>Fico, Robert</t>
  </si>
  <si>
    <t>Kiska, Andrej</t>
  </si>
  <si>
    <t>Procházka, Radoslav</t>
  </si>
  <si>
    <t>Kňažko, Milan</t>
  </si>
  <si>
    <t>Bárdos, Gyula</t>
  </si>
  <si>
    <t>Hrušovský, Pavol</t>
  </si>
  <si>
    <t>Mezenská, Helena</t>
  </si>
  <si>
    <t>Jurišta, Ján</t>
  </si>
  <si>
    <t>Čarnogurský, Ján</t>
  </si>
  <si>
    <t>Fischer, Viliam</t>
  </si>
  <si>
    <t>Behýl, Jozef</t>
  </si>
  <si>
    <t>Šimko, Jozef</t>
  </si>
  <si>
    <t>Martinčko, Stanislav</t>
  </si>
  <si>
    <t>http://volby.statistics.sk/prez/prez2014/Prezident-dv/Tabulka7_en.html</t>
  </si>
  <si>
    <t>S&amp;D</t>
  </si>
  <si>
    <t>EPP</t>
  </si>
  <si>
    <t>ECR</t>
  </si>
  <si>
    <t>ALDE</t>
  </si>
  <si>
    <t>GUE/NGL</t>
  </si>
  <si>
    <t>Strana demokratického Slovenska</t>
  </si>
  <si>
    <t>Magnificat Slovakia</t>
  </si>
  <si>
    <t>Strana moderného Slovenska</t>
  </si>
  <si>
    <t>VZDOR - strana práce</t>
  </si>
  <si>
    <t>Strana občianskej ľavice</t>
  </si>
  <si>
    <t>sk_nova01</t>
  </si>
  <si>
    <t>sk_tip01</t>
  </si>
  <si>
    <t>NoVA</t>
  </si>
  <si>
    <t>Right and Justice</t>
  </si>
  <si>
    <t>PaS</t>
  </si>
  <si>
    <t>Právo a Spravodlivosť</t>
  </si>
  <si>
    <t>Európska Demokratická Strana</t>
  </si>
  <si>
    <t>Kresťanská Slovenská Národná Strana</t>
  </si>
  <si>
    <t>7 Statočných Regionálna Strana Slovenska</t>
  </si>
  <si>
    <t>Úsvit</t>
  </si>
  <si>
    <t>Demokratická Občianska Strana</t>
  </si>
  <si>
    <t>Priama Demokracia, Kresťanská Ľudová Strana</t>
  </si>
  <si>
    <t>Nový Parlament</t>
  </si>
  <si>
    <t>TIP</t>
  </si>
  <si>
    <t>Nová väčšina – Dohoda</t>
  </si>
  <si>
    <t>New Majority-Agreement</t>
  </si>
  <si>
    <t>Party of Democrati Slovakia</t>
  </si>
  <si>
    <t>SDS</t>
  </si>
  <si>
    <t>MS</t>
  </si>
  <si>
    <t>Christian Slovak National Party</t>
  </si>
  <si>
    <t>KSNS</t>
  </si>
  <si>
    <t>SMS</t>
  </si>
  <si>
    <t>Party of Modern Slovakia</t>
  </si>
  <si>
    <t>Dawn</t>
  </si>
  <si>
    <t>Usvit</t>
  </si>
  <si>
    <t>Magnificent Seven Regional Party of Slovakia</t>
  </si>
  <si>
    <t>7SRSS</t>
  </si>
  <si>
    <t>Direct Democracy, Christian People's Party</t>
  </si>
  <si>
    <t>PDKLS</t>
  </si>
  <si>
    <t>VSP</t>
  </si>
  <si>
    <t>VZDOR-Party of Work</t>
  </si>
  <si>
    <t>Party of the Civic Left</t>
  </si>
  <si>
    <t>SOL</t>
  </si>
  <si>
    <t>Democratic Civic Party</t>
  </si>
  <si>
    <t>DOS</t>
  </si>
  <si>
    <t>Hungarian Christian Democratic Alliance</t>
  </si>
  <si>
    <t>MKS</t>
  </si>
  <si>
    <t>Magyar Kereszténydemokrata Szövetség</t>
  </si>
  <si>
    <t>Maďarská kresťanskodemokratická aliancia</t>
  </si>
  <si>
    <t>New Parliament</t>
  </si>
  <si>
    <t>NP</t>
  </si>
  <si>
    <t>blue (medium)</t>
  </si>
  <si>
    <t>sk_pas01</t>
  </si>
  <si>
    <t>sk_sds01</t>
  </si>
  <si>
    <t>sk_ms01</t>
  </si>
  <si>
    <t>sk_ksns01</t>
  </si>
  <si>
    <t>sk_sms01</t>
  </si>
  <si>
    <t>sk_usvit01</t>
  </si>
  <si>
    <t>sk_7srss01</t>
  </si>
  <si>
    <t>sk_pdkls01</t>
  </si>
  <si>
    <t>sk_vsp01</t>
  </si>
  <si>
    <t>sk_sol01</t>
  </si>
  <si>
    <t>sk_dos01</t>
  </si>
  <si>
    <t>sk_mks01</t>
  </si>
  <si>
    <t>sk_np01</t>
  </si>
  <si>
    <t>Source: Slovak Statistical Office: http://ep2014.statistics.sk/EP-dv/download-sk.html</t>
  </si>
  <si>
    <t>PY  - 2013</t>
  </si>
  <si>
    <t>VL  - 52</t>
  </si>
  <si>
    <t>UR  - http://dx.doi.org/10.1111/j.2047-8852.12029</t>
  </si>
  <si>
    <t>DO  - 10.1111/j.2047-8852.12029</t>
  </si>
  <si>
    <t>SP  - 208</t>
  </si>
  <si>
    <t>EP  - 216</t>
  </si>
  <si>
    <t>Slovenská demokratická koalícia</t>
  </si>
  <si>
    <t>Pavol Pavlis (1961 male, Smer)</t>
  </si>
  <si>
    <t>Peter Pellegrini (1975 male, Smer)</t>
  </si>
  <si>
    <t>Viliam Čislák (1972 male, Smer)</t>
  </si>
  <si>
    <t>sk_ref_2015_01a</t>
  </si>
  <si>
    <t>sk_ref_2015_01b</t>
  </si>
  <si>
    <t>sk_ref_2015_01c</t>
  </si>
  <si>
    <t>Do you agree that the concept of marriage denotes solely the legal bond between one man and one woman, but it must not denote any other cohabitation between persons?  Súhlasíte s tým, aby sa manželstvom nemohlo nazývať žiadne iné spolužitie osôb okrem zväzku medzi jedným mužom a jednou ženou?</t>
  </si>
  <si>
    <t>Do you agree that it should not be allowed to couples or groups of persons of the same sex to adopt and subsequently raise children?/Súhlasíte s tým, aby párom alebo skupinám osôb rovnakého pohlavia nebolo umožnené osvojenie (adopcia) detí a ich následná výchova?</t>
  </si>
  <si>
    <t>Do you agree that schools should not require participation of children in the field of sexual education or euthanasia if their parents or the children themselves do not agree with the content of such education?/Súhlasíte s tým, aby školy nemohli vyžadovať účasť detí na vyučovaní v oblasti sexuálneho správania či eutanázie, ak ich rodičia alebo deti samé nesúhlasia s obsahom vyučovania?</t>
  </si>
  <si>
    <t># of women</t>
  </si>
  <si>
    <t>% of women (holding party seats)</t>
  </si>
  <si>
    <t>Direction</t>
  </si>
  <si>
    <t>Smer</t>
  </si>
  <si>
    <t>SMER (tretia cesta)</t>
  </si>
  <si>
    <t>SMER</t>
  </si>
  <si>
    <t>Direction (Third Way)</t>
  </si>
  <si>
    <t>Partyfounded_datetext</t>
  </si>
  <si>
    <t>Partyfounded</t>
  </si>
  <si>
    <t>partyname1st_lastdate</t>
  </si>
  <si>
    <t>partyname1st_lastdatetext</t>
  </si>
  <si>
    <t>partyname2nd_lastdate</t>
  </si>
  <si>
    <t>partyname2nd_lastdatetext</t>
  </si>
  <si>
    <t>partyname3rd_lastdate</t>
  </si>
  <si>
    <t>partyname3rd_lastdatetext</t>
  </si>
  <si>
    <t>partyname4th_lastdate</t>
  </si>
  <si>
    <t>partyname4th_lastdatetext</t>
  </si>
  <si>
    <t>partyname5th_lastdate</t>
  </si>
  <si>
    <t>partyname5th_lastdatetext</t>
  </si>
  <si>
    <t>partyname6th_lastdate</t>
  </si>
  <si>
    <t>partyname6th_lastdatetext</t>
  </si>
  <si>
    <t>Last Updated:</t>
  </si>
  <si>
    <t>Update Notes:</t>
  </si>
  <si>
    <t>Name_english</t>
  </si>
  <si>
    <t>Name_short</t>
  </si>
  <si>
    <t>First_PDY_Year</t>
  </si>
  <si>
    <t>Last_PDY_Year</t>
  </si>
  <si>
    <t>Max_Vote</t>
  </si>
  <si>
    <t>Year_of_max_vote</t>
  </si>
  <si>
    <t>partyweb url</t>
  </si>
  <si>
    <t>partyleader: Name (yob gender, party)</t>
  </si>
  <si>
    <t>bardos_gyula_1958</t>
  </si>
  <si>
    <t>carnugorsky_jan_1944</t>
  </si>
  <si>
    <t>fico_robert_1964</t>
  </si>
  <si>
    <t>hrusovsky_pavol_1952</t>
  </si>
  <si>
    <t>kiska_andrej_1963</t>
  </si>
  <si>
    <t>prochazka_radoslav_1972</t>
  </si>
  <si>
    <t>knazko_milan_1945</t>
  </si>
  <si>
    <t>mezenska_helena_</t>
  </si>
  <si>
    <t>fischer_viliam_1938</t>
  </si>
  <si>
    <t>beyhl_jozef_1957</t>
  </si>
  <si>
    <t>simko_zozef_1951</t>
  </si>
  <si>
    <t>martincko_stanislav_1952</t>
  </si>
  <si>
    <t>jurista_jan_1944</t>
  </si>
  <si>
    <t>schuster_rudolf_1933</t>
  </si>
  <si>
    <t>meciar_vladimir_1942</t>
  </si>
  <si>
    <t>vasaryova_magda_1948</t>
  </si>
  <si>
    <t>mjartan_ivan_1958</t>
  </si>
  <si>
    <t>slota_jan_1953</t>
  </si>
  <si>
    <t>zala_boris_1954</t>
  </si>
  <si>
    <t>kovac_michal_1930</t>
  </si>
  <si>
    <t>demikat_jan_1951</t>
  </si>
  <si>
    <t>lazarcik_juraj_1949</t>
  </si>
  <si>
    <t>svec_juraj_1938</t>
  </si>
  <si>
    <t>kukan_eduard_1939</t>
  </si>
  <si>
    <t>gasparovic_ivan_1941</t>
  </si>
  <si>
    <t>miklosko_frantisek_1947</t>
  </si>
  <si>
    <t>butora_martin_1944</t>
  </si>
  <si>
    <t>kalman_jozef_1951</t>
  </si>
  <si>
    <t>kubik_julius_1940</t>
  </si>
  <si>
    <t>roman_lubomir_1944</t>
  </si>
  <si>
    <t>bernat_stanislav_1949</t>
  </si>
  <si>
    <t>kralik_jan_1949</t>
  </si>
  <si>
    <t>sestak_jozef_1945</t>
  </si>
  <si>
    <t>martinakova_zuzana_1951</t>
  </si>
  <si>
    <t>radicova_iveta_1956</t>
  </si>
  <si>
    <t>melnik_milan_1938</t>
  </si>
  <si>
    <t>bollova_dagmara_1942</t>
  </si>
  <si>
    <t>sidor_milan_1951</t>
  </si>
  <si>
    <t>Election started on 30 Sept 1994</t>
  </si>
  <si>
    <t>Election started on 25 Sept. 1998</t>
  </si>
  <si>
    <t>Election started on 20 Sept. 2002</t>
  </si>
  <si>
    <t>partulogo url (2.0%)</t>
  </si>
  <si>
    <t>Juraj Draxler (1975 male, sk_independent)</t>
  </si>
  <si>
    <t>Vazil Hudák (1964 male, sk_smer01)</t>
  </si>
  <si>
    <t>http://img.topky.sk/15063.jpg</t>
  </si>
  <si>
    <t>defunct</t>
  </si>
  <si>
    <t>http://www.niejetotak.sk/wp-content/uploads/2015/04/pozadie.jpg</t>
  </si>
  <si>
    <t>http://www.infovolby.sk/data/_media/logo_hzd.gif</t>
  </si>
  <si>
    <t>http://ipolitika.sk/wp-content/uploads/2012/01/hzds_logo24.jpg</t>
  </si>
  <si>
    <t>https://encrypted-tbn1.gstatic.com/images?q=tbn:ANd9GcQ9A9OwXqPNYghO-kj3brvqkVh8UVNzvWUcczX5oLlUGFsGyYaal13_i50z</t>
  </si>
  <si>
    <t>http://www.kss.sk/</t>
  </si>
  <si>
    <t>Jozef Hrdlička (1977 male, KSS)</t>
  </si>
  <si>
    <t>https://upload.wikimedia.org/wikipedia/commons/thumb/3/34/KDH_Logo.svg/2000px-KDH_Logo.svg.png</t>
  </si>
  <si>
    <t>http://kdh.sk/</t>
  </si>
  <si>
    <t>Ján Figeľ (1960 male, KDH)</t>
  </si>
  <si>
    <t>partychange1st_merger/split</t>
  </si>
  <si>
    <t>partychange1st_merger_to</t>
  </si>
  <si>
    <t>partychange1st_split_from</t>
  </si>
  <si>
    <t>partychange1st_date</t>
  </si>
  <si>
    <t>partyname2nd_merger/split</t>
  </si>
  <si>
    <t>partyname3rd_merger/split</t>
  </si>
  <si>
    <t>partyname4th_merger/split</t>
  </si>
  <si>
    <t>partyname5th_merger/split</t>
  </si>
  <si>
    <t>partyname6th_merger/split</t>
  </si>
  <si>
    <t>partyname2nd_merger_to</t>
  </si>
  <si>
    <t>partyname3rd_merger_to</t>
  </si>
  <si>
    <t>partyname4th_merger_to</t>
  </si>
  <si>
    <t>partyname5th_merger_to</t>
  </si>
  <si>
    <t>partyname6th_merger_to</t>
  </si>
  <si>
    <t>partyname2nd__split_from</t>
  </si>
  <si>
    <t>partyname3rd__split_from</t>
  </si>
  <si>
    <t>partyname4th__split_from</t>
  </si>
  <si>
    <t>partyname5th__split_from</t>
  </si>
  <si>
    <t>partyname6th__split_from</t>
  </si>
  <si>
    <t>partyname2nd_date</t>
  </si>
  <si>
    <t>partyname3rd_date</t>
  </si>
  <si>
    <t>partyname4th_date</t>
  </si>
  <si>
    <t>partyname5th_date</t>
  </si>
  <si>
    <t>partyname6th_date</t>
  </si>
  <si>
    <t>partylead1st_date</t>
  </si>
  <si>
    <t>partylead1st_name (yob gender party)</t>
  </si>
  <si>
    <t>partylead2nd_name (yob gender, party)</t>
  </si>
  <si>
    <t>partylead3rd_name (yob gender, party)</t>
  </si>
  <si>
    <t>partylead4th_name (yob gender, party)</t>
  </si>
  <si>
    <t>partylead5th_name (yob gender, party)</t>
  </si>
  <si>
    <t>partylead6th_name (yob gender, party)</t>
  </si>
  <si>
    <t>partylead2nd_date</t>
  </si>
  <si>
    <t>partylead3rd_date</t>
  </si>
  <si>
    <t>partylead4th_date</t>
  </si>
  <si>
    <t>partylead5th_date</t>
  </si>
  <si>
    <t>partylead6th_date</t>
  </si>
  <si>
    <t>partylead7th_name (yob gender, party)</t>
  </si>
  <si>
    <t>partylead7th_date</t>
  </si>
  <si>
    <t>partylead8th_name (yob gender, party)</t>
  </si>
  <si>
    <t>partylead8th_date</t>
  </si>
  <si>
    <t>partylead9th_name (yob gender, party)</t>
  </si>
  <si>
    <t>partylead9th_date</t>
  </si>
  <si>
    <t>partylead10th_name (yob gender, party)</t>
  </si>
  <si>
    <t>partylead10th_date</t>
  </si>
  <si>
    <t>Country</t>
  </si>
  <si>
    <t>Calculations for integration with other databases</t>
  </si>
  <si>
    <t>New Data: ministers after 2014, parlseats_lh after 2013, parlseats_uh after 2013
Legacy Data: parlvotes_lh needs data check on 1994 
Format: Needs new parlseats_lh and parlseats_uh formats, new info_parties 
Additional data: Could use party logo, party website, party founding, name, merge/split, leader data</t>
  </si>
  <si>
    <t>Info_parties2</t>
  </si>
  <si>
    <t>This sheet contains calculations for integrating databases.</t>
  </si>
  <si>
    <t>Adoption by Homosexual Couples</t>
  </si>
  <si>
    <t>Sex Education Opt-Out</t>
  </si>
  <si>
    <t>Gay Marriage</t>
  </si>
  <si>
    <t>SMER - sociálna demokracia</t>
  </si>
  <si>
    <t>Sloboda a Solidarita</t>
  </si>
  <si>
    <t>OBYČAJNÍ ĽUDIA a nezávislé osobnosti (OĽANO - NOVA)</t>
  </si>
  <si>
    <t>Kotleba - Ľudová strana Naše Slovensko</t>
  </si>
  <si>
    <t>SME RODINA - Boris Kollár</t>
  </si>
  <si>
    <t>#SIEŤ</t>
  </si>
  <si>
    <t>Kresťanskodemokratické hnutie</t>
  </si>
  <si>
    <t>Strana maďarskej komunity - Magyar Közösség Pártja</t>
  </si>
  <si>
    <t>Slovenská občianska koalícia</t>
  </si>
  <si>
    <t>Strana TIP</t>
  </si>
  <si>
    <t>Strana zelených Slovenska</t>
  </si>
  <si>
    <t>Komunistická strana Slovenska</t>
  </si>
  <si>
    <t>Slovenská demokratická a kresťanská únia - Demokratická strana</t>
  </si>
  <si>
    <t>http://volby.statistics.sk/nrsr/nrsr2016/sk/data01.html</t>
  </si>
  <si>
    <t>sk_sr-bk01</t>
  </si>
  <si>
    <t>We Are Family-Boris Kollár</t>
  </si>
  <si>
    <t>#Network</t>
  </si>
  <si>
    <t>Siet</t>
  </si>
  <si>
    <t>SR-BK</t>
  </si>
  <si>
    <t>Slovak Civic Coalition</t>
  </si>
  <si>
    <t>SKOK</t>
  </si>
  <si>
    <t>Party TIP (We're Creating a Different Politics)</t>
  </si>
  <si>
    <t>Strana TIP (Tvoríme Inú Politiku)</t>
  </si>
  <si>
    <t>sk_siet01</t>
  </si>
  <si>
    <t>sk_skok01</t>
  </si>
  <si>
    <t>blue (light)</t>
  </si>
  <si>
    <t>magenta</t>
  </si>
  <si>
    <t>yellow (dark)</t>
  </si>
  <si>
    <t>https://encrypted-tbn3.gstatic.com/images?q=tbn:ANd9GcRcCEgEsxTSEmNaB3EeBRmRDJseDyiAIDhP_61UohNmdlpEXS0EqQ</t>
  </si>
  <si>
    <t>http://b.ssrv.sk/images/i57657w460h276xyz1001.jpg</t>
  </si>
  <si>
    <t>http://www.sk-ok.sk/files/news/skok.png</t>
  </si>
  <si>
    <t>http://hnutie-smerodina.sk/wp-content/uploads/2016/07/logo-s-napisom.png</t>
  </si>
  <si>
    <t>VL  - 56</t>
  </si>
  <si>
    <t>PY  - 2017</t>
  </si>
  <si>
    <t>AU  - BABOŠ, PAVOL</t>
  </si>
  <si>
    <t>PB  - John Wiley &amp; Sons Ltd</t>
  </si>
  <si>
    <t>UR  - http://dx.doi.org/10.1111/2047-8852.12168</t>
  </si>
  <si>
    <t>DO  - 10.1111/2047-8852.12168</t>
  </si>
  <si>
    <t>SP  - 237</t>
  </si>
  <si>
    <t>EP  - 244</t>
  </si>
  <si>
    <t>ER  -</t>
  </si>
  <si>
    <t>Statistical Office of the Slovak Republic</t>
  </si>
  <si>
    <t>sk_ps02</t>
  </si>
  <si>
    <t>Progresívne Slovensko</t>
  </si>
  <si>
    <t>Progressive Slovakia</t>
  </si>
  <si>
    <t>SPOLU</t>
  </si>
  <si>
    <t>Together-Civic Democracy</t>
  </si>
  <si>
    <t>SPOLU-obcianska demokracia</t>
  </si>
  <si>
    <t>sk_spolu01</t>
  </si>
  <si>
    <t>PS/SPOLU</t>
  </si>
  <si>
    <t>OBYČAJNÍ ĽUDIA a nezávislé osobnosti (OĽANO), NOVA, Kresťanská únia (KÚ), ZMENA ZDOLA</t>
  </si>
  <si>
    <t>Kotlebovci - Ľudová strana Naše Slovensko</t>
  </si>
  <si>
    <t>Koalícia Progresívne Slovensko a SPOLU - občianska demokracia</t>
  </si>
  <si>
    <t>Coalition of Progressive Slovakia and Together-Civic Democracy-(Koalícia Progresívne Slovensko a SPOLU - občianska demokracia)</t>
  </si>
  <si>
    <t>For the People (Za Ľudí)</t>
  </si>
  <si>
    <t>Magyar Közösségi Összefogás - Maďarská komunitná spolupatričnosť</t>
  </si>
  <si>
    <t>Good Choice (Dobrá Voľba)</t>
  </si>
  <si>
    <t>Homeland (Vlasť)</t>
  </si>
  <si>
    <t>https://volby.statistics.sk/nrsr/nrsr2020/sk/data01.html</t>
  </si>
  <si>
    <t>Coalition of Progressive Slovakia and Together-Civic Democracy-</t>
  </si>
  <si>
    <t xml:space="preserve">For the People </t>
  </si>
  <si>
    <t xml:space="preserve">Good Choice </t>
  </si>
  <si>
    <t xml:space="preserve">Homeland </t>
  </si>
  <si>
    <t>Za Ľudí</t>
  </si>
  <si>
    <t>Dobrá Voľba</t>
  </si>
  <si>
    <t>Vlasť</t>
  </si>
  <si>
    <t>PS-SPOLU</t>
  </si>
  <si>
    <t>ZL</t>
  </si>
  <si>
    <t>DV</t>
  </si>
  <si>
    <t>V</t>
  </si>
  <si>
    <t>sk_ps-spolu01</t>
  </si>
  <si>
    <t>sk_v01</t>
  </si>
  <si>
    <t>sk_zl01</t>
  </si>
  <si>
    <t>sk_dv01</t>
  </si>
  <si>
    <t>Fico III</t>
  </si>
  <si>
    <t>Robert Kaliňák (1971 male, sk_smer01)</t>
  </si>
  <si>
    <t>Lucia Žitňanská (1964 female, sk_mosthid01)</t>
  </si>
  <si>
    <t>Gabriela Matečná (1964 female, sk_independent01)</t>
  </si>
  <si>
    <t>Peter Gajdoš (1959 male, sk_independent01)</t>
  </si>
  <si>
    <t>Peter Plavčan (1960 male, sk_independent01)</t>
  </si>
  <si>
    <t>Laszlo Solymos (1968 male, sk_mosthid01)</t>
  </si>
  <si>
    <t>Miroslav Lajčák (1963 male, sk_independent01)</t>
  </si>
  <si>
    <t>Roman Brecely (1966 male, sk_siet01)</t>
  </si>
  <si>
    <t>Deputy Prime Minister for Investment and Informatization</t>
  </si>
  <si>
    <t>Podpredseda vlády SR pre investície a informatizáciu</t>
  </si>
  <si>
    <t>Peter Pellegrini (1957 male, sk_smer01)</t>
  </si>
  <si>
    <t>Richard Raši (1971 male, sk_smer01)</t>
  </si>
  <si>
    <t>Interim</t>
  </si>
  <si>
    <t>Denisa Saková (1976 female, sk_smer01)</t>
  </si>
  <si>
    <t>Gábor Gál (1974 male, sk_mosthid01)</t>
  </si>
  <si>
    <t>Pelegrini I</t>
  </si>
  <si>
    <t>Martina Lubyová (1967 female, sk_independent01)</t>
  </si>
  <si>
    <t>interim</t>
  </si>
  <si>
    <t>Árpád Érsek (1958 male, sk_mosthid01)</t>
  </si>
  <si>
    <t>Andrea Kalavská (1977 female, sk_independent01 nom Smer-sd)</t>
  </si>
  <si>
    <t>Ľubica Laššáková (1960 female, sk_smer01)</t>
  </si>
  <si>
    <t>Tomáš Drucker (1978 male, sk_independent01)</t>
  </si>
  <si>
    <t>Ladislav Kamenický (1970 male, sk_smer01)</t>
  </si>
  <si>
    <t>https://www.vlada.gov.sk//vlada-sr-od-24-03-2016-do-20-03-2020/</t>
  </si>
  <si>
    <t>Matovič I</t>
  </si>
  <si>
    <t>Heger I</t>
  </si>
  <si>
    <t>Veronika Remišová (1976 Female, sk_zl01)</t>
  </si>
  <si>
    <t>Deputy Prime Minister for Regional Development and Investment</t>
  </si>
  <si>
    <t>Podpredseda vlády pre regionálny rozvoj a investície</t>
  </si>
  <si>
    <t>Deputy Prime Minister for Legislation and Strategic Planning</t>
  </si>
  <si>
    <t>Podpredseda vlády pre legislatívu a strategické plánovanie</t>
  </si>
  <si>
    <t>Igor Matovič (1973 male, sk_olano01)</t>
  </si>
  <si>
    <t>Richard Sulík (1968 male, sk_sas01)</t>
  </si>
  <si>
    <t>Eduard Heger (1976 male, sk_olano01)</t>
  </si>
  <si>
    <t>Ján Mičovský (1954 male, sk_olano01)</t>
  </si>
  <si>
    <t>Minister of Transport and Construction</t>
  </si>
  <si>
    <t>Ministerstvo dopravy a výstavby</t>
  </si>
  <si>
    <t>Jaroslav Naď (1981 male, sk_olano01)</t>
  </si>
  <si>
    <t>Ján Budaj (1952 male, sk_olano01)</t>
  </si>
  <si>
    <t>Branislav Gröhling (1974 male, sk_sas01)</t>
  </si>
  <si>
    <t>Natália Milanová (1982 Female, sk_olano01)</t>
  </si>
  <si>
    <t>Marek Krajcí (1974 male, sk_olano01)</t>
  </si>
  <si>
    <t>Roman Mikulec (1972 male, sk_olano01)</t>
  </si>
  <si>
    <t>Mária Kolíková (1973 Female, sk_zl01)</t>
  </si>
  <si>
    <t>Deputy Prime Minister for the Economy</t>
  </si>
  <si>
    <t>Podpredseda vlády pre ekonomiku</t>
  </si>
  <si>
    <t>Minister investícií, regionálneho rozvoja a informatizácie</t>
  </si>
  <si>
    <t>Minister of Investment, Regional Development and Informatization</t>
  </si>
  <si>
    <t>Vladimír Lengvarský (1969 male, sk_independent01)</t>
  </si>
  <si>
    <t>Samuel Vlčan (1971 male, sk_independent01)</t>
  </si>
  <si>
    <t>Ivan Korčok (1964 male, sk_independent01)</t>
  </si>
  <si>
    <t>https://volby.statistics.sk/prez/prez2019/en/data04.html</t>
  </si>
  <si>
    <t>Zuzana Čaputová</t>
  </si>
  <si>
    <t>caputova_zuzana_1973</t>
  </si>
  <si>
    <t>Maroš Šefčovič</t>
  </si>
  <si>
    <t>sefcovic_maros_1966</t>
  </si>
  <si>
    <t>bugar_bela_1958</t>
  </si>
  <si>
    <t>Béla Bugár</t>
  </si>
  <si>
    <t>dano_martin_1976</t>
  </si>
  <si>
    <t>Martin Daňo</t>
  </si>
  <si>
    <t>harabin_stefan_1957</t>
  </si>
  <si>
    <t>chmelar_eduard_1971</t>
  </si>
  <si>
    <t>Eduard Chmelár</t>
  </si>
  <si>
    <t>kotleba_marian_1977</t>
  </si>
  <si>
    <t>Marian Kotleba</t>
  </si>
  <si>
    <t>krajniak_milan_1973</t>
  </si>
  <si>
    <t>Milan Krajniak</t>
  </si>
  <si>
    <t>František Mikloško</t>
  </si>
  <si>
    <t>svec_robert_1976</t>
  </si>
  <si>
    <t>Róbert Švec</t>
  </si>
  <si>
    <t>tauchmannova_bohumila_1958</t>
  </si>
  <si>
    <t>Bohumila Tauchmannová</t>
  </si>
  <si>
    <t>zabojnik_juraz_1962</t>
  </si>
  <si>
    <t>Juraj Zábojník</t>
  </si>
  <si>
    <t>zuzula_ivan_1954</t>
  </si>
  <si>
    <t>Ivan Zuzula</t>
  </si>
  <si>
    <t>mistrik_robert_1966</t>
  </si>
  <si>
    <t>Robert Mistrík</t>
  </si>
  <si>
    <t>menyhart_jozsef_1976</t>
  </si>
  <si>
    <t>József Menyhárt</t>
  </si>
  <si>
    <t>Štefan Hollý (1978 male, sk_sr-bk01)</t>
  </si>
  <si>
    <t>Andrej Doležal (1981 male, sk_sr-bk01)</t>
  </si>
  <si>
    <t>Milan Krajniak (1973 male, sk_sr-bk01)</t>
  </si>
  <si>
    <t>Minister of Transportation, Post  &amp;  Telecommunication</t>
  </si>
  <si>
    <t>Minister dopravy, pôšt a telekomunikácií SR</t>
  </si>
  <si>
    <t>Minister školstva, a vedy</t>
  </si>
  <si>
    <t>Minister školstva</t>
  </si>
  <si>
    <t>Minister of Education</t>
  </si>
  <si>
    <t>Minister of Education, Science, Research &amp; Sport</t>
  </si>
  <si>
    <t>Ministerstvo výstavby a regionálneho rozvoja</t>
  </si>
  <si>
    <t>Minister výstavby a verejných prác</t>
  </si>
  <si>
    <t>Gabriel Palacka</t>
  </si>
  <si>
    <t>Palacka_Gabriel_1960</t>
  </si>
  <si>
    <t>Minister of Agriculture and Rural Development</t>
  </si>
  <si>
    <t>Jozef Macejko</t>
  </si>
  <si>
    <t>Pavol Prokopovič</t>
  </si>
  <si>
    <t>Prokopovič_Pavol_1957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</si>
</sst>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_(* \(#,##0.00\);_(* &quot;-&quot;??_);_(@_)"/>
    <numFmt numFmtId="164" formatCode="dd\-mm\-yyyy"/>
    <numFmt numFmtId="165" formatCode="[$-409]d\-mmm\-yy;@"/>
    <numFmt numFmtId="166" formatCode="0.0%"/>
    <numFmt numFmtId="167" formatCode="0.00000000"/>
    <numFmt numFmtId="168" formatCode="General_)"/>
    <numFmt numFmtId="169" formatCode="#,##0.000"/>
    <numFmt numFmtId="170" formatCode="yyyy"/>
    <numFmt numFmtId="171" formatCode="0.000%"/>
    <numFmt numFmtId="172" formatCode="yyyy\-mm\-dd"/>
    <numFmt numFmtId="173" formatCode="_(* #,##0_);_(* \(#,##0\);_(* &quot;-&quot;??_);_(@_)"/>
    <numFmt numFmtId="174" formatCode="[$-409]d\-mmm\-yyyy;@"/>
    <numFmt numFmtId="175" formatCode="#,##0.0000"/>
  </numFmts>
  <fonts count="44">
    <font>
      <sz val="10"/>
      <name val="Arial"/>
    </font>
    <font>
      <u/>
      <sz val="10"/>
      <color indexed="12"/>
      <name val="Arial"/>
      <family val="2"/>
    </font>
    <font>
      <sz val="8"/>
      <name val="Calibri"/>
      <family val="2"/>
    </font>
    <font>
      <sz val="10"/>
      <name val="Arial"/>
      <family val="2"/>
    </font>
    <font>
      <sz val="11"/>
      <color indexed="8"/>
      <name val="Calibri"/>
      <family val="2"/>
    </font>
    <font>
      <sz val="10"/>
      <name val="Calibri"/>
      <family val="2"/>
      <scheme val="minor"/>
    </font>
    <font>
      <sz val="8"/>
      <name val="Calibri"/>
      <family val="2"/>
      <scheme val="minor"/>
    </font>
    <font>
      <sz val="8"/>
      <color indexed="8"/>
      <name val="Calibri"/>
      <family val="2"/>
      <scheme val="minor"/>
    </font>
    <font>
      <i/>
      <sz val="8"/>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8"/>
      <color theme="1"/>
      <name val="Calibri"/>
      <family val="2"/>
      <scheme val="minor"/>
    </font>
    <font>
      <u/>
      <sz val="8"/>
      <color indexed="12"/>
      <name val="Calibri"/>
      <family val="2"/>
      <scheme val="minor"/>
    </font>
    <font>
      <b/>
      <sz val="20"/>
      <name val="Calibri"/>
      <family val="2"/>
      <scheme val="minor"/>
    </font>
    <font>
      <sz val="8"/>
      <color theme="1" tint="0.499984740745262"/>
      <name val="Calibri"/>
      <family val="2"/>
      <scheme val="minor"/>
    </font>
    <font>
      <sz val="8"/>
      <color theme="0"/>
      <name val="Calibri"/>
      <family val="2"/>
      <scheme val="minor"/>
    </font>
    <font>
      <i/>
      <sz val="8"/>
      <color theme="1"/>
      <name val="Calibri"/>
      <family val="2"/>
      <scheme val="minor"/>
    </font>
    <font>
      <sz val="10"/>
      <name val="Calibri"/>
      <family val="2"/>
    </font>
    <font>
      <u/>
      <sz val="8"/>
      <name val="Calibri"/>
      <family val="2"/>
      <scheme val="minor"/>
    </font>
    <font>
      <u/>
      <sz val="8"/>
      <name val="Calibri"/>
      <family val="2"/>
    </font>
    <font>
      <b/>
      <sz val="8"/>
      <name val="Calibri"/>
      <family val="2"/>
      <scheme val="minor"/>
    </font>
    <font>
      <sz val="13"/>
      <name val="Calibri"/>
      <family val="3"/>
      <charset val="134"/>
    </font>
    <font>
      <sz val="11"/>
      <name val="Calibri"/>
      <family val="3"/>
      <charset val="134"/>
    </font>
    <font>
      <b/>
      <sz val="11"/>
      <name val="Calibri"/>
      <family val="3"/>
      <charset val="134"/>
    </font>
    <font>
      <sz val="9"/>
      <color indexed="81"/>
      <name val="Tahoma"/>
      <family val="2"/>
    </font>
    <font>
      <sz val="9"/>
      <color indexed="81"/>
      <name val="Calibri"/>
      <family val="2"/>
    </font>
    <font>
      <sz val="8"/>
      <color rgb="FF333333"/>
      <name val="Verdana"/>
      <family val="2"/>
    </font>
    <font>
      <sz val="8"/>
      <color rgb="FF222222"/>
      <name val="Consolas"/>
      <family val="3"/>
    </font>
    <font>
      <sz val="10"/>
      <name val="Arial"/>
      <family val="2"/>
    </font>
  </fonts>
  <fills count="44">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CA0C8"/>
        <bgColor indexed="64"/>
      </patternFill>
    </fill>
    <fill>
      <patternFill patternType="solid">
        <fgColor rgb="FFBEBEBE"/>
        <bgColor indexed="64"/>
      </patternFill>
    </fill>
    <fill>
      <patternFill patternType="solid">
        <fgColor rgb="FFCF73AA"/>
        <bgColor indexed="64"/>
      </patternFill>
    </fill>
    <fill>
      <patternFill patternType="solid">
        <fgColor rgb="FFC55798"/>
        <bgColor indexed="64"/>
      </patternFill>
    </fill>
    <fill>
      <patternFill patternType="solid">
        <fgColor rgb="FFDCDCF0"/>
        <bgColor indexed="64"/>
      </patternFill>
    </fill>
    <fill>
      <patternFill patternType="solid">
        <fgColor indexed="22"/>
        <bgColor indexed="64"/>
      </patternFill>
    </fill>
    <fill>
      <patternFill patternType="solid">
        <fgColor rgb="FFBED6C2"/>
        <bgColor indexed="64"/>
      </patternFill>
    </fill>
    <fill>
      <patternFill patternType="solid">
        <fgColor rgb="FFDCDCDC"/>
        <bgColor indexed="64"/>
      </patternFill>
    </fill>
    <fill>
      <patternFill patternType="solid">
        <fgColor theme="1" tint="0.34998626667073579"/>
        <bgColor indexed="64"/>
      </patternFill>
    </fill>
    <fill>
      <patternFill patternType="solid">
        <fgColor rgb="FF5A6E5A"/>
        <bgColor indexed="64"/>
      </patternFill>
    </fill>
    <fill>
      <patternFill patternType="solid">
        <fgColor rgb="FFF5D7EB"/>
        <bgColor indexed="64"/>
      </patternFill>
    </fill>
    <fill>
      <patternFill patternType="solid">
        <fgColor theme="0" tint="-4.9989318521683403E-2"/>
        <bgColor indexed="64"/>
      </patternFill>
    </fill>
    <fill>
      <patternFill patternType="solid">
        <fgColor theme="0"/>
        <bgColor indexed="64"/>
      </patternFill>
    </fill>
    <fill>
      <patternFill patternType="solid">
        <fgColor rgb="FFCF7BB3"/>
        <bgColor indexed="64"/>
      </patternFill>
    </fill>
    <fill>
      <patternFill patternType="solid">
        <fgColor theme="0" tint="-0.14999847407452621"/>
        <bgColor indexed="64"/>
      </patternFill>
    </fill>
    <fill>
      <patternFill patternType="solid">
        <fgColor rgb="FFB9B9E1"/>
        <bgColor indexed="64"/>
      </patternFill>
    </fill>
    <fill>
      <patternFill patternType="solid">
        <fgColor theme="0" tint="-0.249977111117893"/>
        <bgColor indexed="64"/>
      </patternFill>
    </fill>
    <fill>
      <patternFill patternType="solid">
        <fgColor rgb="FFE4B6D5"/>
        <bgColor indexed="64"/>
      </patternFill>
    </fill>
    <fill>
      <patternFill patternType="solid">
        <fgColor rgb="FFF9E3F2"/>
        <bgColor indexed="64"/>
      </patternFill>
    </fill>
  </fills>
  <borders count="21">
    <border>
      <left/>
      <right/>
      <top/>
      <bottom/>
      <diagonal/>
    </border>
    <border>
      <left style="hair">
        <color indexed="10"/>
      </left>
      <right/>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1" tint="0.499984740745262"/>
      </left>
      <right/>
      <top/>
      <bottom/>
      <diagonal/>
    </border>
    <border>
      <left/>
      <right style="thin">
        <color theme="1" tint="0.499984740745262"/>
      </right>
      <top/>
      <bottom/>
      <diagonal/>
    </border>
    <border>
      <left/>
      <right style="thin">
        <color auto="1"/>
      </right>
      <top/>
      <bottom/>
      <diagonal/>
    </border>
    <border>
      <left style="thin">
        <color indexed="64"/>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right/>
      <top style="thin">
        <color theme="0" tint="-4.9989318521683403E-2"/>
      </top>
      <bottom style="thin">
        <color theme="0" tint="-4.9989318521683403E-2"/>
      </bottom>
      <diagonal/>
    </border>
    <border>
      <left/>
      <right/>
      <top/>
      <bottom style="thin">
        <color theme="0" tint="-4.9989318521683403E-2"/>
      </bottom>
      <diagonal/>
    </border>
  </borders>
  <cellStyleXfs count="51">
    <xf numFmtId="0" fontId="0" fillId="0" borderId="0">
      <alignment horizontal="left" vertical="top"/>
    </xf>
    <xf numFmtId="0" fontId="1" fillId="0" borderId="0" applyNumberFormat="0" applyFill="0" applyBorder="0" applyProtection="0">
      <alignment horizontal="left" vertical="top"/>
    </xf>
    <xf numFmtId="0" fontId="3" fillId="0" borderId="0"/>
    <xf numFmtId="0" fontId="4"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20" borderId="0" applyNumberFormat="0" applyBorder="0" applyAlignment="0" applyProtection="0"/>
    <xf numFmtId="0" fontId="10" fillId="4" borderId="0" applyNumberFormat="0" applyBorder="0" applyAlignment="0" applyProtection="0"/>
    <xf numFmtId="0" fontId="11" fillId="21" borderId="3" applyNumberFormat="0" applyAlignment="0" applyProtection="0"/>
    <xf numFmtId="0" fontId="12" fillId="22" borderId="4" applyNumberFormat="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8" borderId="3" applyNumberFormat="0" applyAlignment="0" applyProtection="0"/>
    <xf numFmtId="0" fontId="19" fillId="0" borderId="8" applyNumberFormat="0" applyFill="0" applyAlignment="0" applyProtection="0"/>
    <xf numFmtId="0" fontId="20" fillId="23" borderId="0" applyNumberFormat="0" applyBorder="0" applyAlignment="0" applyProtection="0"/>
    <xf numFmtId="0" fontId="4" fillId="24" borderId="9" applyNumberFormat="0" applyFont="0" applyAlignment="0" applyProtection="0"/>
    <xf numFmtId="0" fontId="21" fillId="21" borderId="10" applyNumberFormat="0" applyAlignment="0" applyProtection="0"/>
    <xf numFmtId="0" fontId="22" fillId="0" borderId="0" applyNumberFormat="0" applyFill="0" applyBorder="0" applyAlignment="0" applyProtection="0"/>
    <xf numFmtId="0" fontId="23" fillId="0" borderId="11" applyNumberFormat="0" applyFill="0" applyAlignment="0" applyProtection="0"/>
    <xf numFmtId="0" fontId="24" fillId="0" borderId="0" applyNumberFormat="0" applyFill="0" applyBorder="0" applyAlignment="0" applyProtection="0"/>
    <xf numFmtId="9" fontId="25" fillId="0" borderId="0" applyFont="0" applyFill="0" applyBorder="0" applyAlignment="0" applyProtection="0"/>
    <xf numFmtId="0" fontId="3" fillId="0" borderId="0">
      <alignment horizontal="left" vertical="top"/>
    </xf>
    <xf numFmtId="0" fontId="32" fillId="0" borderId="0"/>
    <xf numFmtId="9" fontId="3" fillId="0" borderId="0" applyFont="0" applyFill="0" applyBorder="0" applyAlignment="0" applyProtection="0"/>
    <xf numFmtId="43" fontId="3" fillId="0" borderId="0" applyFont="0" applyFill="0" applyBorder="0" applyAlignment="0" applyProtection="0"/>
    <xf numFmtId="43" fontId="43" fillId="0" borderId="0" applyFont="0" applyFill="0" applyBorder="0" applyAlignment="0" applyProtection="0"/>
  </cellStyleXfs>
  <cellXfs count="356">
    <xf numFmtId="0" fontId="0" fillId="0" borderId="0" xfId="0">
      <alignment horizontal="left" vertical="top"/>
    </xf>
    <xf numFmtId="0" fontId="5" fillId="0" borderId="0" xfId="0" applyFont="1">
      <alignment horizontal="left" vertical="top"/>
    </xf>
    <xf numFmtId="0" fontId="6" fillId="0" borderId="0" xfId="0" applyFont="1" applyAlignment="1">
      <alignment horizontal="left" vertical="top"/>
    </xf>
    <xf numFmtId="0" fontId="6" fillId="0" borderId="0" xfId="0" applyFont="1" applyFill="1" applyAlignment="1" applyProtection="1">
      <alignment horizontal="left" vertical="top"/>
      <protection locked="0"/>
    </xf>
    <xf numFmtId="0" fontId="6" fillId="0" borderId="2"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2" xfId="0" applyFont="1" applyFill="1" applyBorder="1" applyAlignment="1" applyProtection="1">
      <alignment horizontal="left" vertical="top"/>
      <protection locked="0"/>
    </xf>
    <xf numFmtId="0" fontId="6" fillId="0" borderId="0" xfId="0" applyFont="1" applyFill="1" applyBorder="1" applyAlignment="1" applyProtection="1">
      <alignment horizontal="left" vertical="top"/>
      <protection locked="0"/>
    </xf>
    <xf numFmtId="15" fontId="6" fillId="0" borderId="2" xfId="0" applyNumberFormat="1" applyFont="1" applyFill="1" applyBorder="1" applyAlignment="1" applyProtection="1">
      <alignment horizontal="left" vertical="top"/>
      <protection locked="0"/>
    </xf>
    <xf numFmtId="0" fontId="6" fillId="0" borderId="2" xfId="0" applyFont="1" applyBorder="1" applyAlignment="1" applyProtection="1">
      <alignment horizontal="left" vertical="top"/>
      <protection locked="0"/>
    </xf>
    <xf numFmtId="3" fontId="6" fillId="0" borderId="0" xfId="0" applyNumberFormat="1" applyFont="1" applyFill="1" applyBorder="1" applyAlignment="1" applyProtection="1">
      <alignment horizontal="left" vertical="top"/>
      <protection locked="0"/>
    </xf>
    <xf numFmtId="0" fontId="6" fillId="0" borderId="0" xfId="0" applyFont="1" applyAlignment="1">
      <alignment horizontal="left" vertical="top" wrapText="1"/>
    </xf>
    <xf numFmtId="165" fontId="6" fillId="25" borderId="0" xfId="0" applyNumberFormat="1" applyFont="1" applyFill="1" applyBorder="1" applyAlignment="1">
      <alignment horizontal="left" vertical="top"/>
    </xf>
    <xf numFmtId="165" fontId="6" fillId="0" borderId="2" xfId="0" applyNumberFormat="1" applyFont="1" applyFill="1" applyBorder="1" applyAlignment="1">
      <alignment horizontal="left" vertical="top"/>
    </xf>
    <xf numFmtId="165" fontId="6" fillId="26" borderId="0" xfId="0" applyNumberFormat="1" applyFont="1" applyFill="1" applyBorder="1" applyAlignment="1">
      <alignment horizontal="left" vertical="top"/>
    </xf>
    <xf numFmtId="165" fontId="6" fillId="26" borderId="12" xfId="0" applyNumberFormat="1" applyFont="1" applyFill="1" applyBorder="1" applyAlignment="1">
      <alignment horizontal="left" vertical="top"/>
    </xf>
    <xf numFmtId="165" fontId="6" fillId="26" borderId="13" xfId="0" applyNumberFormat="1" applyFont="1" applyFill="1" applyBorder="1" applyAlignment="1">
      <alignment horizontal="left" vertical="top"/>
    </xf>
    <xf numFmtId="165" fontId="6" fillId="0" borderId="0" xfId="0" applyNumberFormat="1" applyFont="1" applyAlignment="1">
      <alignment horizontal="left" vertical="top"/>
    </xf>
    <xf numFmtId="0" fontId="6" fillId="25" borderId="0" xfId="0" applyFont="1" applyFill="1" applyBorder="1" applyAlignment="1">
      <alignment horizontal="left" vertical="top"/>
    </xf>
    <xf numFmtId="0" fontId="6" fillId="0" borderId="2" xfId="0" applyFont="1" applyBorder="1" applyAlignment="1">
      <alignment horizontal="left" vertical="top"/>
    </xf>
    <xf numFmtId="0" fontId="6" fillId="26" borderId="0" xfId="0" applyFont="1" applyFill="1" applyBorder="1" applyAlignment="1">
      <alignment horizontal="left" vertical="top"/>
    </xf>
    <xf numFmtId="0" fontId="6" fillId="26" borderId="12" xfId="0" applyFont="1" applyFill="1" applyBorder="1" applyAlignment="1">
      <alignment horizontal="left" vertical="top"/>
    </xf>
    <xf numFmtId="0" fontId="6" fillId="26" borderId="13" xfId="0" applyFont="1" applyFill="1" applyBorder="1" applyAlignment="1">
      <alignment horizontal="left" vertical="top"/>
    </xf>
    <xf numFmtId="3" fontId="6" fillId="25" borderId="0" xfId="2" applyNumberFormat="1" applyFont="1" applyFill="1" applyBorder="1" applyAlignment="1">
      <alignment horizontal="left" vertical="top"/>
    </xf>
    <xf numFmtId="3" fontId="6" fillId="25" borderId="0" xfId="0" applyNumberFormat="1" applyFont="1" applyFill="1" applyBorder="1" applyAlignment="1">
      <alignment horizontal="left" vertical="top"/>
    </xf>
    <xf numFmtId="3" fontId="6" fillId="0" borderId="2" xfId="0" applyNumberFormat="1" applyFont="1" applyBorder="1" applyAlignment="1">
      <alignment horizontal="left" vertical="top"/>
    </xf>
    <xf numFmtId="3" fontId="6" fillId="26" borderId="0" xfId="0" applyNumberFormat="1" applyFont="1" applyFill="1" applyBorder="1" applyAlignment="1">
      <alignment horizontal="left" vertical="top"/>
    </xf>
    <xf numFmtId="3" fontId="6" fillId="26" borderId="12" xfId="0" applyNumberFormat="1" applyFont="1" applyFill="1" applyBorder="1" applyAlignment="1">
      <alignment horizontal="left" vertical="top"/>
    </xf>
    <xf numFmtId="3" fontId="6" fillId="26" borderId="13" xfId="0" applyNumberFormat="1" applyFont="1" applyFill="1" applyBorder="1" applyAlignment="1">
      <alignment horizontal="left" vertical="top"/>
    </xf>
    <xf numFmtId="3" fontId="6" fillId="0" borderId="0" xfId="0" applyNumberFormat="1" applyFont="1" applyAlignment="1">
      <alignment horizontal="left" vertical="top"/>
    </xf>
    <xf numFmtId="166" fontId="6" fillId="25" borderId="0" xfId="2" applyNumberFormat="1" applyFont="1" applyFill="1" applyBorder="1" applyAlignment="1">
      <alignment horizontal="left" vertical="top"/>
    </xf>
    <xf numFmtId="166" fontId="6" fillId="25" borderId="0" xfId="0" applyNumberFormat="1" applyFont="1" applyFill="1" applyBorder="1" applyAlignment="1">
      <alignment horizontal="left" vertical="top"/>
    </xf>
    <xf numFmtId="166" fontId="6" fillId="0" borderId="2" xfId="0" applyNumberFormat="1" applyFont="1" applyBorder="1" applyAlignment="1">
      <alignment horizontal="left" vertical="top"/>
    </xf>
    <xf numFmtId="166" fontId="6" fillId="26" borderId="0" xfId="0" applyNumberFormat="1" applyFont="1" applyFill="1" applyBorder="1" applyAlignment="1">
      <alignment horizontal="left" vertical="top"/>
    </xf>
    <xf numFmtId="166" fontId="6" fillId="26" borderId="12" xfId="0" applyNumberFormat="1" applyFont="1" applyFill="1" applyBorder="1" applyAlignment="1">
      <alignment horizontal="left" vertical="top"/>
    </xf>
    <xf numFmtId="166" fontId="6" fillId="26" borderId="13" xfId="0" applyNumberFormat="1" applyFont="1" applyFill="1" applyBorder="1" applyAlignment="1">
      <alignment horizontal="left" vertical="top"/>
    </xf>
    <xf numFmtId="166" fontId="6" fillId="0" borderId="2" xfId="45" applyNumberFormat="1" applyFont="1" applyFill="1" applyBorder="1" applyAlignment="1" applyProtection="1">
      <alignment horizontal="left" vertical="top"/>
      <protection locked="0"/>
    </xf>
    <xf numFmtId="166" fontId="6" fillId="0" borderId="2" xfId="0" applyNumberFormat="1" applyFont="1" applyFill="1" applyBorder="1" applyAlignment="1" applyProtection="1">
      <alignment horizontal="left" vertical="top"/>
      <protection locked="0"/>
    </xf>
    <xf numFmtId="166" fontId="6" fillId="0" borderId="0" xfId="0" applyNumberFormat="1" applyFont="1" applyAlignment="1">
      <alignment horizontal="left" vertical="top"/>
    </xf>
    <xf numFmtId="9" fontId="6" fillId="0" borderId="2" xfId="0" applyNumberFormat="1" applyFont="1" applyFill="1" applyBorder="1" applyAlignment="1" applyProtection="1">
      <alignment horizontal="left" vertical="top"/>
      <protection locked="0"/>
    </xf>
    <xf numFmtId="0" fontId="6" fillId="25" borderId="0" xfId="0" applyFont="1" applyFill="1" applyBorder="1" applyAlignment="1">
      <alignment horizontal="left" vertical="top" wrapText="1"/>
    </xf>
    <xf numFmtId="0" fontId="6" fillId="25" borderId="2" xfId="0" applyFont="1" applyFill="1" applyBorder="1" applyAlignment="1">
      <alignment horizontal="left" vertical="top" wrapText="1"/>
    </xf>
    <xf numFmtId="0" fontId="6" fillId="27" borderId="12" xfId="0" applyFont="1" applyFill="1" applyBorder="1" applyAlignment="1">
      <alignment horizontal="left" vertical="top" wrapText="1"/>
    </xf>
    <xf numFmtId="0" fontId="6" fillId="27" borderId="0" xfId="0" applyFont="1" applyFill="1" applyBorder="1" applyAlignment="1">
      <alignment horizontal="left" vertical="top" wrapText="1"/>
    </xf>
    <xf numFmtId="0" fontId="6" fillId="27" borderId="13" xfId="0" applyFont="1" applyFill="1" applyBorder="1" applyAlignment="1">
      <alignment horizontal="left" vertical="top" wrapText="1"/>
    </xf>
    <xf numFmtId="0" fontId="6" fillId="28" borderId="0" xfId="0" applyFont="1" applyFill="1" applyBorder="1" applyAlignment="1">
      <alignment horizontal="left" vertical="top" wrapText="1"/>
    </xf>
    <xf numFmtId="0" fontId="6" fillId="29" borderId="0" xfId="0" applyFont="1" applyFill="1" applyBorder="1" applyAlignment="1" applyProtection="1">
      <alignment horizontal="left" vertical="top"/>
      <protection locked="0"/>
    </xf>
    <xf numFmtId="0" fontId="6" fillId="0" borderId="0" xfId="0" applyFont="1" applyFill="1" applyBorder="1" applyAlignment="1">
      <alignment horizontal="left" vertical="top"/>
    </xf>
    <xf numFmtId="3" fontId="6" fillId="0" borderId="0" xfId="0" applyNumberFormat="1" applyFont="1" applyFill="1" applyBorder="1" applyAlignment="1">
      <alignment horizontal="left" vertical="top"/>
    </xf>
    <xf numFmtId="166" fontId="6" fillId="0" borderId="0" xfId="45" applyNumberFormat="1" applyFont="1" applyFill="1" applyBorder="1" applyAlignment="1">
      <alignment horizontal="left" vertical="top"/>
    </xf>
    <xf numFmtId="166" fontId="6" fillId="0" borderId="0" xfId="45" applyNumberFormat="1" applyFont="1" applyFill="1" applyBorder="1" applyAlignment="1" applyProtection="1">
      <alignment horizontal="left" vertical="top"/>
      <protection locked="0"/>
    </xf>
    <xf numFmtId="0" fontId="6" fillId="0" borderId="13" xfId="0" applyFont="1" applyFill="1" applyBorder="1" applyAlignment="1" applyProtection="1">
      <alignment horizontal="left" vertical="top"/>
      <protection locked="0"/>
    </xf>
    <xf numFmtId="167" fontId="6" fillId="0" borderId="0" xfId="0" applyNumberFormat="1" applyFont="1" applyFill="1" applyBorder="1" applyAlignment="1" applyProtection="1">
      <alignment horizontal="left" vertical="top"/>
      <protection locked="0"/>
    </xf>
    <xf numFmtId="0" fontId="6" fillId="0" borderId="12" xfId="0" applyFont="1" applyFill="1" applyBorder="1" applyAlignment="1" applyProtection="1">
      <alignment horizontal="left" vertical="top"/>
      <protection locked="0"/>
    </xf>
    <xf numFmtId="0" fontId="26" fillId="29" borderId="0" xfId="0" applyFont="1" applyFill="1" applyBorder="1" applyAlignment="1" applyProtection="1">
      <protection locked="0"/>
    </xf>
    <xf numFmtId="0" fontId="7" fillId="0" borderId="0" xfId="0" applyNumberFormat="1" applyFont="1" applyFill="1" applyBorder="1" applyAlignment="1">
      <alignment horizontal="left" vertical="top"/>
    </xf>
    <xf numFmtId="166" fontId="7" fillId="0" borderId="0" xfId="45" applyNumberFormat="1" applyFont="1" applyFill="1" applyBorder="1" applyAlignment="1">
      <alignment horizontal="left" vertical="top"/>
    </xf>
    <xf numFmtId="168" fontId="7" fillId="0" borderId="0" xfId="0" applyNumberFormat="1" applyFont="1" applyFill="1" applyBorder="1" applyAlignment="1">
      <alignment horizontal="left" vertical="top"/>
    </xf>
    <xf numFmtId="0" fontId="6" fillId="0" borderId="12" xfId="0" applyFont="1" applyFill="1" applyBorder="1" applyAlignment="1">
      <alignment horizontal="left" vertical="top"/>
    </xf>
    <xf numFmtId="0" fontId="6" fillId="0" borderId="13" xfId="0" applyFont="1" applyFill="1" applyBorder="1" applyAlignment="1">
      <alignment horizontal="left" vertical="top"/>
    </xf>
    <xf numFmtId="49" fontId="6" fillId="0" borderId="0" xfId="0" applyNumberFormat="1" applyFont="1" applyFill="1" applyBorder="1" applyAlignment="1">
      <alignment horizontal="left" vertical="top"/>
    </xf>
    <xf numFmtId="0" fontId="6" fillId="0" borderId="2" xfId="0" applyFont="1" applyFill="1" applyBorder="1" applyAlignment="1">
      <alignment horizontal="left" vertical="top"/>
    </xf>
    <xf numFmtId="166" fontId="7" fillId="0" borderId="0" xfId="0" applyNumberFormat="1" applyFont="1" applyFill="1" applyBorder="1" applyAlignment="1">
      <alignment horizontal="left" vertical="top"/>
    </xf>
    <xf numFmtId="0" fontId="7" fillId="0" borderId="2" xfId="0" applyNumberFormat="1" applyFont="1" applyFill="1" applyBorder="1" applyAlignment="1">
      <alignment horizontal="left" vertical="top"/>
    </xf>
    <xf numFmtId="168" fontId="7" fillId="0" borderId="12" xfId="0" applyNumberFormat="1" applyFont="1" applyFill="1" applyBorder="1" applyAlignment="1">
      <alignment horizontal="left" vertical="top"/>
    </xf>
    <xf numFmtId="0" fontId="6" fillId="2" borderId="0" xfId="0" applyFont="1" applyFill="1" applyBorder="1" applyAlignment="1" applyProtection="1">
      <alignment horizontal="left" vertical="top"/>
      <protection locked="0"/>
    </xf>
    <xf numFmtId="0" fontId="6" fillId="0" borderId="0" xfId="0" applyFont="1" applyBorder="1" applyAlignment="1">
      <alignment horizontal="left" vertical="top"/>
    </xf>
    <xf numFmtId="3" fontId="6" fillId="0" borderId="2" xfId="0" applyNumberFormat="1" applyFont="1" applyFill="1" applyBorder="1" applyAlignment="1">
      <alignment horizontal="left" vertical="top"/>
    </xf>
    <xf numFmtId="0" fontId="6" fillId="25" borderId="0" xfId="0" applyFont="1" applyFill="1" applyAlignment="1" applyProtection="1">
      <alignment horizontal="left" vertical="top"/>
    </xf>
    <xf numFmtId="0" fontId="6" fillId="26" borderId="0" xfId="0" applyFont="1" applyFill="1" applyAlignment="1" applyProtection="1">
      <alignment horizontal="left" vertical="top"/>
    </xf>
    <xf numFmtId="15" fontId="6" fillId="0" borderId="0" xfId="0" applyNumberFormat="1" applyFont="1" applyFill="1" applyAlignment="1">
      <alignment horizontal="left" vertical="top"/>
    </xf>
    <xf numFmtId="164" fontId="6" fillId="26" borderId="0" xfId="0" applyNumberFormat="1" applyFont="1" applyFill="1" applyAlignment="1" applyProtection="1">
      <alignment horizontal="left" vertical="top"/>
    </xf>
    <xf numFmtId="164" fontId="6" fillId="26" borderId="0" xfId="0" applyNumberFormat="1" applyFont="1" applyFill="1" applyBorder="1" applyAlignment="1" applyProtection="1">
      <alignment horizontal="left" vertical="top"/>
    </xf>
    <xf numFmtId="15" fontId="6" fillId="0" borderId="2" xfId="0" applyNumberFormat="1" applyFont="1" applyFill="1" applyBorder="1" applyAlignment="1">
      <alignment horizontal="left" vertical="top"/>
    </xf>
    <xf numFmtId="164" fontId="6" fillId="26" borderId="14" xfId="0" applyNumberFormat="1" applyFont="1" applyFill="1" applyBorder="1" applyAlignment="1" applyProtection="1">
      <alignment horizontal="left" vertical="top"/>
    </xf>
    <xf numFmtId="15" fontId="6" fillId="26" borderId="2" xfId="0" applyNumberFormat="1" applyFont="1" applyFill="1" applyBorder="1" applyAlignment="1" applyProtection="1">
      <alignment horizontal="left" vertical="top"/>
    </xf>
    <xf numFmtId="15" fontId="6" fillId="26" borderId="0" xfId="0" applyNumberFormat="1" applyFont="1" applyFill="1" applyBorder="1" applyAlignment="1" applyProtection="1">
      <alignment horizontal="left" vertical="top"/>
    </xf>
    <xf numFmtId="0" fontId="6" fillId="25" borderId="0" xfId="0" applyFont="1" applyFill="1" applyAlignment="1">
      <alignment horizontal="left" vertical="top" wrapText="1"/>
    </xf>
    <xf numFmtId="0" fontId="6" fillId="25" borderId="0" xfId="0" applyFont="1" applyFill="1" applyAlignment="1" applyProtection="1">
      <alignment horizontal="left" vertical="top" wrapText="1"/>
    </xf>
    <xf numFmtId="0" fontId="6" fillId="25" borderId="2" xfId="0" applyFont="1" applyFill="1" applyBorder="1" applyAlignment="1" applyProtection="1">
      <alignment horizontal="left" vertical="top" wrapText="1"/>
    </xf>
    <xf numFmtId="0" fontId="6" fillId="25" borderId="0" xfId="0" applyFont="1" applyFill="1" applyBorder="1" applyAlignment="1" applyProtection="1">
      <alignment horizontal="left" vertical="top" wrapText="1"/>
    </xf>
    <xf numFmtId="0" fontId="6" fillId="25" borderId="14" xfId="0" applyFont="1" applyFill="1" applyBorder="1" applyAlignment="1" applyProtection="1">
      <alignment horizontal="left" vertical="top" wrapText="1"/>
    </xf>
    <xf numFmtId="0" fontId="6" fillId="29" borderId="0" xfId="0" applyFont="1" applyFill="1" applyAlignment="1">
      <alignment horizontal="left" vertical="top"/>
    </xf>
    <xf numFmtId="0" fontId="6" fillId="0" borderId="0" xfId="0" applyFont="1" applyFill="1" applyAlignment="1">
      <alignment horizontal="left" vertical="top"/>
    </xf>
    <xf numFmtId="0" fontId="6" fillId="0" borderId="14" xfId="0" applyFont="1" applyFill="1" applyBorder="1" applyAlignment="1">
      <alignment horizontal="left" vertical="top"/>
    </xf>
    <xf numFmtId="0" fontId="26" fillId="29" borderId="0" xfId="0" applyFont="1" applyFill="1" applyAlignment="1"/>
    <xf numFmtId="49" fontId="6" fillId="0" borderId="0" xfId="0" applyNumberFormat="1" applyFont="1" applyAlignment="1">
      <alignment horizontal="left" vertical="top"/>
    </xf>
    <xf numFmtId="0" fontId="6" fillId="0" borderId="0" xfId="0" applyFont="1" applyBorder="1" applyAlignment="1" applyProtection="1">
      <alignment horizontal="left" vertical="top"/>
      <protection locked="0"/>
    </xf>
    <xf numFmtId="0" fontId="6" fillId="0" borderId="14" xfId="0" applyFont="1" applyFill="1" applyBorder="1" applyAlignment="1" applyProtection="1">
      <alignment horizontal="left" vertical="top"/>
      <protection locked="0"/>
    </xf>
    <xf numFmtId="0" fontId="6" fillId="0" borderId="1" xfId="0" applyFont="1" applyBorder="1" applyAlignment="1">
      <alignment horizontal="left" vertical="top"/>
    </xf>
    <xf numFmtId="0" fontId="6" fillId="25" borderId="0" xfId="0" applyFont="1" applyFill="1" applyAlignment="1">
      <alignment horizontal="left" vertical="top"/>
    </xf>
    <xf numFmtId="0" fontId="6" fillId="26" borderId="0" xfId="0" applyFont="1" applyFill="1" applyAlignment="1">
      <alignment horizontal="left" vertical="top"/>
    </xf>
    <xf numFmtId="0" fontId="6" fillId="25" borderId="0" xfId="2" applyFont="1" applyFill="1" applyAlignment="1">
      <alignment horizontal="left" vertical="top"/>
    </xf>
    <xf numFmtId="0" fontId="26" fillId="0" borderId="0" xfId="0" applyFont="1" applyAlignment="1"/>
    <xf numFmtId="0" fontId="6" fillId="29" borderId="2" xfId="0" applyFont="1" applyFill="1" applyBorder="1" applyAlignment="1">
      <alignment horizontal="left" vertical="top"/>
    </xf>
    <xf numFmtId="166" fontId="6" fillId="0" borderId="0" xfId="0" applyNumberFormat="1" applyFont="1" applyFill="1" applyBorder="1" applyAlignment="1">
      <alignment horizontal="left" vertical="top"/>
    </xf>
    <xf numFmtId="0" fontId="6" fillId="26" borderId="0" xfId="2" applyFont="1" applyFill="1" applyAlignment="1">
      <alignment horizontal="left" vertical="top"/>
    </xf>
    <xf numFmtId="3" fontId="6" fillId="0" borderId="2" xfId="0" applyNumberFormat="1" applyFont="1" applyFill="1" applyBorder="1" applyAlignment="1" applyProtection="1">
      <alignment horizontal="left" vertical="top"/>
      <protection locked="0"/>
    </xf>
    <xf numFmtId="0" fontId="6" fillId="26" borderId="0" xfId="0" applyFont="1" applyFill="1" applyAlignment="1">
      <alignment horizontal="left" vertical="top" wrapText="1"/>
    </xf>
    <xf numFmtId="3" fontId="6" fillId="25" borderId="2" xfId="0" applyNumberFormat="1" applyFont="1" applyFill="1" applyBorder="1" applyAlignment="1">
      <alignment horizontal="left" vertical="top" wrapText="1"/>
    </xf>
    <xf numFmtId="10" fontId="6" fillId="25" borderId="0" xfId="0" applyNumberFormat="1" applyFont="1" applyFill="1" applyAlignment="1">
      <alignment horizontal="left" vertical="top" wrapText="1"/>
    </xf>
    <xf numFmtId="3" fontId="6" fillId="25" borderId="0" xfId="0" applyNumberFormat="1" applyFont="1" applyFill="1" applyAlignment="1">
      <alignment horizontal="left" vertical="top" wrapText="1"/>
    </xf>
    <xf numFmtId="0" fontId="6" fillId="0" borderId="0" xfId="0" applyFont="1" applyFill="1" applyAlignment="1">
      <alignment horizontal="left" vertical="top" wrapText="1"/>
    </xf>
    <xf numFmtId="166" fontId="6" fillId="0" borderId="0" xfId="45" applyNumberFormat="1" applyFont="1" applyFill="1" applyBorder="1" applyAlignment="1" applyProtection="1">
      <alignment horizontal="left" vertical="top" wrapText="1"/>
      <protection locked="0"/>
    </xf>
    <xf numFmtId="0" fontId="6" fillId="0" borderId="0" xfId="45" applyNumberFormat="1" applyFont="1" applyFill="1" applyBorder="1" applyAlignment="1">
      <alignment horizontal="left" vertical="top"/>
    </xf>
    <xf numFmtId="0" fontId="7" fillId="26" borderId="0" xfId="0" applyFont="1" applyFill="1" applyAlignment="1" applyProtection="1">
      <alignment horizontal="left" vertical="top"/>
      <protection locked="0"/>
    </xf>
    <xf numFmtId="0" fontId="7" fillId="26" borderId="0" xfId="0" applyFont="1" applyFill="1" applyAlignment="1" applyProtection="1">
      <alignment horizontal="left" vertical="top"/>
    </xf>
    <xf numFmtId="0" fontId="6" fillId="0" borderId="2" xfId="46" applyFont="1" applyFill="1" applyBorder="1" applyAlignment="1">
      <alignment horizontal="left" vertical="top"/>
    </xf>
    <xf numFmtId="164" fontId="7" fillId="25" borderId="0" xfId="0" applyNumberFormat="1" applyFont="1" applyFill="1" applyAlignment="1" applyProtection="1">
      <alignment horizontal="left" vertical="top"/>
    </xf>
    <xf numFmtId="164" fontId="7" fillId="26" borderId="0" xfId="0" applyNumberFormat="1" applyFont="1" applyFill="1" applyAlignment="1" applyProtection="1">
      <alignment horizontal="left" vertical="top"/>
      <protection locked="0"/>
    </xf>
    <xf numFmtId="164" fontId="7" fillId="26" borderId="0" xfId="0" applyNumberFormat="1" applyFont="1" applyFill="1" applyAlignment="1" applyProtection="1">
      <alignment horizontal="left" vertical="top"/>
    </xf>
    <xf numFmtId="15" fontId="6" fillId="0" borderId="2" xfId="46" applyNumberFormat="1" applyFont="1" applyFill="1" applyBorder="1" applyAlignment="1">
      <alignment horizontal="left" vertical="top"/>
    </xf>
    <xf numFmtId="164" fontId="27" fillId="26" borderId="0" xfId="0" applyNumberFormat="1" applyFont="1" applyFill="1" applyAlignment="1" applyProtection="1">
      <alignment horizontal="left" vertical="top"/>
      <protection locked="0"/>
    </xf>
    <xf numFmtId="0" fontId="7" fillId="25" borderId="0" xfId="0" applyFont="1" applyFill="1" applyAlignment="1" applyProtection="1">
      <alignment horizontal="left" vertical="top"/>
    </xf>
    <xf numFmtId="0" fontId="7" fillId="0" borderId="2" xfId="0" applyFont="1" applyFill="1" applyBorder="1" applyAlignment="1" applyProtection="1">
      <alignment horizontal="left" vertical="top"/>
      <protection locked="0"/>
    </xf>
    <xf numFmtId="0" fontId="7" fillId="25" borderId="0" xfId="0" applyFont="1" applyFill="1" applyAlignment="1" applyProtection="1">
      <alignment horizontal="left" vertical="top" wrapText="1"/>
    </xf>
    <xf numFmtId="0" fontId="7" fillId="25" borderId="0" xfId="0" applyFont="1" applyFill="1" applyAlignment="1">
      <alignment horizontal="left" vertical="top" wrapText="1"/>
    </xf>
    <xf numFmtId="0" fontId="7" fillId="25" borderId="2" xfId="0" applyFont="1" applyFill="1" applyBorder="1" applyAlignment="1" applyProtection="1">
      <alignment horizontal="left" vertical="top" wrapText="1"/>
    </xf>
    <xf numFmtId="165" fontId="7" fillId="25" borderId="0" xfId="0" applyNumberFormat="1" applyFont="1" applyFill="1" applyAlignment="1" applyProtection="1">
      <alignment horizontal="left" vertical="top" wrapText="1"/>
    </xf>
    <xf numFmtId="0" fontId="7" fillId="25" borderId="0" xfId="2" applyFont="1" applyFill="1" applyAlignment="1" applyProtection="1">
      <alignment horizontal="left" vertical="top" wrapText="1"/>
    </xf>
    <xf numFmtId="0" fontId="6" fillId="0" borderId="0" xfId="46" applyFont="1" applyFill="1" applyAlignment="1">
      <alignment horizontal="left" vertical="top"/>
    </xf>
    <xf numFmtId="15" fontId="6" fillId="26" borderId="15" xfId="0" applyNumberFormat="1" applyFont="1" applyFill="1" applyBorder="1" applyAlignment="1" applyProtection="1">
      <alignment horizontal="left" vertical="top"/>
    </xf>
    <xf numFmtId="15" fontId="6" fillId="26" borderId="16" xfId="0" applyNumberFormat="1" applyFont="1" applyFill="1" applyBorder="1" applyAlignment="1" applyProtection="1">
      <alignment horizontal="left" vertical="top"/>
    </xf>
    <xf numFmtId="15" fontId="6" fillId="0" borderId="0" xfId="0" applyNumberFormat="1" applyFont="1" applyAlignment="1" applyProtection="1">
      <alignment horizontal="left" vertical="top"/>
      <protection locked="0"/>
    </xf>
    <xf numFmtId="0" fontId="26" fillId="26" borderId="17" xfId="0" applyFont="1" applyFill="1" applyBorder="1" applyAlignment="1">
      <alignment horizontal="left" vertical="top" wrapText="1"/>
    </xf>
    <xf numFmtId="0" fontId="26" fillId="26" borderId="18" xfId="0" applyFont="1" applyFill="1" applyBorder="1" applyAlignment="1">
      <alignment horizontal="left" vertical="top" wrapText="1"/>
    </xf>
    <xf numFmtId="0" fontId="26" fillId="26" borderId="16" xfId="0" applyFont="1" applyFill="1" applyBorder="1" applyAlignment="1">
      <alignment horizontal="left" vertical="top" wrapText="1"/>
    </xf>
    <xf numFmtId="0" fontId="6" fillId="29" borderId="19" xfId="0" applyFont="1" applyFill="1" applyBorder="1" applyAlignment="1" applyProtection="1">
      <alignment horizontal="left" vertical="top"/>
      <protection locked="0"/>
    </xf>
    <xf numFmtId="0" fontId="6" fillId="26" borderId="20" xfId="0" applyFont="1" applyFill="1" applyBorder="1" applyAlignment="1">
      <alignment horizontal="left" vertical="top"/>
    </xf>
    <xf numFmtId="0" fontId="26" fillId="26" borderId="0" xfId="0" applyFont="1" applyFill="1" applyAlignment="1"/>
    <xf numFmtId="0" fontId="27" fillId="0" borderId="0" xfId="1" applyFont="1" applyFill="1" applyAlignment="1">
      <alignment horizontal="left" vertical="top"/>
    </xf>
    <xf numFmtId="0" fontId="8" fillId="0" borderId="0" xfId="0" applyFont="1" applyFill="1" applyAlignment="1">
      <alignment horizontal="left" vertical="top"/>
    </xf>
    <xf numFmtId="0" fontId="6" fillId="0" borderId="0" xfId="46" quotePrefix="1" applyFont="1" applyFill="1" applyAlignment="1">
      <alignment horizontal="left" vertical="top"/>
    </xf>
    <xf numFmtId="0" fontId="6" fillId="0" borderId="0" xfId="0" applyNumberFormat="1" applyFont="1" applyFill="1" applyAlignment="1">
      <alignment horizontal="left" vertical="top"/>
    </xf>
    <xf numFmtId="0" fontId="6" fillId="0" borderId="1" xfId="0" applyFont="1" applyFill="1" applyBorder="1" applyAlignment="1">
      <alignment horizontal="left" vertical="top"/>
    </xf>
    <xf numFmtId="0" fontId="6" fillId="26" borderId="0" xfId="0" applyFont="1" applyFill="1" applyBorder="1" applyAlignment="1" applyProtection="1">
      <alignment horizontal="left" vertical="top"/>
    </xf>
    <xf numFmtId="0" fontId="6" fillId="26" borderId="14" xfId="0" applyFont="1" applyFill="1" applyBorder="1" applyAlignment="1" applyProtection="1">
      <alignment horizontal="left" vertical="top"/>
    </xf>
    <xf numFmtId="15" fontId="6" fillId="0" borderId="2" xfId="0" applyNumberFormat="1" applyFont="1" applyBorder="1" applyAlignment="1">
      <alignment horizontal="left" vertical="top"/>
    </xf>
    <xf numFmtId="0" fontId="6" fillId="26" borderId="2" xfId="0" applyFont="1" applyFill="1" applyBorder="1" applyAlignment="1" applyProtection="1">
      <alignment horizontal="left" vertical="top"/>
    </xf>
    <xf numFmtId="0" fontId="6" fillId="29" borderId="0" xfId="0" applyFont="1" applyFill="1" applyBorder="1" applyAlignment="1">
      <alignment horizontal="left" vertical="top"/>
    </xf>
    <xf numFmtId="166" fontId="6" fillId="0" borderId="0" xfId="45" applyNumberFormat="1" applyFont="1" applyAlignment="1">
      <alignment horizontal="left" vertical="top"/>
    </xf>
    <xf numFmtId="166" fontId="6" fillId="0" borderId="2" xfId="45" applyNumberFormat="1" applyFont="1" applyFill="1" applyBorder="1" applyAlignment="1" applyProtection="1">
      <alignment horizontal="left" vertical="top" wrapText="1"/>
      <protection locked="0"/>
    </xf>
    <xf numFmtId="0" fontId="6" fillId="0" borderId="0" xfId="46" applyFont="1" applyAlignment="1">
      <alignment horizontal="left" vertical="top"/>
    </xf>
    <xf numFmtId="0" fontId="6" fillId="25" borderId="0" xfId="46" applyFont="1" applyFill="1" applyAlignment="1">
      <alignment horizontal="left" vertical="top"/>
    </xf>
    <xf numFmtId="0" fontId="6" fillId="29" borderId="0" xfId="46" applyFont="1" applyFill="1" applyAlignment="1">
      <alignment horizontal="left" vertical="top" wrapText="1"/>
    </xf>
    <xf numFmtId="0" fontId="6" fillId="31" borderId="0" xfId="46" applyFont="1" applyFill="1" applyAlignment="1">
      <alignment horizontal="left" vertical="top" wrapText="1"/>
    </xf>
    <xf numFmtId="0" fontId="29" fillId="32" borderId="0" xfId="46" applyFont="1" applyFill="1" applyAlignment="1">
      <alignment horizontal="left" vertical="top" wrapText="1"/>
    </xf>
    <xf numFmtId="0" fontId="30" fillId="33" borderId="0" xfId="46" applyFont="1" applyFill="1" applyAlignment="1">
      <alignment horizontal="left" vertical="top" wrapText="1"/>
    </xf>
    <xf numFmtId="0" fontId="30" fillId="33" borderId="0" xfId="46" applyFont="1" applyFill="1" applyAlignment="1">
      <alignment horizontal="left" vertical="top"/>
    </xf>
    <xf numFmtId="0" fontId="6" fillId="0" borderId="0" xfId="46" applyFont="1" applyAlignment="1">
      <alignment horizontal="left" vertical="top" wrapText="1"/>
    </xf>
    <xf numFmtId="0" fontId="29" fillId="0" borderId="0" xfId="46" applyFont="1" applyAlignment="1">
      <alignment horizontal="left" vertical="top" wrapText="1"/>
    </xf>
    <xf numFmtId="0" fontId="6" fillId="32" borderId="0" xfId="46" applyFont="1" applyFill="1" applyAlignment="1">
      <alignment horizontal="left" vertical="top" wrapText="1"/>
    </xf>
    <xf numFmtId="0" fontId="26" fillId="0" borderId="0" xfId="46" applyFont="1" applyAlignment="1"/>
    <xf numFmtId="0" fontId="6" fillId="26" borderId="0" xfId="2" applyFont="1" applyFill="1" applyAlignment="1">
      <alignment horizontal="left" vertical="top" wrapText="1"/>
    </xf>
    <xf numFmtId="0" fontId="26" fillId="29" borderId="0" xfId="0" applyFont="1" applyFill="1" applyAlignment="1">
      <alignment horizontal="left" vertical="top"/>
    </xf>
    <xf numFmtId="0" fontId="26" fillId="0" borderId="0" xfId="0" applyFont="1" applyAlignment="1">
      <alignment horizontal="left" vertical="top"/>
    </xf>
    <xf numFmtId="0" fontId="31" fillId="0" borderId="0" xfId="0" applyFont="1" applyAlignment="1">
      <alignment horizontal="left" vertical="top" wrapText="1"/>
    </xf>
    <xf numFmtId="0" fontId="7" fillId="0" borderId="0" xfId="0" applyNumberFormat="1" applyFont="1" applyBorder="1" applyAlignment="1">
      <alignment horizontal="left" vertical="top"/>
    </xf>
    <xf numFmtId="0" fontId="31" fillId="0" borderId="0" xfId="0" applyFont="1" applyFill="1" applyBorder="1" applyAlignment="1">
      <alignment horizontal="left" vertical="top" wrapText="1"/>
    </xf>
    <xf numFmtId="0" fontId="3" fillId="0" borderId="0" xfId="46">
      <alignment horizontal="left" vertical="top"/>
    </xf>
    <xf numFmtId="0" fontId="6" fillId="25" borderId="0" xfId="2" applyFont="1" applyFill="1" applyBorder="1" applyAlignment="1">
      <alignment horizontal="left" vertical="top"/>
    </xf>
    <xf numFmtId="0" fontId="6" fillId="26" borderId="0" xfId="2" applyFont="1" applyFill="1" applyBorder="1" applyAlignment="1">
      <alignment horizontal="left" vertical="top"/>
    </xf>
    <xf numFmtId="0" fontId="6" fillId="0" borderId="0" xfId="47" applyFont="1" applyAlignment="1">
      <alignment horizontal="left" vertical="top"/>
    </xf>
    <xf numFmtId="0" fontId="6" fillId="25" borderId="0" xfId="2" applyFont="1" applyFill="1" applyBorder="1" applyAlignment="1">
      <alignment horizontal="left" vertical="top" wrapText="1"/>
    </xf>
    <xf numFmtId="0" fontId="6" fillId="32" borderId="0" xfId="0" applyFont="1" applyFill="1" applyBorder="1" applyAlignment="1">
      <alignment horizontal="left" vertical="top" wrapText="1"/>
    </xf>
    <xf numFmtId="0" fontId="6" fillId="32" borderId="0" xfId="0" applyFont="1" applyFill="1" applyBorder="1" applyAlignment="1">
      <alignment horizontal="left" vertical="top"/>
    </xf>
    <xf numFmtId="0" fontId="27" fillId="32" borderId="0" xfId="1" applyFont="1" applyFill="1" applyAlignment="1" applyProtection="1">
      <alignment horizontal="left" vertical="top"/>
    </xf>
    <xf numFmtId="0" fontId="27" fillId="32" borderId="0" xfId="1" applyFont="1" applyFill="1">
      <alignment horizontal="left" vertical="top"/>
    </xf>
    <xf numFmtId="0" fontId="27" fillId="32" borderId="0" xfId="1" applyFont="1" applyFill="1" applyAlignment="1">
      <alignment horizontal="left" vertical="top"/>
    </xf>
    <xf numFmtId="0" fontId="33" fillId="32" borderId="0" xfId="1" applyFont="1" applyFill="1" applyAlignment="1" applyProtection="1">
      <alignment horizontal="left" vertical="top"/>
    </xf>
    <xf numFmtId="0" fontId="2" fillId="0" borderId="0" xfId="46" applyFont="1">
      <alignment horizontal="left" vertical="top"/>
    </xf>
    <xf numFmtId="0" fontId="6" fillId="32" borderId="0" xfId="46" applyFont="1" applyFill="1" applyAlignment="1">
      <alignment horizontal="left" vertical="top"/>
    </xf>
    <xf numFmtId="0" fontId="34" fillId="0" borderId="0" xfId="46" applyFont="1">
      <alignment horizontal="left" vertical="top"/>
    </xf>
    <xf numFmtId="0" fontId="2" fillId="0" borderId="0" xfId="0" applyFont="1">
      <alignment horizontal="left" vertical="top"/>
    </xf>
    <xf numFmtId="0" fontId="6" fillId="0" borderId="2" xfId="0" applyNumberFormat="1" applyFont="1" applyBorder="1" applyAlignment="1">
      <alignment horizontal="left" vertical="top"/>
    </xf>
    <xf numFmtId="169" fontId="6" fillId="26" borderId="0" xfId="0" applyNumberFormat="1" applyFont="1" applyFill="1" applyBorder="1" applyAlignment="1">
      <alignment horizontal="left" vertical="top"/>
    </xf>
    <xf numFmtId="0" fontId="6" fillId="26" borderId="0" xfId="0" applyNumberFormat="1" applyFont="1" applyFill="1" applyBorder="1" applyAlignment="1">
      <alignment horizontal="left" vertical="top"/>
    </xf>
    <xf numFmtId="0" fontId="6" fillId="32" borderId="0" xfId="0" applyFont="1" applyFill="1" applyAlignment="1">
      <alignment horizontal="left" vertical="top"/>
    </xf>
    <xf numFmtId="0" fontId="6" fillId="0" borderId="0" xfId="46" applyFont="1">
      <alignment horizontal="left" vertical="top"/>
    </xf>
    <xf numFmtId="0" fontId="6" fillId="0" borderId="0" xfId="0" applyFont="1" applyAlignment="1">
      <alignment horizontal="left" vertical="top" wrapText="1"/>
    </xf>
    <xf numFmtId="0" fontId="26" fillId="29" borderId="0" xfId="0" applyFont="1" applyFill="1" applyBorder="1" applyAlignment="1">
      <alignment vertical="center"/>
    </xf>
    <xf numFmtId="0" fontId="35" fillId="0" borderId="0" xfId="45" applyNumberFormat="1" applyFont="1" applyFill="1" applyBorder="1" applyAlignment="1" applyProtection="1">
      <alignment horizontal="left" vertical="top"/>
      <protection locked="0"/>
    </xf>
    <xf numFmtId="0" fontId="6" fillId="0" borderId="0" xfId="45" applyNumberFormat="1" applyFont="1" applyFill="1" applyBorder="1" applyAlignment="1" applyProtection="1">
      <alignment horizontal="left" vertical="top"/>
      <protection locked="0"/>
    </xf>
    <xf numFmtId="49" fontId="36" fillId="0" borderId="0" xfId="0" applyNumberFormat="1" applyFont="1" applyAlignment="1">
      <alignment vertical="center"/>
    </xf>
    <xf numFmtId="0" fontId="37" fillId="0" borderId="0" xfId="0" applyFont="1" applyAlignment="1">
      <alignment vertical="center"/>
    </xf>
    <xf numFmtId="0" fontId="38" fillId="0" borderId="0" xfId="0" applyFont="1" applyAlignment="1">
      <alignment vertical="center"/>
    </xf>
    <xf numFmtId="0" fontId="28" fillId="0" borderId="0" xfId="46" applyFont="1" applyAlignment="1">
      <alignment vertical="top"/>
    </xf>
    <xf numFmtId="10" fontId="6" fillId="0" borderId="0" xfId="45" applyNumberFormat="1" applyFont="1" applyFill="1" applyBorder="1" applyAlignment="1">
      <alignment horizontal="left" vertical="top"/>
    </xf>
    <xf numFmtId="10" fontId="6" fillId="0" borderId="0" xfId="45" applyNumberFormat="1" applyFont="1" applyFill="1" applyBorder="1" applyAlignment="1" applyProtection="1">
      <alignment horizontal="left" vertical="top"/>
      <protection locked="0"/>
    </xf>
    <xf numFmtId="0" fontId="6" fillId="36" borderId="0" xfId="0" applyFont="1" applyFill="1" applyBorder="1" applyAlignment="1">
      <alignment horizontal="left" vertical="top"/>
    </xf>
    <xf numFmtId="0" fontId="6" fillId="36" borderId="0" xfId="0" applyFont="1" applyFill="1" applyAlignment="1">
      <alignment horizontal="left" vertical="top"/>
    </xf>
    <xf numFmtId="166" fontId="6" fillId="0" borderId="0" xfId="45" applyNumberFormat="1" applyFont="1" applyFill="1" applyAlignment="1" applyProtection="1">
      <alignment horizontal="left" vertical="top"/>
      <protection locked="0"/>
    </xf>
    <xf numFmtId="166" fontId="6" fillId="26" borderId="0" xfId="45" applyNumberFormat="1" applyFont="1" applyFill="1" applyAlignment="1">
      <alignment horizontal="left" vertical="top"/>
    </xf>
    <xf numFmtId="166" fontId="6" fillId="26" borderId="0" xfId="45" applyNumberFormat="1" applyFont="1" applyFill="1" applyAlignment="1">
      <alignment horizontal="left" vertical="top" wrapText="1"/>
    </xf>
    <xf numFmtId="166" fontId="6" fillId="25" borderId="0" xfId="45" applyNumberFormat="1" applyFont="1" applyFill="1" applyAlignment="1">
      <alignment horizontal="left" vertical="top" wrapText="1"/>
    </xf>
    <xf numFmtId="166" fontId="0" fillId="0" borderId="0" xfId="45" applyNumberFormat="1" applyFont="1" applyAlignment="1">
      <alignment horizontal="left" vertical="top"/>
    </xf>
    <xf numFmtId="10" fontId="6" fillId="0" borderId="0" xfId="0" applyNumberFormat="1" applyFont="1" applyFill="1" applyAlignment="1">
      <alignment horizontal="left" vertical="top"/>
    </xf>
    <xf numFmtId="10" fontId="6" fillId="0" borderId="2" xfId="45" applyNumberFormat="1" applyFont="1" applyFill="1" applyBorder="1" applyAlignment="1" applyProtection="1">
      <alignment horizontal="left" vertical="top"/>
      <protection locked="0"/>
    </xf>
    <xf numFmtId="3" fontId="6" fillId="0" borderId="0" xfId="0" applyNumberFormat="1" applyFont="1" applyFill="1" applyAlignment="1">
      <alignment horizontal="left" vertical="top"/>
    </xf>
    <xf numFmtId="10" fontId="6" fillId="0" borderId="2" xfId="0" applyNumberFormat="1" applyFont="1" applyBorder="1" applyAlignment="1">
      <alignment horizontal="left" vertical="top"/>
    </xf>
    <xf numFmtId="0" fontId="6" fillId="37" borderId="0" xfId="0" applyFont="1" applyFill="1" applyBorder="1" applyAlignment="1">
      <alignment horizontal="left" vertical="top"/>
    </xf>
    <xf numFmtId="15" fontId="6" fillId="0" borderId="0" xfId="0" applyNumberFormat="1" applyFont="1" applyAlignment="1">
      <alignment horizontal="left" vertical="top"/>
    </xf>
    <xf numFmtId="17" fontId="6" fillId="0" borderId="0" xfId="0" quotePrefix="1" applyNumberFormat="1" applyFont="1" applyAlignment="1">
      <alignment horizontal="left" vertical="top"/>
    </xf>
    <xf numFmtId="0" fontId="6" fillId="0" borderId="0" xfId="0" quotePrefix="1" applyFont="1" applyAlignment="1">
      <alignment horizontal="left" vertical="top"/>
    </xf>
    <xf numFmtId="0" fontId="6" fillId="39" borderId="0" xfId="46" applyFont="1" applyFill="1" applyAlignment="1">
      <alignment vertical="top" wrapText="1"/>
    </xf>
    <xf numFmtId="0" fontId="6" fillId="30" borderId="2" xfId="0" applyFont="1" applyFill="1" applyBorder="1" applyAlignment="1">
      <alignment horizontal="left" vertical="top" wrapText="1"/>
    </xf>
    <xf numFmtId="0" fontId="6" fillId="25" borderId="0" xfId="46" applyFont="1" applyFill="1" applyAlignment="1">
      <alignment horizontal="left" vertical="top" wrapText="1"/>
    </xf>
    <xf numFmtId="170" fontId="6" fillId="41" borderId="0" xfId="46" applyNumberFormat="1" applyFont="1" applyFill="1" applyAlignment="1">
      <alignment horizontal="left" vertical="top"/>
    </xf>
    <xf numFmtId="0" fontId="26" fillId="29" borderId="0" xfId="46" applyFont="1" applyFill="1" applyAlignment="1">
      <alignment horizontal="left" vertical="top"/>
    </xf>
    <xf numFmtId="170" fontId="41" fillId="0" borderId="0" xfId="46" applyNumberFormat="1" applyFont="1">
      <alignment horizontal="left" vertical="top"/>
    </xf>
    <xf numFmtId="170" fontId="42" fillId="0" borderId="0" xfId="46" applyNumberFormat="1" applyFont="1">
      <alignment horizontal="left" vertical="top"/>
    </xf>
    <xf numFmtId="166" fontId="6" fillId="0" borderId="0" xfId="46" applyNumberFormat="1" applyFont="1" applyFill="1" applyAlignment="1">
      <alignment horizontal="left" vertical="top"/>
    </xf>
    <xf numFmtId="170" fontId="6" fillId="0" borderId="0" xfId="49" applyNumberFormat="1" applyFont="1" applyFill="1" applyAlignment="1">
      <alignment horizontal="left" vertical="top"/>
    </xf>
    <xf numFmtId="166" fontId="6" fillId="36" borderId="0" xfId="46" applyNumberFormat="1" applyFont="1" applyFill="1" applyAlignment="1">
      <alignment horizontal="left" vertical="top"/>
    </xf>
    <xf numFmtId="171" fontId="6" fillId="36" borderId="0" xfId="46" applyNumberFormat="1" applyFont="1" applyFill="1" applyAlignment="1">
      <alignment horizontal="left" vertical="top"/>
    </xf>
    <xf numFmtId="0" fontId="3" fillId="0" borderId="0" xfId="46" applyFont="1">
      <alignment horizontal="left" vertical="top"/>
    </xf>
    <xf numFmtId="172" fontId="6" fillId="0" borderId="0" xfId="46" applyNumberFormat="1" applyFont="1" applyFill="1" applyAlignment="1">
      <alignment horizontal="left" vertical="top"/>
    </xf>
    <xf numFmtId="0" fontId="26" fillId="29" borderId="0" xfId="0" applyFont="1" applyFill="1" applyAlignment="1">
      <alignment vertical="top"/>
    </xf>
    <xf numFmtId="0" fontId="6" fillId="25" borderId="0" xfId="0" applyFont="1" applyFill="1" applyBorder="1" applyAlignment="1">
      <alignment vertical="top"/>
    </xf>
    <xf numFmtId="0" fontId="6" fillId="26" borderId="0" xfId="0" applyFont="1" applyFill="1" applyBorder="1" applyAlignment="1">
      <alignment vertical="top"/>
    </xf>
    <xf numFmtId="0" fontId="6" fillId="26" borderId="2" xfId="0" applyFont="1" applyFill="1" applyBorder="1" applyAlignment="1">
      <alignment vertical="top"/>
    </xf>
    <xf numFmtId="3" fontId="6" fillId="25" borderId="0" xfId="0" applyNumberFormat="1" applyFont="1" applyFill="1" applyBorder="1" applyAlignment="1">
      <alignment vertical="top" wrapText="1"/>
    </xf>
    <xf numFmtId="0" fontId="6" fillId="0" borderId="0" xfId="0" applyFont="1" applyAlignment="1">
      <alignment vertical="top"/>
    </xf>
    <xf numFmtId="0" fontId="6" fillId="25" borderId="0" xfId="0" applyFont="1" applyFill="1" applyAlignment="1">
      <alignment vertical="top"/>
    </xf>
    <xf numFmtId="165" fontId="6" fillId="0" borderId="0" xfId="0" applyNumberFormat="1" applyFont="1" applyFill="1" applyBorder="1" applyAlignment="1" applyProtection="1">
      <alignment vertical="top"/>
      <protection locked="0"/>
    </xf>
    <xf numFmtId="0" fontId="6" fillId="26" borderId="0" xfId="0" applyFont="1" applyFill="1" applyAlignment="1">
      <alignment vertical="top"/>
    </xf>
    <xf numFmtId="0" fontId="6" fillId="25" borderId="0" xfId="2" applyFont="1" applyFill="1" applyAlignment="1">
      <alignment vertical="top"/>
    </xf>
    <xf numFmtId="3" fontId="6" fillId="0" borderId="0" xfId="0" applyNumberFormat="1" applyFont="1" applyBorder="1" applyAlignment="1" applyProtection="1">
      <alignment vertical="top"/>
      <protection locked="0"/>
    </xf>
    <xf numFmtId="3" fontId="6" fillId="26" borderId="0" xfId="0" applyNumberFormat="1" applyFont="1" applyFill="1" applyBorder="1" applyAlignment="1">
      <alignment vertical="top"/>
    </xf>
    <xf numFmtId="3" fontId="6" fillId="0" borderId="0" xfId="0" applyNumberFormat="1" applyFont="1" applyAlignment="1">
      <alignment vertical="top"/>
    </xf>
    <xf numFmtId="166" fontId="6" fillId="0" borderId="0" xfId="0" applyNumberFormat="1" applyFont="1" applyFill="1" applyBorder="1" applyAlignment="1" applyProtection="1">
      <alignment vertical="top"/>
      <protection locked="0"/>
    </xf>
    <xf numFmtId="166" fontId="6" fillId="26" borderId="0" xfId="0" applyNumberFormat="1" applyFont="1" applyFill="1" applyBorder="1" applyAlignment="1">
      <alignment vertical="top"/>
    </xf>
    <xf numFmtId="166" fontId="6" fillId="0" borderId="0" xfId="45" applyNumberFormat="1" applyFont="1" applyBorder="1" applyAlignment="1" applyProtection="1">
      <alignment vertical="top"/>
      <protection locked="0"/>
    </xf>
    <xf numFmtId="4" fontId="6" fillId="0" borderId="0" xfId="0" applyNumberFormat="1" applyFont="1" applyFill="1" applyBorder="1" applyAlignment="1" applyProtection="1">
      <alignment vertical="top"/>
      <protection locked="0"/>
    </xf>
    <xf numFmtId="3" fontId="6" fillId="0" borderId="0" xfId="0" applyNumberFormat="1" applyFont="1" applyFill="1" applyBorder="1" applyAlignment="1" applyProtection="1">
      <alignment vertical="top"/>
      <protection locked="0"/>
    </xf>
    <xf numFmtId="0" fontId="6" fillId="25" borderId="0" xfId="0" applyFont="1" applyFill="1" applyBorder="1" applyAlignment="1">
      <alignment vertical="top" wrapText="1"/>
    </xf>
    <xf numFmtId="0" fontId="6" fillId="25" borderId="2" xfId="0" applyFont="1" applyFill="1" applyBorder="1" applyAlignment="1">
      <alignment vertical="top" wrapText="1"/>
    </xf>
    <xf numFmtId="4" fontId="6" fillId="25" borderId="0" xfId="0" applyNumberFormat="1" applyFont="1" applyFill="1" applyBorder="1" applyAlignment="1">
      <alignment vertical="top" wrapText="1"/>
    </xf>
    <xf numFmtId="0" fontId="6" fillId="0" borderId="0" xfId="0" applyFont="1" applyFill="1" applyBorder="1" applyAlignment="1">
      <alignment vertical="top"/>
    </xf>
    <xf numFmtId="3" fontId="6" fillId="29" borderId="2" xfId="0" applyNumberFormat="1" applyFont="1" applyFill="1" applyBorder="1" applyAlignment="1">
      <alignment vertical="top"/>
    </xf>
    <xf numFmtId="3" fontId="6" fillId="0" borderId="0" xfId="0" applyNumberFormat="1" applyFont="1" applyFill="1" applyBorder="1" applyAlignment="1">
      <alignment vertical="top" wrapText="1"/>
    </xf>
    <xf numFmtId="166" fontId="6" fillId="0" borderId="0" xfId="3" applyNumberFormat="1" applyFont="1" applyFill="1" applyAlignment="1">
      <alignment vertical="top"/>
    </xf>
    <xf numFmtId="166" fontId="6" fillId="0" borderId="0" xfId="0" applyNumberFormat="1" applyFont="1" applyFill="1" applyBorder="1" applyAlignment="1">
      <alignment vertical="top" wrapText="1"/>
    </xf>
    <xf numFmtId="0" fontId="6" fillId="29" borderId="2" xfId="3" applyFont="1" applyFill="1" applyBorder="1" applyAlignment="1">
      <alignment vertical="top"/>
    </xf>
    <xf numFmtId="0" fontId="26" fillId="0" borderId="0" xfId="0" applyFont="1" applyAlignment="1">
      <alignment vertical="top"/>
    </xf>
    <xf numFmtId="166" fontId="6" fillId="0" borderId="0" xfId="0" applyNumberFormat="1" applyFont="1" applyFill="1" applyAlignment="1">
      <alignment vertical="top"/>
    </xf>
    <xf numFmtId="0" fontId="6" fillId="29" borderId="2" xfId="0" applyFont="1" applyFill="1" applyBorder="1" applyAlignment="1">
      <alignment vertical="top"/>
    </xf>
    <xf numFmtId="3" fontId="6" fillId="29" borderId="2" xfId="3" applyNumberFormat="1" applyFont="1" applyFill="1" applyBorder="1" applyAlignment="1">
      <alignment vertical="top"/>
    </xf>
    <xf numFmtId="3" fontId="6" fillId="0" borderId="0" xfId="0" applyNumberFormat="1" applyFont="1" applyFill="1" applyBorder="1" applyAlignment="1">
      <alignment vertical="top"/>
    </xf>
    <xf numFmtId="166" fontId="6" fillId="0" borderId="0" xfId="0" applyNumberFormat="1" applyFont="1" applyFill="1" applyBorder="1" applyAlignment="1">
      <alignment vertical="top"/>
    </xf>
    <xf numFmtId="0" fontId="6" fillId="25" borderId="2" xfId="0" applyFont="1" applyFill="1" applyBorder="1" applyAlignment="1" applyProtection="1">
      <alignment horizontal="left" vertical="top"/>
    </xf>
    <xf numFmtId="166" fontId="6" fillId="0" borderId="0" xfId="45" applyNumberFormat="1" applyFont="1" applyBorder="1" applyAlignment="1">
      <alignment horizontal="left" vertical="top"/>
    </xf>
    <xf numFmtId="166" fontId="6" fillId="0" borderId="14" xfId="45" applyNumberFormat="1" applyFont="1" applyFill="1" applyBorder="1" applyAlignment="1">
      <alignment horizontal="left" vertical="top"/>
    </xf>
    <xf numFmtId="173" fontId="6" fillId="26" borderId="0" xfId="50" applyNumberFormat="1" applyFont="1" applyFill="1" applyBorder="1" applyAlignment="1" applyProtection="1">
      <alignment horizontal="left" vertical="top"/>
    </xf>
    <xf numFmtId="0" fontId="26" fillId="25" borderId="0" xfId="2" applyFont="1" applyFill="1" applyBorder="1" applyAlignment="1">
      <alignment horizontal="left" vertical="top"/>
    </xf>
    <xf numFmtId="0" fontId="6" fillId="40" borderId="0" xfId="46" applyFont="1" applyFill="1" applyAlignment="1">
      <alignment horizontal="left" vertical="top" wrapText="1"/>
    </xf>
    <xf numFmtId="0" fontId="6" fillId="42" borderId="0" xfId="0" applyFont="1" applyFill="1" applyAlignment="1">
      <alignment horizontal="left" vertical="top" wrapText="1"/>
    </xf>
    <xf numFmtId="0" fontId="6" fillId="42" borderId="0" xfId="0" applyFont="1" applyFill="1" applyAlignment="1">
      <alignment horizontal="left" vertical="top"/>
    </xf>
    <xf numFmtId="14" fontId="6" fillId="42" borderId="0" xfId="0" applyNumberFormat="1" applyFont="1" applyFill="1" applyAlignment="1">
      <alignment horizontal="left" vertical="top"/>
    </xf>
    <xf numFmtId="14" fontId="6" fillId="42" borderId="0" xfId="0" applyNumberFormat="1" applyFont="1" applyFill="1" applyAlignment="1">
      <alignment horizontal="left" vertical="top" wrapText="1"/>
    </xf>
    <xf numFmtId="0" fontId="6" fillId="43" borderId="0" xfId="0" applyFont="1" applyFill="1" applyAlignment="1">
      <alignment horizontal="left" vertical="top"/>
    </xf>
    <xf numFmtId="174" fontId="6" fillId="36" borderId="0" xfId="46" applyNumberFormat="1" applyFont="1" applyFill="1" applyAlignment="1">
      <alignment horizontal="left" vertical="top"/>
    </xf>
    <xf numFmtId="0" fontId="6" fillId="26" borderId="0" xfId="2" applyFont="1" applyFill="1" applyBorder="1" applyAlignment="1">
      <alignment horizontal="left" vertical="top" wrapText="1"/>
    </xf>
    <xf numFmtId="0" fontId="6" fillId="38" borderId="0" xfId="0" applyFont="1" applyFill="1" applyBorder="1" applyAlignment="1">
      <alignment horizontal="left" vertical="top" wrapText="1"/>
    </xf>
    <xf numFmtId="0" fontId="6" fillId="38" borderId="0" xfId="0" applyFont="1" applyFill="1" applyBorder="1" applyAlignment="1">
      <alignment horizontal="left" vertical="top"/>
    </xf>
    <xf numFmtId="0" fontId="6" fillId="35" borderId="0" xfId="0" applyFont="1" applyFill="1" applyBorder="1" applyAlignment="1">
      <alignment horizontal="left" vertical="top" wrapText="1"/>
    </xf>
    <xf numFmtId="0" fontId="6" fillId="43" borderId="0" xfId="0" applyFont="1" applyFill="1" applyBorder="1" applyAlignment="1">
      <alignment horizontal="left" vertical="top" wrapText="1"/>
    </xf>
    <xf numFmtId="0" fontId="26" fillId="29" borderId="0" xfId="0" applyFont="1" applyFill="1" applyBorder="1" applyAlignment="1">
      <alignment horizontal="left" vertical="top"/>
    </xf>
    <xf numFmtId="0" fontId="6" fillId="42" borderId="0" xfId="0" applyFont="1" applyFill="1" applyBorder="1" applyAlignment="1">
      <alignment horizontal="left" vertical="top" wrapText="1"/>
    </xf>
    <xf numFmtId="0" fontId="6" fillId="42" borderId="0" xfId="0" applyFont="1" applyFill="1" applyBorder="1" applyAlignment="1">
      <alignment horizontal="left" vertical="top"/>
    </xf>
    <xf numFmtId="0" fontId="6" fillId="43" borderId="0" xfId="0" applyFont="1" applyFill="1" applyBorder="1" applyAlignment="1">
      <alignment horizontal="left" vertical="top"/>
    </xf>
    <xf numFmtId="165" fontId="6" fillId="41" borderId="0" xfId="0" applyNumberFormat="1" applyFont="1" applyFill="1" applyBorder="1" applyAlignment="1">
      <alignment horizontal="left" vertical="top"/>
    </xf>
    <xf numFmtId="165" fontId="6" fillId="41" borderId="2" xfId="0" applyNumberFormat="1" applyFont="1" applyFill="1" applyBorder="1" applyAlignment="1">
      <alignment horizontal="left" vertical="top"/>
    </xf>
    <xf numFmtId="165" fontId="6" fillId="41" borderId="12" xfId="0" applyNumberFormat="1" applyFont="1" applyFill="1" applyBorder="1" applyAlignment="1">
      <alignment horizontal="left" vertical="top"/>
    </xf>
    <xf numFmtId="165" fontId="6" fillId="41" borderId="13" xfId="0" applyNumberFormat="1" applyFont="1" applyFill="1" applyBorder="1" applyAlignment="1">
      <alignment horizontal="left" vertical="top"/>
    </xf>
    <xf numFmtId="165" fontId="6" fillId="41" borderId="0" xfId="0" applyNumberFormat="1" applyFont="1" applyFill="1" applyAlignment="1">
      <alignment horizontal="left" vertical="top"/>
    </xf>
    <xf numFmtId="0" fontId="6" fillId="41" borderId="0" xfId="0" applyFont="1" applyFill="1" applyBorder="1" applyAlignment="1">
      <alignment horizontal="left" vertical="top"/>
    </xf>
    <xf numFmtId="0" fontId="6" fillId="41" borderId="2" xfId="0" applyFont="1" applyFill="1" applyBorder="1" applyAlignment="1">
      <alignment horizontal="left" vertical="top"/>
    </xf>
    <xf numFmtId="0" fontId="6" fillId="41" borderId="12" xfId="0" applyFont="1" applyFill="1" applyBorder="1" applyAlignment="1">
      <alignment horizontal="left" vertical="top"/>
    </xf>
    <xf numFmtId="0" fontId="6" fillId="41" borderId="13" xfId="0" applyFont="1" applyFill="1" applyBorder="1" applyAlignment="1">
      <alignment horizontal="left" vertical="top"/>
    </xf>
    <xf numFmtId="0" fontId="6" fillId="41" borderId="0" xfId="0" applyFont="1" applyFill="1" applyAlignment="1">
      <alignment horizontal="left" vertical="top"/>
    </xf>
    <xf numFmtId="3" fontId="6" fillId="41" borderId="0" xfId="2" applyNumberFormat="1" applyFont="1" applyFill="1" applyBorder="1" applyAlignment="1">
      <alignment horizontal="left" vertical="top"/>
    </xf>
    <xf numFmtId="3" fontId="6" fillId="41" borderId="0" xfId="0" applyNumberFormat="1" applyFont="1" applyFill="1" applyBorder="1" applyAlignment="1">
      <alignment horizontal="left" vertical="top"/>
    </xf>
    <xf numFmtId="3" fontId="6" fillId="41" borderId="2" xfId="0" applyNumberFormat="1" applyFont="1" applyFill="1" applyBorder="1" applyAlignment="1">
      <alignment horizontal="left" vertical="top"/>
    </xf>
    <xf numFmtId="3" fontId="6" fillId="41" borderId="12" xfId="0" applyNumberFormat="1" applyFont="1" applyFill="1" applyBorder="1" applyAlignment="1">
      <alignment horizontal="left" vertical="top"/>
    </xf>
    <xf numFmtId="3" fontId="6" fillId="41" borderId="13" xfId="0" applyNumberFormat="1" applyFont="1" applyFill="1" applyBorder="1" applyAlignment="1">
      <alignment horizontal="left" vertical="top"/>
    </xf>
    <xf numFmtId="3" fontId="6" fillId="41" borderId="0" xfId="0" applyNumberFormat="1" applyFont="1" applyFill="1" applyAlignment="1">
      <alignment horizontal="left" vertical="top"/>
    </xf>
    <xf numFmtId="166" fontId="6" fillId="41" borderId="0" xfId="2" applyNumberFormat="1" applyFont="1" applyFill="1" applyBorder="1" applyAlignment="1">
      <alignment horizontal="left" vertical="top"/>
    </xf>
    <xf numFmtId="166" fontId="6" fillId="41" borderId="0" xfId="0" applyNumberFormat="1" applyFont="1" applyFill="1" applyBorder="1" applyAlignment="1">
      <alignment horizontal="left" vertical="top"/>
    </xf>
    <xf numFmtId="166" fontId="6" fillId="41" borderId="2" xfId="0" applyNumberFormat="1" applyFont="1" applyFill="1" applyBorder="1" applyAlignment="1">
      <alignment horizontal="left" vertical="top"/>
    </xf>
    <xf numFmtId="166" fontId="6" fillId="41" borderId="12" xfId="0" applyNumberFormat="1" applyFont="1" applyFill="1" applyBorder="1" applyAlignment="1">
      <alignment horizontal="left" vertical="top"/>
    </xf>
    <xf numFmtId="166" fontId="6" fillId="41" borderId="13" xfId="0" applyNumberFormat="1" applyFont="1" applyFill="1" applyBorder="1" applyAlignment="1">
      <alignment horizontal="left" vertical="top"/>
    </xf>
    <xf numFmtId="166" fontId="6" fillId="41" borderId="2" xfId="45" applyNumberFormat="1" applyFont="1" applyFill="1" applyBorder="1" applyAlignment="1" applyProtection="1">
      <alignment horizontal="left" vertical="top"/>
      <protection locked="0"/>
    </xf>
    <xf numFmtId="166" fontId="6" fillId="41" borderId="2" xfId="0" applyNumberFormat="1" applyFont="1" applyFill="1" applyBorder="1" applyAlignment="1" applyProtection="1">
      <alignment horizontal="left" vertical="top"/>
      <protection locked="0"/>
    </xf>
    <xf numFmtId="166" fontId="6" fillId="41" borderId="0" xfId="0" applyNumberFormat="1" applyFont="1" applyFill="1" applyAlignment="1">
      <alignment horizontal="left" vertical="top"/>
    </xf>
    <xf numFmtId="0" fontId="6" fillId="41" borderId="2" xfId="0" applyFont="1" applyFill="1" applyBorder="1" applyAlignment="1" applyProtection="1">
      <alignment horizontal="left" vertical="top"/>
      <protection locked="0"/>
    </xf>
    <xf numFmtId="9" fontId="6" fillId="41" borderId="2" xfId="0" applyNumberFormat="1" applyFont="1" applyFill="1" applyBorder="1" applyAlignment="1" applyProtection="1">
      <alignment horizontal="left" vertical="top"/>
      <protection locked="0"/>
    </xf>
    <xf numFmtId="0" fontId="6" fillId="41" borderId="0" xfId="0" applyFont="1" applyFill="1" applyBorder="1" applyAlignment="1">
      <alignment horizontal="left" vertical="top" wrapText="1"/>
    </xf>
    <xf numFmtId="0" fontId="6" fillId="41" borderId="2" xfId="0" applyFont="1" applyFill="1" applyBorder="1" applyAlignment="1">
      <alignment horizontal="left" vertical="top" wrapText="1"/>
    </xf>
    <xf numFmtId="0" fontId="6" fillId="41" borderId="12" xfId="0" applyFont="1" applyFill="1" applyBorder="1" applyAlignment="1">
      <alignment horizontal="left" vertical="top" wrapText="1"/>
    </xf>
    <xf numFmtId="0" fontId="6" fillId="41" borderId="13" xfId="0" applyFont="1" applyFill="1" applyBorder="1" applyAlignment="1">
      <alignment horizontal="left" vertical="top" wrapText="1"/>
    </xf>
    <xf numFmtId="0" fontId="6" fillId="41" borderId="0" xfId="0" applyFont="1" applyFill="1" applyBorder="1" applyAlignment="1" applyProtection="1">
      <alignment horizontal="left" vertical="top"/>
      <protection locked="0"/>
    </xf>
    <xf numFmtId="166" fontId="6" fillId="41" borderId="0" xfId="45" applyNumberFormat="1" applyFont="1" applyFill="1" applyBorder="1" applyAlignment="1">
      <alignment horizontal="left" vertical="top"/>
    </xf>
    <xf numFmtId="166" fontId="6" fillId="41" borderId="0" xfId="45" applyNumberFormat="1" applyFont="1" applyFill="1" applyBorder="1" applyAlignment="1" applyProtection="1">
      <alignment horizontal="left" vertical="top"/>
      <protection locked="0"/>
    </xf>
    <xf numFmtId="0" fontId="6" fillId="41" borderId="13" xfId="0" applyFont="1" applyFill="1" applyBorder="1" applyAlignment="1" applyProtection="1">
      <alignment horizontal="left" vertical="top"/>
      <protection locked="0"/>
    </xf>
    <xf numFmtId="167" fontId="6" fillId="41" borderId="0" xfId="0" applyNumberFormat="1" applyFont="1" applyFill="1" applyBorder="1" applyAlignment="1" applyProtection="1">
      <alignment horizontal="left" vertical="top"/>
      <protection locked="0"/>
    </xf>
    <xf numFmtId="0" fontId="6" fillId="41" borderId="12" xfId="0" applyFont="1" applyFill="1" applyBorder="1" applyAlignment="1" applyProtection="1">
      <alignment horizontal="left" vertical="top"/>
      <protection locked="0"/>
    </xf>
    <xf numFmtId="0" fontId="26" fillId="41" borderId="0" xfId="0" applyFont="1" applyFill="1" applyBorder="1" applyAlignment="1" applyProtection="1">
      <protection locked="0"/>
    </xf>
    <xf numFmtId="0" fontId="7" fillId="41" borderId="0" xfId="0" applyNumberFormat="1" applyFont="1" applyFill="1" applyBorder="1" applyAlignment="1">
      <alignment horizontal="left" vertical="top"/>
    </xf>
    <xf numFmtId="166" fontId="7" fillId="41" borderId="0" xfId="45" applyNumberFormat="1" applyFont="1" applyFill="1" applyBorder="1" applyAlignment="1">
      <alignment horizontal="left" vertical="top"/>
    </xf>
    <xf numFmtId="168" fontId="7" fillId="41" borderId="0" xfId="0" applyNumberFormat="1" applyFont="1" applyFill="1" applyBorder="1" applyAlignment="1">
      <alignment horizontal="left" vertical="top"/>
    </xf>
    <xf numFmtId="49" fontId="6" fillId="41" borderId="0" xfId="0" applyNumberFormat="1" applyFont="1" applyFill="1" applyBorder="1" applyAlignment="1">
      <alignment horizontal="left" vertical="top"/>
    </xf>
    <xf numFmtId="166" fontId="7" fillId="41" borderId="0" xfId="0" applyNumberFormat="1" applyFont="1" applyFill="1" applyBorder="1" applyAlignment="1">
      <alignment horizontal="left" vertical="top"/>
    </xf>
    <xf numFmtId="0" fontId="7" fillId="41" borderId="2" xfId="0" applyNumberFormat="1" applyFont="1" applyFill="1" applyBorder="1" applyAlignment="1">
      <alignment horizontal="left" vertical="top"/>
    </xf>
    <xf numFmtId="168" fontId="7" fillId="41" borderId="12" xfId="0" applyNumberFormat="1" applyFont="1" applyFill="1" applyBorder="1" applyAlignment="1">
      <alignment horizontal="left" vertical="top"/>
    </xf>
    <xf numFmtId="0" fontId="6" fillId="41" borderId="2" xfId="0" applyFont="1" applyFill="1" applyBorder="1" applyAlignment="1" applyProtection="1">
      <alignment horizontal="left" vertical="top"/>
    </xf>
    <xf numFmtId="0" fontId="6" fillId="41" borderId="0" xfId="0" applyFont="1" applyFill="1" applyBorder="1" applyAlignment="1" applyProtection="1">
      <alignment horizontal="left" vertical="top"/>
    </xf>
    <xf numFmtId="15" fontId="6" fillId="41" borderId="2" xfId="0" applyNumberFormat="1" applyFont="1" applyFill="1" applyBorder="1" applyAlignment="1">
      <alignment horizontal="left" vertical="top"/>
    </xf>
    <xf numFmtId="164" fontId="6" fillId="41" borderId="0" xfId="0" applyNumberFormat="1" applyFont="1" applyFill="1" applyBorder="1" applyAlignment="1" applyProtection="1">
      <alignment horizontal="left" vertical="top"/>
    </xf>
    <xf numFmtId="164" fontId="6" fillId="41" borderId="14" xfId="0" applyNumberFormat="1" applyFont="1" applyFill="1" applyBorder="1" applyAlignment="1" applyProtection="1">
      <alignment horizontal="left" vertical="top"/>
    </xf>
    <xf numFmtId="15" fontId="6" fillId="41" borderId="0" xfId="0" applyNumberFormat="1" applyFont="1" applyFill="1" applyAlignment="1">
      <alignment horizontal="left" vertical="top"/>
    </xf>
    <xf numFmtId="164" fontId="6" fillId="41" borderId="0" xfId="0" applyNumberFormat="1" applyFont="1" applyFill="1" applyAlignment="1" applyProtection="1">
      <alignment horizontal="left" vertical="top"/>
    </xf>
    <xf numFmtId="15" fontId="6" fillId="41" borderId="2" xfId="0" applyNumberFormat="1" applyFont="1" applyFill="1" applyBorder="1" applyAlignment="1" applyProtection="1">
      <alignment horizontal="left" vertical="top"/>
    </xf>
    <xf numFmtId="15" fontId="6" fillId="41" borderId="0" xfId="0" applyNumberFormat="1" applyFont="1" applyFill="1" applyBorder="1" applyAlignment="1" applyProtection="1">
      <alignment horizontal="left" vertical="top"/>
    </xf>
    <xf numFmtId="173" fontId="6" fillId="41" borderId="0" xfId="50" applyNumberFormat="1" applyFont="1" applyFill="1" applyBorder="1" applyAlignment="1" applyProtection="1">
      <alignment horizontal="left" vertical="top"/>
    </xf>
    <xf numFmtId="0" fontId="6" fillId="41" borderId="0" xfId="0" applyFont="1" applyFill="1" applyBorder="1" applyAlignment="1" applyProtection="1">
      <alignment horizontal="left" vertical="top" wrapText="1"/>
    </xf>
    <xf numFmtId="0" fontId="6" fillId="41" borderId="2" xfId="0" applyFont="1" applyFill="1" applyBorder="1" applyAlignment="1" applyProtection="1">
      <alignment horizontal="left" vertical="top" wrapText="1"/>
    </xf>
    <xf numFmtId="0" fontId="6" fillId="41" borderId="14" xfId="0" applyFont="1" applyFill="1" applyBorder="1" applyAlignment="1" applyProtection="1">
      <alignment horizontal="left" vertical="top" wrapText="1"/>
    </xf>
    <xf numFmtId="166" fontId="6" fillId="41" borderId="14" xfId="45" applyNumberFormat="1" applyFont="1" applyFill="1" applyBorder="1" applyAlignment="1">
      <alignment horizontal="left" vertical="top"/>
    </xf>
    <xf numFmtId="0" fontId="6" fillId="41" borderId="14" xfId="0" applyFont="1" applyFill="1" applyBorder="1" applyAlignment="1">
      <alignment horizontal="left" vertical="top"/>
    </xf>
    <xf numFmtId="0" fontId="26" fillId="41" borderId="0" xfId="0" applyFont="1" applyFill="1" applyAlignment="1"/>
    <xf numFmtId="49" fontId="6" fillId="41" borderId="0" xfId="0" applyNumberFormat="1" applyFont="1" applyFill="1" applyAlignment="1">
      <alignment horizontal="left" vertical="top"/>
    </xf>
    <xf numFmtId="0" fontId="6" fillId="41" borderId="14" xfId="0" applyFont="1" applyFill="1" applyBorder="1" applyAlignment="1" applyProtection="1">
      <alignment horizontal="left" vertical="top"/>
      <protection locked="0"/>
    </xf>
    <xf numFmtId="0" fontId="6" fillId="41" borderId="1" xfId="0" applyFont="1" applyFill="1" applyBorder="1" applyAlignment="1">
      <alignment horizontal="left" vertical="top"/>
    </xf>
    <xf numFmtId="174" fontId="6" fillId="39" borderId="0" xfId="46" applyNumberFormat="1" applyFont="1" applyFill="1" applyAlignment="1">
      <alignment vertical="top"/>
    </xf>
    <xf numFmtId="174" fontId="6" fillId="36" borderId="0" xfId="46" applyNumberFormat="1" applyFont="1" applyFill="1" applyAlignment="1">
      <alignment vertical="top"/>
    </xf>
    <xf numFmtId="0" fontId="30" fillId="34" borderId="0" xfId="46" applyFont="1" applyFill="1" applyAlignment="1">
      <alignment horizontal="left" vertical="top" wrapText="1"/>
    </xf>
    <xf numFmtId="175" fontId="6" fillId="0" borderId="0" xfId="0" applyNumberFormat="1" applyFont="1" applyFill="1" applyBorder="1" applyAlignment="1">
      <alignment horizontal="left" vertical="top"/>
    </xf>
    <xf numFmtId="43" fontId="6" fillId="26" borderId="0" xfId="50" applyFont="1" applyFill="1" applyBorder="1" applyAlignment="1">
      <alignment horizontal="left" vertical="top"/>
    </xf>
    <xf numFmtId="166" fontId="6" fillId="0" borderId="0" xfId="48" applyNumberFormat="1" applyFont="1" applyFill="1" applyBorder="1" applyAlignment="1">
      <alignment horizontal="left" vertical="top"/>
    </xf>
    <xf numFmtId="0" fontId="6" fillId="0" borderId="0" xfId="46" applyFont="1" applyFill="1" applyBorder="1" applyAlignment="1">
      <alignment horizontal="left" vertical="top"/>
    </xf>
    <xf numFmtId="0" fontId="26" fillId="26" borderId="17" xfId="46" applyFont="1" applyFill="1" applyBorder="1" applyAlignment="1">
      <alignment horizontal="left" vertical="top" wrapText="1"/>
    </xf>
    <xf numFmtId="0" fontId="26" fillId="26" borderId="18" xfId="46" applyFont="1" applyFill="1" applyBorder="1" applyAlignment="1">
      <alignment horizontal="left" vertical="top" wrapText="1"/>
    </xf>
    <xf numFmtId="0" fontId="26" fillId="26" borderId="16" xfId="46" applyFont="1" applyFill="1" applyBorder="1" applyAlignment="1">
      <alignment horizontal="left" vertical="top" wrapText="1"/>
    </xf>
    <xf numFmtId="0" fontId="6" fillId="29" borderId="19" xfId="46" applyFont="1" applyFill="1" applyBorder="1" applyAlignment="1" applyProtection="1">
      <alignment horizontal="left" vertical="top"/>
      <protection locked="0"/>
    </xf>
    <xf numFmtId="0" fontId="6" fillId="26" borderId="20" xfId="46" applyFont="1" applyFill="1" applyBorder="1" applyAlignment="1">
      <alignment horizontal="left" vertical="top"/>
    </xf>
    <xf numFmtId="166" fontId="6" fillId="0" borderId="2" xfId="48" applyNumberFormat="1" applyFont="1" applyFill="1" applyBorder="1" applyAlignment="1" applyProtection="1">
      <alignment horizontal="left" vertical="top"/>
      <protection locked="0"/>
    </xf>
    <xf numFmtId="166" fontId="6" fillId="0" borderId="0" xfId="48" applyNumberFormat="1" applyFont="1" applyFill="1" applyBorder="1" applyAlignment="1" applyProtection="1">
      <alignment horizontal="left" vertical="top"/>
      <protection locked="0"/>
    </xf>
    <xf numFmtId="0" fontId="6" fillId="0" borderId="0" xfId="48" applyNumberFormat="1" applyFont="1" applyFill="1" applyBorder="1" applyAlignment="1">
      <alignment horizontal="left" vertical="top"/>
    </xf>
    <xf numFmtId="0" fontId="6" fillId="0" borderId="0" xfId="48" applyNumberFormat="1" applyFont="1" applyFill="1" applyBorder="1" applyAlignment="1" applyProtection="1">
      <alignment horizontal="left" vertical="top"/>
      <protection locked="0"/>
    </xf>
    <xf numFmtId="166" fontId="7" fillId="0" borderId="0" xfId="48" applyNumberFormat="1" applyFont="1" applyFill="1" applyBorder="1" applyAlignment="1">
      <alignment horizontal="left" vertical="top"/>
    </xf>
    <xf numFmtId="166" fontId="35" fillId="0" borderId="0" xfId="48" applyNumberFormat="1" applyFont="1" applyFill="1" applyBorder="1" applyAlignment="1">
      <alignment horizontal="left" vertical="top"/>
    </xf>
    <xf numFmtId="0" fontId="6" fillId="29" borderId="0" xfId="46" applyFont="1" applyFill="1" applyBorder="1" applyAlignment="1" applyProtection="1">
      <alignment horizontal="left" vertical="top"/>
      <protection locked="0"/>
    </xf>
    <xf numFmtId="0" fontId="8" fillId="0" borderId="0" xfId="46" applyFont="1" applyAlignment="1">
      <alignment horizontal="left" vertical="top" wrapText="1"/>
    </xf>
    <xf numFmtId="0" fontId="28" fillId="0" borderId="0" xfId="46" applyFont="1" applyAlignment="1">
      <alignment horizontal="left" vertical="top"/>
    </xf>
    <xf numFmtId="0" fontId="6" fillId="36" borderId="0" xfId="46" applyFont="1" applyFill="1" applyAlignment="1">
      <alignment vertical="top" wrapText="1"/>
    </xf>
  </cellXfs>
  <cellStyles count="51">
    <cellStyle name="20% - Accent1 2" xfId="4" xr:uid="{00000000-0005-0000-0000-000000000000}"/>
    <cellStyle name="20% - Accent2 2" xfId="5" xr:uid="{00000000-0005-0000-0000-000001000000}"/>
    <cellStyle name="20% - Accent3 2" xfId="6" xr:uid="{00000000-0005-0000-0000-000002000000}"/>
    <cellStyle name="20% - Accent4 2" xfId="7" xr:uid="{00000000-0005-0000-0000-000003000000}"/>
    <cellStyle name="20% - Accent5 2" xfId="8" xr:uid="{00000000-0005-0000-0000-000004000000}"/>
    <cellStyle name="20% - Accent6 2" xfId="9" xr:uid="{00000000-0005-0000-0000-000005000000}"/>
    <cellStyle name="40% - Accent1 2" xfId="10" xr:uid="{00000000-0005-0000-0000-000006000000}"/>
    <cellStyle name="40% - Accent2 2" xfId="11" xr:uid="{00000000-0005-0000-0000-000007000000}"/>
    <cellStyle name="40% - Accent3 2" xfId="12" xr:uid="{00000000-0005-0000-0000-000008000000}"/>
    <cellStyle name="40% - Accent4 2" xfId="13" xr:uid="{00000000-0005-0000-0000-000009000000}"/>
    <cellStyle name="40% - Accent5 2" xfId="14" xr:uid="{00000000-0005-0000-0000-00000A000000}"/>
    <cellStyle name="40% - Accent6 2" xfId="15" xr:uid="{00000000-0005-0000-0000-00000B000000}"/>
    <cellStyle name="60% - Accent1 2" xfId="16" xr:uid="{00000000-0005-0000-0000-00000C000000}"/>
    <cellStyle name="60% - Accent2 2" xfId="17" xr:uid="{00000000-0005-0000-0000-00000D000000}"/>
    <cellStyle name="60% - Accent3 2" xfId="18" xr:uid="{00000000-0005-0000-0000-00000E000000}"/>
    <cellStyle name="60% - Accent4 2" xfId="19" xr:uid="{00000000-0005-0000-0000-00000F000000}"/>
    <cellStyle name="60% - Accent5 2" xfId="20" xr:uid="{00000000-0005-0000-0000-000010000000}"/>
    <cellStyle name="60% - Accent6 2" xfId="21" xr:uid="{00000000-0005-0000-0000-000011000000}"/>
    <cellStyle name="Accent1 2" xfId="22" xr:uid="{00000000-0005-0000-0000-000012000000}"/>
    <cellStyle name="Accent2 2" xfId="23" xr:uid="{00000000-0005-0000-0000-000013000000}"/>
    <cellStyle name="Accent3 2" xfId="24" xr:uid="{00000000-0005-0000-0000-000014000000}"/>
    <cellStyle name="Accent4 2" xfId="25" xr:uid="{00000000-0005-0000-0000-000015000000}"/>
    <cellStyle name="Accent5 2" xfId="26" xr:uid="{00000000-0005-0000-0000-000016000000}"/>
    <cellStyle name="Accent6 2" xfId="27" xr:uid="{00000000-0005-0000-0000-000017000000}"/>
    <cellStyle name="Bad 2" xfId="28" xr:uid="{00000000-0005-0000-0000-000018000000}"/>
    <cellStyle name="Calculation 2" xfId="29" xr:uid="{00000000-0005-0000-0000-000019000000}"/>
    <cellStyle name="Check Cell 2" xfId="30" xr:uid="{00000000-0005-0000-0000-00001A000000}"/>
    <cellStyle name="Comma" xfId="50" builtinId="3"/>
    <cellStyle name="Comma 2" xfId="49" xr:uid="{00000000-0005-0000-0000-00001C000000}"/>
    <cellStyle name="Explanatory Text 2" xfId="31" xr:uid="{00000000-0005-0000-0000-00001D000000}"/>
    <cellStyle name="Good 2" xfId="32" xr:uid="{00000000-0005-0000-0000-00001E000000}"/>
    <cellStyle name="Heading 1 2" xfId="33" xr:uid="{00000000-0005-0000-0000-00001F000000}"/>
    <cellStyle name="Heading 2 2" xfId="34" xr:uid="{00000000-0005-0000-0000-000020000000}"/>
    <cellStyle name="Heading 3 2" xfId="35" xr:uid="{00000000-0005-0000-0000-000021000000}"/>
    <cellStyle name="Heading 4 2" xfId="36" xr:uid="{00000000-0005-0000-0000-000022000000}"/>
    <cellStyle name="Hyperlink" xfId="1" builtinId="8"/>
    <cellStyle name="Input 2" xfId="37" xr:uid="{00000000-0005-0000-0000-000024000000}"/>
    <cellStyle name="Linked Cell 2" xfId="38" xr:uid="{00000000-0005-0000-0000-000025000000}"/>
    <cellStyle name="Neutral 2" xfId="39" xr:uid="{00000000-0005-0000-0000-000026000000}"/>
    <cellStyle name="Normal" xfId="0" builtinId="0"/>
    <cellStyle name="Normal 2" xfId="2" xr:uid="{00000000-0005-0000-0000-000028000000}"/>
    <cellStyle name="Normal 3" xfId="47" xr:uid="{00000000-0005-0000-0000-000029000000}"/>
    <cellStyle name="Normal 4" xfId="46" xr:uid="{00000000-0005-0000-0000-00002A000000}"/>
    <cellStyle name="Normal_euro parl elect" xfId="3" xr:uid="{00000000-0005-0000-0000-00002B000000}"/>
    <cellStyle name="Note 2" xfId="40" xr:uid="{00000000-0005-0000-0000-00002C000000}"/>
    <cellStyle name="Output 2" xfId="41" xr:uid="{00000000-0005-0000-0000-00002D000000}"/>
    <cellStyle name="Percent" xfId="45" builtinId="5"/>
    <cellStyle name="Percent 2" xfId="48" xr:uid="{00000000-0005-0000-0000-00002F000000}"/>
    <cellStyle name="Title 2" xfId="42" xr:uid="{00000000-0005-0000-0000-000030000000}"/>
    <cellStyle name="Total 2" xfId="43" xr:uid="{00000000-0005-0000-0000-000031000000}"/>
    <cellStyle name="Warning Text 2" xfId="44" xr:uid="{00000000-0005-0000-0000-000032000000}"/>
  </cellStyles>
  <dxfs count="80">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ill>
        <patternFill>
          <bgColor rgb="FFF9E3F2"/>
        </patternFill>
      </fill>
    </dxf>
    <dxf>
      <font>
        <color theme="0" tint="-0.14996795556505021"/>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8F8F8"/>
      <rgbColor rgb="00C0C0C0"/>
      <rgbColor rgb="008DA0CB"/>
      <rgbColor rgb="00E78AC3"/>
      <rgbColor rgb="0066C2A5"/>
      <rgbColor rgb="00FC8D62"/>
      <rgbColor rgb="00A6D854"/>
      <rgbColor rgb="00FFD92F"/>
      <rgbColor rgb="00D8A75E"/>
      <rgbColor rgb="00A0A0A0"/>
      <rgbColor rgb="007570B3"/>
      <rgbColor rgb="00E7298A"/>
      <rgbColor rgb="001B9E77"/>
      <rgbColor rgb="00D95F02"/>
      <rgbColor rgb="0066A61E"/>
      <rgbColor rgb="00E6AB02"/>
      <rgbColor rgb="00A6761D"/>
      <rgbColor rgb="0066666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EAEAEA"/>
      <rgbColor rgb="00003366"/>
      <rgbColor rgb="0033CC33"/>
      <rgbColor rgb="00003300"/>
      <rgbColor rgb="00333300"/>
      <rgbColor rgb="00993300"/>
      <rgbColor rgb="00993366"/>
      <rgbColor rgb="00333399"/>
      <rgbColor rgb="00292929"/>
    </indexedColors>
    <mruColors>
      <color rgb="FFF9E3F2"/>
      <color rgb="FFF5CFE9"/>
      <color rgb="FFF3D1E0"/>
      <color rgb="FFF8CCE4"/>
      <color rgb="FFF8D6E9"/>
      <color rgb="FFE4B6D5"/>
      <color rgb="FFCF7BB3"/>
      <color rgb="FFDCDCDC"/>
      <color rgb="FFBED2BE"/>
      <color rgb="FF5A6E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DCA0C8"/>
  </sheetPr>
  <dimension ref="A1:Q13"/>
  <sheetViews>
    <sheetView zoomScaleNormal="100" workbookViewId="0">
      <pane ySplit="3" topLeftCell="A4" activePane="bottomLeft" state="frozen"/>
      <selection activeCell="B9" sqref="B9"/>
      <selection pane="bottomLeft" activeCell="A7" sqref="A7"/>
    </sheetView>
  </sheetViews>
  <sheetFormatPr defaultColWidth="9.140625" defaultRowHeight="11.25"/>
  <cols>
    <col min="1" max="1" width="11.85546875" style="142" customWidth="1"/>
    <col min="2" max="3" width="16.140625" style="142" customWidth="1"/>
    <col min="4" max="4" width="17.28515625" style="142" customWidth="1"/>
    <col min="5" max="11" width="16.140625" style="142" customWidth="1"/>
    <col min="12" max="16" width="13.5703125" style="142" customWidth="1"/>
    <col min="17" max="17" width="27.28515625" style="142" customWidth="1"/>
    <col min="18" max="16384" width="9.140625" style="142"/>
  </cols>
  <sheetData>
    <row r="1" spans="1:17" ht="26.25">
      <c r="A1" s="354" t="s">
        <v>1405</v>
      </c>
      <c r="B1" s="354"/>
      <c r="C1" s="354"/>
      <c r="D1" s="354"/>
      <c r="E1" s="186"/>
      <c r="F1" s="186"/>
      <c r="G1" s="186"/>
      <c r="H1" s="186"/>
      <c r="I1" s="186"/>
      <c r="J1" s="186"/>
      <c r="K1" s="186"/>
      <c r="L1" s="334" t="s">
        <v>1525</v>
      </c>
      <c r="M1" s="261">
        <v>42253</v>
      </c>
      <c r="N1" s="335"/>
      <c r="O1" s="335"/>
      <c r="P1" s="335"/>
      <c r="Q1" s="335"/>
    </row>
    <row r="2" spans="1:17" ht="69" customHeight="1">
      <c r="A2" s="353" t="str">
        <f>"Welcome to the Political Data Yearbook dataset for "&amp;A1&amp;".  The tabs on this sheet contain data derived from the European Journal of Political Research Political Data Yearbook and supplemented with other content.  "&amp;"Because of the need to create a uniform format for more than 30 countries over more than 20 years, the format used here may be more elaborate and/or cumbersome than if the dataset were created only for "&amp;A1&amp;", but the unified format allows for easier comparison across countries and over time.  In cases where the format is insufficiently elaborate to allow the display of all gathered data "&amp;"or the datafile reflects significant changes from the original PDY, relevant cells contain notes, represented (on appropriately configured versions of Excel) as red triangles"&amp;" in the upper-right corners of affected cells.  Where the original PDY contains additional data types, these are available in additional worksheets colored in dark green."&amp;"  The cells below explain the various types of data collected for the Political Data Yearbook, specifies which data types were collected for "&amp;A1&amp;" and during which periods, and provides additional information and information for editors and country authors.  If you have any questions, please email the PDY editors.  "&amp;"Contact information can be found at http://www.politicaldatayearbook.com/AboutUs.aspx"</f>
        <v>Welcome to the Political Data Yearbook dataset for Slovakia.  The tabs on this sheet contain data derived from the European Journal of Political Research Political Data Yearbook and supplemented with other content.  Because of the need to create a uniform format for more than 30 countries over more than 20 years, the format used here may be more elaborate and/or cumbersome than if the dataset were created only for Slovakia, but the unified format allows for easier comparison across countries and over time.  In cases where the format is insufficiently elaborate to allow the display of all gathered data or the datafile reflects significant changes from the original PDY, relevant cells contain notes, represented (on appropriately configured versions of Excel) as red triangles in the upper-right corners of affected cells.  Where the original PDY contains additional data types, these are available in additional worksheets colored in dark green.  The cells below explain the various types of data collected for the Political Data Yearbook, specifies which data types were collected for Slovakia and during which periods, and provides additional information and information for editors and country authors.  If you have any questions, please email the PDY editors.  Contact information can be found at http://www.politicaldatayearbook.com/AboutUs.aspx</v>
      </c>
      <c r="B2" s="353"/>
      <c r="C2" s="353"/>
      <c r="D2" s="353"/>
      <c r="E2" s="353"/>
      <c r="F2" s="353"/>
      <c r="G2" s="353"/>
      <c r="H2" s="353"/>
      <c r="I2" s="353"/>
      <c r="J2" s="353"/>
      <c r="K2" s="353"/>
      <c r="L2" s="204" t="s">
        <v>1526</v>
      </c>
      <c r="M2" s="355" t="s">
        <v>1636</v>
      </c>
      <c r="N2" s="355"/>
      <c r="O2" s="355"/>
      <c r="P2" s="355"/>
      <c r="Q2" s="355"/>
    </row>
    <row r="3" spans="1:17">
      <c r="A3" s="143" t="s">
        <v>6</v>
      </c>
      <c r="B3" s="144" t="s">
        <v>1</v>
      </c>
      <c r="C3" s="145" t="s">
        <v>85</v>
      </c>
      <c r="D3" s="145" t="s">
        <v>280</v>
      </c>
      <c r="E3" s="145" t="s">
        <v>86</v>
      </c>
      <c r="F3" s="146" t="s">
        <v>139</v>
      </c>
      <c r="G3" s="146" t="s">
        <v>87</v>
      </c>
      <c r="H3" s="145" t="s">
        <v>88</v>
      </c>
      <c r="I3" s="145" t="s">
        <v>89</v>
      </c>
      <c r="J3" s="145" t="s">
        <v>90</v>
      </c>
      <c r="K3" s="145" t="s">
        <v>91</v>
      </c>
      <c r="L3" s="147" t="s">
        <v>2</v>
      </c>
      <c r="M3" s="148" t="s">
        <v>0</v>
      </c>
      <c r="N3" s="148" t="s">
        <v>84</v>
      </c>
      <c r="O3" s="147" t="s">
        <v>140</v>
      </c>
      <c r="P3" s="147" t="s">
        <v>1637</v>
      </c>
      <c r="Q3" s="336" t="s">
        <v>141</v>
      </c>
    </row>
    <row r="4" spans="1:17" ht="123.75">
      <c r="A4" s="149" t="s">
        <v>142</v>
      </c>
      <c r="B4" s="149" t="s">
        <v>143</v>
      </c>
      <c r="C4" s="149" t="s">
        <v>144</v>
      </c>
      <c r="D4" s="149" t="s">
        <v>145</v>
      </c>
      <c r="E4" s="149" t="s">
        <v>146</v>
      </c>
      <c r="F4" s="150" t="s">
        <v>147</v>
      </c>
      <c r="G4" s="150" t="s">
        <v>148</v>
      </c>
      <c r="H4" s="149" t="s">
        <v>149</v>
      </c>
      <c r="I4" s="149" t="s">
        <v>150</v>
      </c>
      <c r="J4" s="149" t="s">
        <v>151</v>
      </c>
      <c r="K4" s="149" t="s">
        <v>152</v>
      </c>
      <c r="L4" s="149" t="s">
        <v>153</v>
      </c>
      <c r="M4" s="149" t="s">
        <v>154</v>
      </c>
      <c r="N4" s="149" t="s">
        <v>155</v>
      </c>
      <c r="O4" s="149" t="s">
        <v>156</v>
      </c>
      <c r="P4" s="149" t="s">
        <v>1638</v>
      </c>
      <c r="Q4" s="149" t="s">
        <v>157</v>
      </c>
    </row>
    <row r="5" spans="1:17" ht="45">
      <c r="A5" s="149" t="str">
        <f>"Status for "&amp;A1</f>
        <v>Status for Slovakia</v>
      </c>
      <c r="B5" s="149" t="s">
        <v>158</v>
      </c>
      <c r="C5" s="149" t="str">
        <f>IF(MAX(cabinetpos!$A$3:$YL$3)&lt;1,"Tab is grey to indicate that this information is not collected for "&amp;$A$1,IF(MAX(cabinetpos!$A$3:$YL$3)=MIN(cabinetpos!$A$3:$YL$3),"Dataset includes only "&amp;YEAR(MAX(cabinetpos!$A$3:$YL$3)),"Dataset includes years "&amp;YEAR(MIN(cabinetpos!$A$3:$YL$3))&amp;"-"&amp;YEAR(MAX(cabinetpos!$A$3:$YL$3))))</f>
        <v>Dataset includes years 1993-2009</v>
      </c>
      <c r="D5" s="149" t="str">
        <f>IF(MAX(ministers!$A$3:$TN$3)&lt;1,"Tab is grey to indicate that this information is not collected for "&amp;$A$1,IF(MAX(ministers!$A$3:$TN$3)=MIN(ministers!$A$3:$TN$3),"Dataset includes only "&amp;YEAR(MAX(ministers!$A$3:$TN$3)),"Dataset includes years "&amp;YEAR(MIN(ministers!$A$3:$TN$3))&amp;"-"&amp;YEAR(MAX(ministers!$A$3:$TN$3))))</f>
        <v>Dataset includes years 1992-2021</v>
      </c>
      <c r="E5" s="149" t="str">
        <f>IF(MAX(parlvotes_lh!$A$2:$ZZ$2)&lt;1,"Tab is grey to indicate that this information is not collected for "&amp;$A$1,IF(MAX(parlvotes_lh!$A$2:$ZZ$2)=MIN(parlvotes_lh!$A$2:$ZZ$2),"Dataset includes only "&amp;YEAR(MAX(parlvotes_lh!$A$2:$ZZ$2)),"Dataset includes years "&amp;YEAR(MIN(parlvotes_lh!$A$2:$ZZ$2))&amp;"-"&amp;YEAR(MAX(parlvotes_lh!$A$2:$ZZ$2))))</f>
        <v>Dataset includes years 1994-2020</v>
      </c>
      <c r="F5" s="150" t="str">
        <f>IF(MAX(parlseats_lh!$A$1:$ACR$1)&lt;1,"Tab is grey to indicate that this information is not collected for "&amp;$A$1,IF(MAX(parlseats_lh!$A$1:$ACR$1)=MIN(parlseats_lh!$A$1:$ACR$1),"Dataset includes only "&amp;YEAR(MAX(parlseats_lh!$A$1:$ACR$1)),"Dataset includes years "&amp;YEAR(MIN(parlseats_lh!$A$1:$ACR$1))&amp;"-"&amp;YEAR(MAX(parlseats_lh!$A$1:$ACR$1))))</f>
        <v>Dataset includes years 1992-2009</v>
      </c>
      <c r="G5" s="150" t="str">
        <f>IF(MAX(parlvotes_uh!$A$2:$ZZ$2)&lt;1,"Tab is grey to indicate that this information is not collected for "&amp;$A$1,IF(MAX(parlvotes_uh!$A$2:$ZZ$2)=MIN(parlvotes_uh!$A$2:$ZZ$2),"Dataset includes only "&amp;YEAR(MAX(parlvotes_uh!$A$2:$ZZ$2)),"Dataset includes years "&amp;YEAR(MIN(parlvotes_uh!$A$2:$ZZ$2))&amp;"-"&amp;YEAR(MAX(parlvotes_uh!$A$2:$ZZ$2))))</f>
        <v>Tab is grey to indicate that this information is not collected for Slovakia</v>
      </c>
      <c r="H5" s="149" t="str">
        <f>IF(MAX(parlseats_uh!$A$1:$ZZ$1)&lt;1,"Tab is grey to indicate that this information is not collected for "&amp;$A$1,IF(MAX(parlseats_uh!$A$1:$ZZ$1)=MIN(parlseats_uh!$A$1:$ZZ$1),"Dataset includes only "&amp;YEAR(MAX(parlseats_uh!$A$1:$ZZ$1)),"Dataset includes years "&amp;YEAR(MIN(parlseats_uh!$A$1:$ZZ$1))&amp;"-"&amp;YEAR(MAX(parlseats_uh!$A$1:$ZZ$1))))</f>
        <v>Dataset includes years 1992-2009</v>
      </c>
      <c r="I5" s="149" t="e">
        <f>IF(MAX(#REF!)&lt;1,"Tab is grey to indicate that this information is not collected for "&amp;$A$1,IF(MAX(#REF!)=MIN(#REF!),"Dataset includes only "&amp;YEAR(MAX(#REF!)),"Dataset includes years "&amp;YEAR(MIN(#REF!))&amp;"-"&amp;YEAR(MAX(#REF!))))</f>
        <v>#REF!</v>
      </c>
      <c r="J5" s="149" t="str">
        <f>IF(MAX(presvotes!$A$2:$ZZ$2)&lt;1,"Tab is grey to indicate that this information is not collected for "&amp;$A$1,IF(MAX(presvotes!$A$2:$ZZ$2)=MIN(presvotes!$A$2:$ZZ$2),"Dataset includes only "&amp;YEAR(MAX(presvotes!$A$2:$ZZ$2)),"Dataset includes years "&amp;YEAR(MIN(presvotes!$A$2:$ZZ$2))&amp;"-"&amp;YEAR(MAX(presvotes!$A$2:$ZZ$2))))</f>
        <v>Dataset includes years 1999-2019</v>
      </c>
      <c r="K5" s="149" t="str">
        <f>IF(MAX(refvotes!$A$2:$AAD$2)&lt;1,"Tab is grey to indicate that this information is not collected for "&amp;$A$1,IF(MAX(refvotes!$A$2:$AAD$2)=MIN(refvotes!$A$2:$AAD$2),"Dataset includes only "&amp;YEAR(MAX(refvotes!$A$2:$AAD$2)),"Dataset includes years "&amp;YEAR(MIN(refvotes!$A$2:$AAD$2))&amp;"-"&amp;YEAR(MAX(refvotes!$A$2:$AAD$2))))</f>
        <v>Dataset includes years 1994-2015</v>
      </c>
      <c r="L5" s="149" t="s">
        <v>158</v>
      </c>
      <c r="M5" s="149" t="s">
        <v>158</v>
      </c>
      <c r="N5" s="149" t="s">
        <v>158</v>
      </c>
      <c r="O5" s="149" t="s">
        <v>158</v>
      </c>
      <c r="P5" s="149" t="s">
        <v>158</v>
      </c>
      <c r="Q5" s="149" t="s">
        <v>159</v>
      </c>
    </row>
    <row r="6" spans="1:17" ht="22.5">
      <c r="A6" s="149" t="str">
        <f>"Special notes for "&amp;A1</f>
        <v>Special notes for Slovakia</v>
      </c>
      <c r="B6" s="149"/>
      <c r="C6" s="149"/>
      <c r="D6" s="149"/>
      <c r="E6" s="149"/>
      <c r="F6" s="149"/>
      <c r="G6" s="149"/>
      <c r="H6" s="149"/>
      <c r="I6" s="149"/>
      <c r="J6" s="149"/>
      <c r="K6" s="149"/>
      <c r="L6" s="149"/>
      <c r="M6" s="149"/>
      <c r="N6" s="149"/>
      <c r="Q6" s="149"/>
    </row>
    <row r="7" spans="1:17" ht="295.89999999999998" customHeight="1">
      <c r="A7" s="151" t="s">
        <v>160</v>
      </c>
      <c r="B7" s="151" t="s">
        <v>161</v>
      </c>
      <c r="C7" s="151"/>
      <c r="D7" s="151" t="s">
        <v>109</v>
      </c>
      <c r="E7" s="151"/>
      <c r="F7" s="151" t="s">
        <v>162</v>
      </c>
      <c r="G7" s="151"/>
      <c r="H7" s="151" t="s">
        <v>162</v>
      </c>
      <c r="I7" s="151"/>
      <c r="J7" s="151"/>
      <c r="K7" s="151" t="s">
        <v>163</v>
      </c>
      <c r="L7" s="151" t="s">
        <v>83</v>
      </c>
      <c r="M7" s="151" t="s">
        <v>164</v>
      </c>
      <c r="N7" s="151" t="s">
        <v>165</v>
      </c>
      <c r="O7" s="151" t="s">
        <v>164</v>
      </c>
      <c r="P7" s="151" t="s">
        <v>164</v>
      </c>
      <c r="Q7" s="151" t="s">
        <v>166</v>
      </c>
    </row>
    <row r="8" spans="1:17">
      <c r="A8" s="149"/>
      <c r="B8" s="149"/>
      <c r="C8" s="149"/>
      <c r="D8" s="149"/>
      <c r="E8" s="149"/>
      <c r="F8" s="149"/>
      <c r="G8" s="149"/>
      <c r="H8" s="149"/>
      <c r="I8" s="149"/>
      <c r="J8" s="149"/>
      <c r="K8" s="149"/>
      <c r="L8" s="149"/>
      <c r="M8" s="149"/>
      <c r="N8" s="149"/>
    </row>
    <row r="13" spans="1:17">
      <c r="A13" s="152"/>
    </row>
  </sheetData>
  <mergeCells count="3">
    <mergeCell ref="A2:K2"/>
    <mergeCell ref="A1:D1"/>
    <mergeCell ref="M2:Q2"/>
  </mergeCells>
  <conditionalFormatting sqref="C4:C5">
    <cfRule type="expression" dxfId="79" priority="1">
      <formula>"(MAX(cabinetpos!$A$3:$YL$3)&lt;1"</formula>
    </cfRule>
  </conditionalFormatting>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BED2BE"/>
  </sheetPr>
  <dimension ref="A1:BY99"/>
  <sheetViews>
    <sheetView zoomScaleNormal="100" workbookViewId="0">
      <pane xSplit="2" ySplit="10" topLeftCell="R11" activePane="bottomRight" state="frozen"/>
      <selection activeCell="I6" sqref="I6"/>
      <selection pane="topRight" activeCell="I6" sqref="I6"/>
      <selection pane="bottomLeft" activeCell="I6" sqref="I6"/>
      <selection pane="bottomRight" activeCell="Y29" sqref="Y29"/>
    </sheetView>
  </sheetViews>
  <sheetFormatPr defaultColWidth="9.140625" defaultRowHeight="13.5" customHeight="1"/>
  <cols>
    <col min="1" max="1" width="9.140625" style="222"/>
    <col min="2" max="2" width="11" style="222" customWidth="1"/>
    <col min="3" max="3" width="16.85546875" style="222" customWidth="1"/>
    <col min="4" max="4" width="10.28515625" style="222" customWidth="1"/>
    <col min="5" max="5" width="9.7109375" style="222" customWidth="1"/>
    <col min="6" max="16384" width="9.140625" style="222"/>
  </cols>
  <sheetData>
    <row r="1" spans="1:77" ht="46.5" customHeight="1">
      <c r="A1" s="218" t="s">
        <v>35</v>
      </c>
      <c r="B1" s="219"/>
      <c r="C1" s="220"/>
      <c r="D1" s="221" t="s">
        <v>36</v>
      </c>
      <c r="E1" s="219"/>
      <c r="F1" s="221" t="s">
        <v>39</v>
      </c>
      <c r="G1" s="219"/>
      <c r="H1" s="220"/>
      <c r="I1" s="221" t="s">
        <v>36</v>
      </c>
      <c r="J1" s="219"/>
      <c r="K1" s="221" t="s">
        <v>39</v>
      </c>
      <c r="L1" s="219"/>
      <c r="M1" s="220"/>
      <c r="N1" s="221" t="s">
        <v>36</v>
      </c>
      <c r="O1" s="219"/>
      <c r="P1" s="221" t="s">
        <v>39</v>
      </c>
      <c r="Q1" s="219"/>
      <c r="R1" s="220"/>
      <c r="S1" s="221" t="s">
        <v>36</v>
      </c>
      <c r="T1" s="219"/>
      <c r="U1" s="221" t="s">
        <v>39</v>
      </c>
      <c r="V1" s="219"/>
      <c r="W1" s="220"/>
      <c r="X1" s="221" t="s">
        <v>36</v>
      </c>
      <c r="Y1" s="219"/>
      <c r="Z1" s="221" t="s">
        <v>39</v>
      </c>
      <c r="AA1" s="219"/>
      <c r="AB1" s="220"/>
      <c r="AC1" s="221" t="s">
        <v>36</v>
      </c>
      <c r="AD1" s="219"/>
      <c r="AE1" s="221" t="s">
        <v>39</v>
      </c>
      <c r="AF1" s="219"/>
      <c r="AG1" s="220"/>
      <c r="AH1" s="221" t="s">
        <v>36</v>
      </c>
      <c r="AI1" s="219"/>
      <c r="AJ1" s="221" t="s">
        <v>39</v>
      </c>
      <c r="AK1" s="219"/>
      <c r="AL1" s="220"/>
      <c r="AM1" s="221" t="s">
        <v>36</v>
      </c>
      <c r="AN1" s="219"/>
      <c r="AO1" s="221" t="s">
        <v>39</v>
      </c>
      <c r="AP1" s="219"/>
      <c r="AQ1" s="220"/>
      <c r="AR1" s="221" t="s">
        <v>36</v>
      </c>
      <c r="AS1" s="219"/>
      <c r="AT1" s="221" t="s">
        <v>39</v>
      </c>
      <c r="AU1" s="219"/>
      <c r="AV1" s="220"/>
      <c r="AW1" s="221" t="s">
        <v>36</v>
      </c>
      <c r="AX1" s="219"/>
      <c r="AY1" s="221" t="s">
        <v>39</v>
      </c>
      <c r="AZ1" s="219"/>
      <c r="BA1" s="220"/>
      <c r="BB1" s="221" t="s">
        <v>36</v>
      </c>
      <c r="BC1" s="219"/>
      <c r="BD1" s="221" t="s">
        <v>39</v>
      </c>
      <c r="BE1" s="219"/>
      <c r="BF1" s="220"/>
      <c r="BG1" s="221" t="s">
        <v>36</v>
      </c>
      <c r="BH1" s="219"/>
      <c r="BI1" s="221" t="s">
        <v>39</v>
      </c>
      <c r="BJ1" s="219"/>
      <c r="BK1" s="220"/>
      <c r="BL1" s="221" t="s">
        <v>36</v>
      </c>
      <c r="BM1" s="219"/>
      <c r="BN1" s="221" t="s">
        <v>39</v>
      </c>
      <c r="BO1" s="219"/>
      <c r="BP1" s="220"/>
      <c r="BQ1" s="221" t="s">
        <v>36</v>
      </c>
      <c r="BR1" s="219"/>
      <c r="BS1" s="221" t="s">
        <v>39</v>
      </c>
      <c r="BT1" s="219"/>
      <c r="BU1" s="220"/>
      <c r="BV1" s="221" t="s">
        <v>36</v>
      </c>
      <c r="BW1" s="219"/>
      <c r="BX1" s="221" t="s">
        <v>39</v>
      </c>
      <c r="BY1" s="219"/>
    </row>
    <row r="2" spans="1:77" ht="13.5" customHeight="1">
      <c r="A2" s="223" t="s">
        <v>19</v>
      </c>
      <c r="B2" s="219"/>
      <c r="C2" s="220"/>
      <c r="D2" s="224">
        <v>36295</v>
      </c>
      <c r="E2" s="219"/>
      <c r="F2" s="224">
        <v>36309</v>
      </c>
      <c r="G2" s="219"/>
      <c r="H2" s="220"/>
      <c r="I2" s="224">
        <v>38080</v>
      </c>
      <c r="J2" s="219"/>
      <c r="K2" s="224">
        <v>38094</v>
      </c>
      <c r="L2" s="219"/>
      <c r="M2" s="220"/>
      <c r="N2" s="224">
        <v>39893</v>
      </c>
      <c r="O2" s="219"/>
      <c r="P2" s="224">
        <v>39907</v>
      </c>
      <c r="Q2" s="219"/>
      <c r="R2" s="220"/>
      <c r="S2" s="224">
        <v>41713</v>
      </c>
      <c r="T2" s="219"/>
      <c r="U2" s="224">
        <v>41727</v>
      </c>
      <c r="V2" s="219"/>
      <c r="W2" s="220"/>
      <c r="X2" s="224">
        <v>43541</v>
      </c>
      <c r="Y2" s="219"/>
      <c r="Z2" s="224">
        <v>43555</v>
      </c>
      <c r="AA2" s="219"/>
      <c r="AB2" s="220"/>
      <c r="AC2" s="224"/>
      <c r="AD2" s="219"/>
      <c r="AE2" s="224"/>
      <c r="AF2" s="219"/>
      <c r="AG2" s="220"/>
      <c r="AH2" s="224"/>
      <c r="AI2" s="219"/>
      <c r="AJ2" s="224"/>
      <c r="AK2" s="219"/>
      <c r="AL2" s="220"/>
      <c r="AM2" s="224"/>
      <c r="AN2" s="219"/>
      <c r="AO2" s="224"/>
      <c r="AP2" s="219"/>
      <c r="AQ2" s="220"/>
      <c r="AR2" s="224"/>
      <c r="AS2" s="219"/>
      <c r="AT2" s="224"/>
      <c r="AU2" s="219"/>
      <c r="AV2" s="220"/>
      <c r="AW2" s="224"/>
      <c r="AX2" s="219"/>
      <c r="AY2" s="224"/>
      <c r="AZ2" s="219"/>
      <c r="BA2" s="220"/>
      <c r="BB2" s="224"/>
      <c r="BC2" s="219"/>
      <c r="BD2" s="224"/>
      <c r="BE2" s="219"/>
      <c r="BF2" s="220"/>
      <c r="BG2" s="224"/>
      <c r="BH2" s="219"/>
      <c r="BI2" s="224"/>
      <c r="BJ2" s="219"/>
      <c r="BK2" s="220"/>
      <c r="BL2" s="224"/>
      <c r="BM2" s="219"/>
      <c r="BN2" s="224"/>
      <c r="BO2" s="219"/>
      <c r="BP2" s="220"/>
      <c r="BQ2" s="224"/>
      <c r="BR2" s="219"/>
      <c r="BS2" s="224"/>
      <c r="BT2" s="219"/>
      <c r="BU2" s="220"/>
      <c r="BV2" s="224"/>
      <c r="BW2" s="219"/>
      <c r="BX2" s="224"/>
      <c r="BY2" s="219"/>
    </row>
    <row r="3" spans="1:77" ht="13.5" customHeight="1">
      <c r="A3" s="223" t="s">
        <v>127</v>
      </c>
      <c r="B3" s="225"/>
      <c r="C3" s="220"/>
      <c r="D3" s="224">
        <v>36295</v>
      </c>
      <c r="E3" s="219"/>
      <c r="F3" s="224">
        <v>36309</v>
      </c>
      <c r="G3" s="225"/>
      <c r="H3" s="220"/>
      <c r="I3" s="224">
        <v>38080</v>
      </c>
      <c r="J3" s="219"/>
      <c r="K3" s="224">
        <v>38094</v>
      </c>
      <c r="L3" s="225"/>
      <c r="M3" s="220"/>
      <c r="N3" s="224">
        <v>39893</v>
      </c>
      <c r="O3" s="219"/>
      <c r="P3" s="224">
        <v>39907</v>
      </c>
      <c r="Q3" s="225"/>
      <c r="R3" s="220"/>
      <c r="S3" s="224">
        <v>41713</v>
      </c>
      <c r="T3" s="219"/>
      <c r="U3" s="224">
        <v>41727</v>
      </c>
      <c r="V3" s="225"/>
      <c r="W3" s="220"/>
      <c r="X3" s="224">
        <v>43541</v>
      </c>
      <c r="Y3" s="219"/>
      <c r="Z3" s="224">
        <v>43555</v>
      </c>
      <c r="AA3" s="225"/>
      <c r="AB3" s="220"/>
      <c r="AC3" s="224"/>
      <c r="AD3" s="219"/>
      <c r="AE3" s="224"/>
      <c r="AF3" s="225"/>
      <c r="AG3" s="220"/>
      <c r="AH3" s="224"/>
      <c r="AI3" s="219"/>
      <c r="AJ3" s="224"/>
      <c r="AK3" s="225"/>
      <c r="AL3" s="220"/>
      <c r="AM3" s="224"/>
      <c r="AN3" s="219"/>
      <c r="AO3" s="224"/>
      <c r="AP3" s="225"/>
      <c r="AQ3" s="220"/>
      <c r="AR3" s="224"/>
      <c r="AS3" s="219"/>
      <c r="AT3" s="224"/>
      <c r="AU3" s="225"/>
      <c r="AV3" s="220"/>
      <c r="AW3" s="224"/>
      <c r="AX3" s="219"/>
      <c r="AY3" s="224"/>
      <c r="AZ3" s="225"/>
      <c r="BA3" s="220"/>
      <c r="BB3" s="224"/>
      <c r="BC3" s="219"/>
      <c r="BD3" s="224"/>
      <c r="BE3" s="225"/>
      <c r="BF3" s="220"/>
      <c r="BG3" s="224"/>
      <c r="BH3" s="219"/>
      <c r="BI3" s="224"/>
      <c r="BJ3" s="225"/>
      <c r="BK3" s="220"/>
      <c r="BL3" s="224"/>
      <c r="BM3" s="219"/>
      <c r="BN3" s="224"/>
      <c r="BO3" s="225"/>
      <c r="BP3" s="220"/>
      <c r="BQ3" s="224"/>
      <c r="BR3" s="219"/>
      <c r="BS3" s="224"/>
      <c r="BT3" s="225"/>
      <c r="BU3" s="220"/>
      <c r="BV3" s="224"/>
      <c r="BW3" s="219"/>
      <c r="BX3" s="224"/>
      <c r="BY3" s="225"/>
    </row>
    <row r="4" spans="1:77" ht="13.5" customHeight="1">
      <c r="A4" s="226" t="s">
        <v>22</v>
      </c>
      <c r="B4" s="219"/>
      <c r="C4" s="220"/>
      <c r="D4" s="227">
        <v>4038899</v>
      </c>
      <c r="E4" s="228"/>
      <c r="F4" s="227">
        <v>4038899</v>
      </c>
      <c r="G4" s="219"/>
      <c r="H4" s="220"/>
      <c r="I4" s="222">
        <v>4204899</v>
      </c>
      <c r="J4" s="228"/>
      <c r="K4" s="227">
        <v>4202597</v>
      </c>
      <c r="L4" s="219"/>
      <c r="M4" s="220"/>
      <c r="N4" s="227">
        <v>4339331</v>
      </c>
      <c r="O4" s="228"/>
      <c r="P4" s="227">
        <v>4339257</v>
      </c>
      <c r="Q4" s="219"/>
      <c r="R4" s="220"/>
      <c r="S4" s="227">
        <v>4409703</v>
      </c>
      <c r="T4" s="228"/>
      <c r="U4" s="227">
        <v>4406261</v>
      </c>
      <c r="V4" s="219"/>
      <c r="W4" s="220"/>
      <c r="X4" s="229">
        <v>4429033</v>
      </c>
      <c r="Y4" s="228"/>
      <c r="Z4" s="227">
        <v>4419883</v>
      </c>
      <c r="AA4" s="219"/>
      <c r="AB4" s="220"/>
      <c r="AC4" s="227"/>
      <c r="AD4" s="228"/>
      <c r="AE4" s="227"/>
      <c r="AF4" s="219"/>
      <c r="AG4" s="220"/>
      <c r="AH4" s="227"/>
      <c r="AI4" s="228"/>
      <c r="AJ4" s="227"/>
      <c r="AK4" s="219"/>
      <c r="AL4" s="220"/>
      <c r="AM4" s="227"/>
      <c r="AN4" s="228"/>
      <c r="AO4" s="227"/>
      <c r="AP4" s="219"/>
      <c r="AQ4" s="220"/>
      <c r="AR4" s="227"/>
      <c r="AS4" s="228"/>
      <c r="AT4" s="227"/>
      <c r="AU4" s="219"/>
      <c r="AV4" s="220"/>
      <c r="AW4" s="227"/>
      <c r="AX4" s="228"/>
      <c r="AY4" s="227"/>
      <c r="AZ4" s="219"/>
      <c r="BA4" s="220"/>
      <c r="BB4" s="227"/>
      <c r="BC4" s="228"/>
      <c r="BD4" s="227"/>
      <c r="BE4" s="219"/>
      <c r="BF4" s="220"/>
      <c r="BG4" s="227"/>
      <c r="BH4" s="228"/>
      <c r="BI4" s="227"/>
      <c r="BJ4" s="219"/>
      <c r="BK4" s="220"/>
      <c r="BL4" s="227"/>
      <c r="BM4" s="228"/>
      <c r="BN4" s="227"/>
      <c r="BO4" s="219"/>
      <c r="BP4" s="220"/>
      <c r="BQ4" s="227"/>
      <c r="BR4" s="228"/>
      <c r="BS4" s="227"/>
      <c r="BT4" s="219"/>
      <c r="BU4" s="220"/>
      <c r="BV4" s="227"/>
      <c r="BW4" s="228"/>
      <c r="BX4" s="227"/>
      <c r="BY4" s="219"/>
    </row>
    <row r="5" spans="1:77" ht="13.5" customHeight="1">
      <c r="A5" s="226" t="s">
        <v>23</v>
      </c>
      <c r="B5" s="219"/>
      <c r="C5" s="220"/>
      <c r="D5" s="227">
        <v>2981957</v>
      </c>
      <c r="E5" s="228"/>
      <c r="F5" s="227">
        <v>3047814</v>
      </c>
      <c r="G5" s="219"/>
      <c r="H5" s="220"/>
      <c r="I5" s="222">
        <v>2014619</v>
      </c>
      <c r="J5" s="228"/>
      <c r="K5" s="227">
        <v>1827282</v>
      </c>
      <c r="L5" s="219"/>
      <c r="M5" s="220"/>
      <c r="N5" s="227">
        <v>1892669</v>
      </c>
      <c r="O5" s="228"/>
      <c r="P5" s="227">
        <v>2241362</v>
      </c>
      <c r="Q5" s="219"/>
      <c r="R5" s="220"/>
      <c r="S5" s="227">
        <v>1913369</v>
      </c>
      <c r="T5" s="228"/>
      <c r="U5" s="227">
        <v>2223812</v>
      </c>
      <c r="V5" s="219"/>
      <c r="W5" s="220"/>
      <c r="X5" s="229">
        <v>2158859</v>
      </c>
      <c r="Y5" s="228"/>
      <c r="Z5" s="229">
        <v>1847417</v>
      </c>
      <c r="AA5" s="219"/>
      <c r="AB5" s="220"/>
      <c r="AC5" s="227"/>
      <c r="AD5" s="228"/>
      <c r="AE5" s="227"/>
      <c r="AF5" s="219"/>
      <c r="AG5" s="220"/>
      <c r="AH5" s="227"/>
      <c r="AI5" s="228"/>
      <c r="AJ5" s="227"/>
      <c r="AK5" s="219"/>
      <c r="AL5" s="220"/>
      <c r="AM5" s="227"/>
      <c r="AN5" s="228"/>
      <c r="AO5" s="227"/>
      <c r="AP5" s="219"/>
      <c r="AQ5" s="220"/>
      <c r="AR5" s="227"/>
      <c r="AS5" s="228"/>
      <c r="AT5" s="227"/>
      <c r="AU5" s="219"/>
      <c r="AV5" s="220"/>
      <c r="AW5" s="227"/>
      <c r="AX5" s="228"/>
      <c r="AY5" s="227"/>
      <c r="AZ5" s="219"/>
      <c r="BA5" s="220"/>
      <c r="BB5" s="227"/>
      <c r="BC5" s="228"/>
      <c r="BD5" s="227"/>
      <c r="BE5" s="219"/>
      <c r="BF5" s="220"/>
      <c r="BG5" s="227"/>
      <c r="BH5" s="228"/>
      <c r="BI5" s="227"/>
      <c r="BJ5" s="219"/>
      <c r="BK5" s="220"/>
      <c r="BL5" s="227"/>
      <c r="BM5" s="228"/>
      <c r="BN5" s="227"/>
      <c r="BO5" s="219"/>
      <c r="BP5" s="220"/>
      <c r="BQ5" s="227"/>
      <c r="BR5" s="228"/>
      <c r="BS5" s="227"/>
      <c r="BT5" s="219"/>
      <c r="BU5" s="220"/>
      <c r="BV5" s="227"/>
      <c r="BW5" s="228"/>
      <c r="BX5" s="227"/>
      <c r="BY5" s="219"/>
    </row>
    <row r="6" spans="1:77" ht="13.5" customHeight="1">
      <c r="A6" s="226" t="s">
        <v>59</v>
      </c>
      <c r="B6" s="219"/>
      <c r="C6" s="220"/>
      <c r="D6" s="230">
        <v>0.7389</v>
      </c>
      <c r="E6" s="231"/>
      <c r="F6" s="230">
        <v>0.75449999999999995</v>
      </c>
      <c r="G6" s="219"/>
      <c r="H6" s="220"/>
      <c r="I6" s="230">
        <v>0.47899999999999998</v>
      </c>
      <c r="J6" s="231"/>
      <c r="K6" s="230">
        <v>0.435</v>
      </c>
      <c r="L6" s="219"/>
      <c r="M6" s="220"/>
      <c r="N6" s="230">
        <v>0.43619999999999998</v>
      </c>
      <c r="O6" s="231"/>
      <c r="P6" s="230">
        <v>0.51649999999999996</v>
      </c>
      <c r="Q6" s="219"/>
      <c r="R6" s="220"/>
      <c r="S6" s="232">
        <v>0.434</v>
      </c>
      <c r="T6" s="231"/>
      <c r="U6" s="230">
        <v>0.50480000000000003</v>
      </c>
      <c r="V6" s="219"/>
      <c r="W6" s="220"/>
      <c r="X6" s="230">
        <f>X5/X4</f>
        <v>0.48743348717428836</v>
      </c>
      <c r="Y6" s="231"/>
      <c r="Z6" s="230">
        <f>Z5/Z4</f>
        <v>0.41797871120117885</v>
      </c>
      <c r="AA6" s="219"/>
      <c r="AB6" s="220"/>
      <c r="AC6" s="230"/>
      <c r="AD6" s="231"/>
      <c r="AE6" s="230"/>
      <c r="AF6" s="219"/>
      <c r="AG6" s="220"/>
      <c r="AH6" s="230"/>
      <c r="AI6" s="231"/>
      <c r="AJ6" s="230"/>
      <c r="AK6" s="219"/>
      <c r="AL6" s="220"/>
      <c r="AM6" s="230"/>
      <c r="AN6" s="231"/>
      <c r="AO6" s="230"/>
      <c r="AP6" s="219"/>
      <c r="AQ6" s="220"/>
      <c r="AR6" s="230"/>
      <c r="AS6" s="231"/>
      <c r="AT6" s="230"/>
      <c r="AU6" s="219"/>
      <c r="AV6" s="220"/>
      <c r="AW6" s="230"/>
      <c r="AX6" s="231"/>
      <c r="AY6" s="230"/>
      <c r="AZ6" s="219"/>
      <c r="BA6" s="220"/>
      <c r="BB6" s="230"/>
      <c r="BC6" s="231"/>
      <c r="BD6" s="230"/>
      <c r="BE6" s="219"/>
      <c r="BF6" s="220"/>
      <c r="BG6" s="230"/>
      <c r="BH6" s="231"/>
      <c r="BI6" s="230"/>
      <c r="BJ6" s="219"/>
      <c r="BK6" s="220"/>
      <c r="BL6" s="230"/>
      <c r="BM6" s="231"/>
      <c r="BN6" s="230"/>
      <c r="BO6" s="219"/>
      <c r="BP6" s="220"/>
      <c r="BQ6" s="230"/>
      <c r="BR6" s="231"/>
      <c r="BS6" s="230"/>
      <c r="BT6" s="219"/>
      <c r="BU6" s="220"/>
      <c r="BV6" s="230"/>
      <c r="BW6" s="231"/>
      <c r="BX6" s="230"/>
      <c r="BY6" s="219"/>
    </row>
    <row r="7" spans="1:77" ht="13.5" customHeight="1">
      <c r="A7" s="226" t="s">
        <v>24</v>
      </c>
      <c r="B7" s="219"/>
      <c r="C7" s="220"/>
      <c r="D7" s="227">
        <v>2948402</v>
      </c>
      <c r="E7" s="228"/>
      <c r="F7" s="227">
        <v>3021123</v>
      </c>
      <c r="G7" s="219"/>
      <c r="H7" s="220"/>
      <c r="I7" s="227">
        <v>1986214</v>
      </c>
      <c r="J7" s="228"/>
      <c r="K7" s="227">
        <v>1801960</v>
      </c>
      <c r="L7" s="219"/>
      <c r="M7" s="220"/>
      <c r="N7" s="227">
        <v>1875629</v>
      </c>
      <c r="O7" s="228"/>
      <c r="P7" s="227">
        <v>2223595</v>
      </c>
      <c r="Q7" s="219"/>
      <c r="R7" s="220"/>
      <c r="S7" s="227">
        <v>1899332</v>
      </c>
      <c r="T7" s="228"/>
      <c r="U7" s="227">
        <v>2200906</v>
      </c>
      <c r="V7" s="219"/>
      <c r="W7" s="220"/>
      <c r="X7" s="229">
        <v>2145364</v>
      </c>
      <c r="Y7" s="228"/>
      <c r="Z7" s="229">
        <v>1808985</v>
      </c>
      <c r="AA7" s="219"/>
      <c r="AB7" s="220"/>
      <c r="AC7" s="227"/>
      <c r="AD7" s="228"/>
      <c r="AE7" s="227"/>
      <c r="AF7" s="219"/>
      <c r="AG7" s="220"/>
      <c r="AH7" s="227"/>
      <c r="AI7" s="228"/>
      <c r="AJ7" s="227"/>
      <c r="AK7" s="219"/>
      <c r="AL7" s="220"/>
      <c r="AM7" s="227"/>
      <c r="AN7" s="228"/>
      <c r="AO7" s="227"/>
      <c r="AP7" s="219"/>
      <c r="AQ7" s="220"/>
      <c r="AR7" s="227"/>
      <c r="AS7" s="228"/>
      <c r="AT7" s="227"/>
      <c r="AU7" s="219"/>
      <c r="AV7" s="220"/>
      <c r="AW7" s="227"/>
      <c r="AX7" s="228"/>
      <c r="AY7" s="227"/>
      <c r="AZ7" s="219"/>
      <c r="BA7" s="220"/>
      <c r="BB7" s="227"/>
      <c r="BC7" s="228"/>
      <c r="BD7" s="227"/>
      <c r="BE7" s="219"/>
      <c r="BF7" s="220"/>
      <c r="BG7" s="227"/>
      <c r="BH7" s="228"/>
      <c r="BI7" s="227"/>
      <c r="BJ7" s="219"/>
      <c r="BK7" s="220"/>
      <c r="BL7" s="227"/>
      <c r="BM7" s="228"/>
      <c r="BN7" s="227"/>
      <c r="BO7" s="219"/>
      <c r="BP7" s="220"/>
      <c r="BQ7" s="227"/>
      <c r="BR7" s="228"/>
      <c r="BS7" s="227"/>
      <c r="BT7" s="219"/>
      <c r="BU7" s="220"/>
      <c r="BV7" s="227"/>
      <c r="BW7" s="228"/>
      <c r="BX7" s="227"/>
      <c r="BY7" s="219"/>
    </row>
    <row r="8" spans="1:77" ht="13.5" customHeight="1">
      <c r="A8" s="226" t="s">
        <v>60</v>
      </c>
      <c r="B8" s="219"/>
      <c r="C8" s="220"/>
      <c r="D8" s="230">
        <v>0.98870000000000002</v>
      </c>
      <c r="E8" s="231"/>
      <c r="F8" s="230">
        <v>0.99119999999999997</v>
      </c>
      <c r="G8" s="219"/>
      <c r="H8" s="220"/>
      <c r="I8" s="230">
        <v>0.98599999999999999</v>
      </c>
      <c r="J8" s="231"/>
      <c r="K8" s="230">
        <v>0.98599999999999999</v>
      </c>
      <c r="L8" s="219"/>
      <c r="M8" s="220"/>
      <c r="N8" s="230">
        <v>0.9909</v>
      </c>
      <c r="O8" s="231"/>
      <c r="P8" s="230">
        <v>0.99199999999999999</v>
      </c>
      <c r="Q8" s="219"/>
      <c r="R8" s="220"/>
      <c r="S8" s="230">
        <v>0.99260000000000004</v>
      </c>
      <c r="T8" s="231"/>
      <c r="U8" s="230">
        <v>0.98960000000000004</v>
      </c>
      <c r="V8" s="219"/>
      <c r="W8" s="220"/>
      <c r="X8" s="230">
        <f>X7/X5</f>
        <v>0.99374901278869998</v>
      </c>
      <c r="Y8" s="231"/>
      <c r="Z8" s="230">
        <f>Z7/Z5</f>
        <v>0.97919690032082629</v>
      </c>
      <c r="AA8" s="219"/>
      <c r="AB8" s="220"/>
      <c r="AC8" s="230"/>
      <c r="AD8" s="231"/>
      <c r="AE8" s="230"/>
      <c r="AF8" s="219"/>
      <c r="AG8" s="220"/>
      <c r="AH8" s="230"/>
      <c r="AI8" s="231"/>
      <c r="AJ8" s="230"/>
      <c r="AK8" s="219"/>
      <c r="AL8" s="220"/>
      <c r="AM8" s="230"/>
      <c r="AN8" s="231"/>
      <c r="AO8" s="230"/>
      <c r="AP8" s="219"/>
      <c r="AQ8" s="220"/>
      <c r="AR8" s="230"/>
      <c r="AS8" s="231"/>
      <c r="AT8" s="230"/>
      <c r="AU8" s="219"/>
      <c r="AV8" s="220"/>
      <c r="AW8" s="230"/>
      <c r="AX8" s="231"/>
      <c r="AY8" s="230"/>
      <c r="AZ8" s="219"/>
      <c r="BA8" s="220"/>
      <c r="BB8" s="230"/>
      <c r="BC8" s="231"/>
      <c r="BD8" s="230"/>
      <c r="BE8" s="219"/>
      <c r="BF8" s="220"/>
      <c r="BG8" s="230"/>
      <c r="BH8" s="231"/>
      <c r="BI8" s="230"/>
      <c r="BJ8" s="219"/>
      <c r="BK8" s="220"/>
      <c r="BL8" s="230"/>
      <c r="BM8" s="231"/>
      <c r="BN8" s="230"/>
      <c r="BO8" s="219"/>
      <c r="BP8" s="220"/>
      <c r="BQ8" s="230"/>
      <c r="BR8" s="231"/>
      <c r="BS8" s="230"/>
      <c r="BT8" s="219"/>
      <c r="BU8" s="220"/>
      <c r="BV8" s="230"/>
      <c r="BW8" s="231"/>
      <c r="BX8" s="230"/>
      <c r="BY8" s="219"/>
    </row>
    <row r="9" spans="1:77" ht="13.5" customHeight="1">
      <c r="A9" s="218" t="s">
        <v>6</v>
      </c>
      <c r="B9" s="219"/>
      <c r="C9" s="220"/>
      <c r="D9" s="233"/>
      <c r="E9" s="231"/>
      <c r="F9" s="234"/>
      <c r="G9" s="219"/>
      <c r="H9" s="220"/>
      <c r="I9" s="230"/>
      <c r="J9" s="231"/>
      <c r="K9" s="234"/>
      <c r="L9" s="219"/>
      <c r="M9" s="220"/>
      <c r="N9" s="230"/>
      <c r="O9" s="231"/>
      <c r="P9" s="234"/>
      <c r="Q9" s="219"/>
      <c r="R9" s="220"/>
      <c r="S9" s="230" t="s">
        <v>1421</v>
      </c>
      <c r="T9" s="231"/>
      <c r="U9" s="234" t="s">
        <v>1407</v>
      </c>
      <c r="V9" s="219"/>
      <c r="W9" s="220"/>
      <c r="X9" s="233" t="s">
        <v>1768</v>
      </c>
      <c r="Y9" s="231"/>
      <c r="Z9" s="233" t="s">
        <v>1768</v>
      </c>
      <c r="AA9" s="219"/>
      <c r="AB9" s="220"/>
      <c r="AC9" s="233"/>
      <c r="AD9" s="219"/>
      <c r="AE9" s="234"/>
      <c r="AF9" s="219"/>
      <c r="AG9" s="220"/>
      <c r="AH9" s="233"/>
      <c r="AI9" s="219"/>
      <c r="AJ9" s="234"/>
      <c r="AK9" s="219"/>
      <c r="AL9" s="220"/>
      <c r="AM9" s="233"/>
      <c r="AN9" s="219"/>
      <c r="AO9" s="234"/>
      <c r="AP9" s="219"/>
      <c r="AQ9" s="220"/>
      <c r="AR9" s="233"/>
      <c r="AS9" s="219"/>
      <c r="AT9" s="234"/>
      <c r="AU9" s="219"/>
      <c r="AV9" s="220"/>
      <c r="AW9" s="233"/>
      <c r="AX9" s="219"/>
      <c r="AY9" s="234"/>
      <c r="AZ9" s="219"/>
      <c r="BA9" s="220"/>
      <c r="BB9" s="233"/>
      <c r="BC9" s="219"/>
      <c r="BD9" s="234"/>
      <c r="BE9" s="219"/>
      <c r="BF9" s="220"/>
      <c r="BG9" s="233"/>
      <c r="BH9" s="219"/>
      <c r="BI9" s="234"/>
      <c r="BJ9" s="219"/>
      <c r="BK9" s="220"/>
      <c r="BL9" s="233"/>
      <c r="BM9" s="219"/>
      <c r="BN9" s="234"/>
      <c r="BO9" s="219"/>
      <c r="BP9" s="220"/>
      <c r="BQ9" s="233"/>
      <c r="BR9" s="219"/>
      <c r="BS9" s="234"/>
      <c r="BT9" s="219"/>
      <c r="BU9" s="220"/>
      <c r="BV9" s="233"/>
      <c r="BW9" s="219"/>
      <c r="BX9" s="234"/>
      <c r="BY9" s="219"/>
    </row>
    <row r="10" spans="1:77" ht="31.5" customHeight="1">
      <c r="A10" s="235" t="s">
        <v>132</v>
      </c>
      <c r="B10" s="235" t="s">
        <v>37</v>
      </c>
      <c r="C10" s="236" t="s">
        <v>133</v>
      </c>
      <c r="D10" s="221" t="s">
        <v>110</v>
      </c>
      <c r="E10" s="237" t="s">
        <v>111</v>
      </c>
      <c r="F10" s="221" t="s">
        <v>112</v>
      </c>
      <c r="G10" s="237" t="s">
        <v>113</v>
      </c>
      <c r="H10" s="236" t="s">
        <v>38</v>
      </c>
      <c r="I10" s="221" t="s">
        <v>110</v>
      </c>
      <c r="J10" s="237" t="s">
        <v>111</v>
      </c>
      <c r="K10" s="221" t="s">
        <v>112</v>
      </c>
      <c r="L10" s="237" t="s">
        <v>113</v>
      </c>
      <c r="M10" s="236" t="s">
        <v>38</v>
      </c>
      <c r="N10" s="221" t="s">
        <v>110</v>
      </c>
      <c r="O10" s="237" t="s">
        <v>111</v>
      </c>
      <c r="P10" s="221" t="s">
        <v>112</v>
      </c>
      <c r="Q10" s="237" t="s">
        <v>113</v>
      </c>
      <c r="R10" s="236" t="s">
        <v>38</v>
      </c>
      <c r="S10" s="221" t="s">
        <v>110</v>
      </c>
      <c r="T10" s="237" t="s">
        <v>111</v>
      </c>
      <c r="U10" s="221" t="s">
        <v>112</v>
      </c>
      <c r="V10" s="237" t="s">
        <v>113</v>
      </c>
      <c r="W10" s="236" t="s">
        <v>38</v>
      </c>
      <c r="X10" s="221" t="s">
        <v>110</v>
      </c>
      <c r="Y10" s="237" t="s">
        <v>111</v>
      </c>
      <c r="Z10" s="221" t="s">
        <v>112</v>
      </c>
      <c r="AA10" s="237" t="s">
        <v>113</v>
      </c>
      <c r="AB10" s="236" t="s">
        <v>38</v>
      </c>
      <c r="AC10" s="221" t="s">
        <v>110</v>
      </c>
      <c r="AD10" s="237" t="s">
        <v>111</v>
      </c>
      <c r="AE10" s="221" t="s">
        <v>112</v>
      </c>
      <c r="AF10" s="237" t="s">
        <v>113</v>
      </c>
      <c r="AG10" s="236" t="s">
        <v>38</v>
      </c>
      <c r="AH10" s="221" t="s">
        <v>110</v>
      </c>
      <c r="AI10" s="237" t="s">
        <v>111</v>
      </c>
      <c r="AJ10" s="221" t="s">
        <v>112</v>
      </c>
      <c r="AK10" s="237" t="s">
        <v>113</v>
      </c>
      <c r="AL10" s="236" t="s">
        <v>38</v>
      </c>
      <c r="AM10" s="221" t="s">
        <v>110</v>
      </c>
      <c r="AN10" s="237" t="s">
        <v>111</v>
      </c>
      <c r="AO10" s="221" t="s">
        <v>112</v>
      </c>
      <c r="AP10" s="237" t="s">
        <v>113</v>
      </c>
      <c r="AQ10" s="236" t="s">
        <v>38</v>
      </c>
      <c r="AR10" s="221" t="s">
        <v>110</v>
      </c>
      <c r="AS10" s="237" t="s">
        <v>111</v>
      </c>
      <c r="AT10" s="221" t="s">
        <v>112</v>
      </c>
      <c r="AU10" s="237" t="s">
        <v>113</v>
      </c>
      <c r="AV10" s="236" t="s">
        <v>38</v>
      </c>
      <c r="AW10" s="221" t="s">
        <v>110</v>
      </c>
      <c r="AX10" s="237" t="s">
        <v>111</v>
      </c>
      <c r="AY10" s="221" t="s">
        <v>112</v>
      </c>
      <c r="AZ10" s="237" t="s">
        <v>113</v>
      </c>
      <c r="BA10" s="236" t="s">
        <v>38</v>
      </c>
      <c r="BB10" s="221" t="s">
        <v>110</v>
      </c>
      <c r="BC10" s="237" t="s">
        <v>111</v>
      </c>
      <c r="BD10" s="221" t="s">
        <v>112</v>
      </c>
      <c r="BE10" s="237" t="s">
        <v>113</v>
      </c>
      <c r="BF10" s="236" t="s">
        <v>38</v>
      </c>
      <c r="BG10" s="221" t="s">
        <v>110</v>
      </c>
      <c r="BH10" s="237" t="s">
        <v>111</v>
      </c>
      <c r="BI10" s="221" t="s">
        <v>112</v>
      </c>
      <c r="BJ10" s="237" t="s">
        <v>113</v>
      </c>
      <c r="BK10" s="236" t="s">
        <v>38</v>
      </c>
      <c r="BL10" s="221" t="s">
        <v>110</v>
      </c>
      <c r="BM10" s="237" t="s">
        <v>111</v>
      </c>
      <c r="BN10" s="221" t="s">
        <v>112</v>
      </c>
      <c r="BO10" s="237" t="s">
        <v>113</v>
      </c>
      <c r="BP10" s="236" t="s">
        <v>38</v>
      </c>
      <c r="BQ10" s="221" t="s">
        <v>110</v>
      </c>
      <c r="BR10" s="237" t="s">
        <v>111</v>
      </c>
      <c r="BS10" s="221" t="s">
        <v>112</v>
      </c>
      <c r="BT10" s="237" t="s">
        <v>113</v>
      </c>
      <c r="BU10" s="236" t="s">
        <v>38</v>
      </c>
      <c r="BV10" s="221" t="s">
        <v>110</v>
      </c>
      <c r="BW10" s="237" t="s">
        <v>111</v>
      </c>
      <c r="BX10" s="221" t="s">
        <v>112</v>
      </c>
      <c r="BY10" s="237" t="s">
        <v>113</v>
      </c>
    </row>
    <row r="11" spans="1:77" ht="13.5" customHeight="1">
      <c r="A11" s="238" t="s">
        <v>1548</v>
      </c>
      <c r="B11" s="238" t="s">
        <v>1168</v>
      </c>
      <c r="C11" s="239"/>
      <c r="D11" s="240">
        <v>1396950</v>
      </c>
      <c r="E11" s="241">
        <v>0.47370000000000001</v>
      </c>
      <c r="F11" s="240">
        <v>1727481</v>
      </c>
      <c r="G11" s="241">
        <v>0.57179999999999997</v>
      </c>
      <c r="H11" s="239" t="s">
        <v>1401</v>
      </c>
      <c r="I11" s="240">
        <v>147549</v>
      </c>
      <c r="J11" s="242">
        <v>7.400000000000001E-2</v>
      </c>
      <c r="K11" s="240"/>
      <c r="L11" s="242"/>
      <c r="M11" s="239"/>
      <c r="N11" s="240"/>
      <c r="O11" s="242"/>
      <c r="P11" s="240"/>
      <c r="Q11" s="242"/>
      <c r="R11" s="239"/>
      <c r="S11" s="240"/>
      <c r="T11" s="242"/>
      <c r="U11" s="240"/>
      <c r="V11" s="242"/>
      <c r="W11" s="239"/>
      <c r="X11" s="240"/>
      <c r="Y11" s="242"/>
      <c r="Z11" s="240"/>
      <c r="AA11" s="242"/>
      <c r="AB11" s="239"/>
      <c r="AC11" s="240"/>
      <c r="AD11" s="242"/>
      <c r="AE11" s="240"/>
      <c r="AF11" s="242"/>
      <c r="AG11" s="239"/>
      <c r="AH11" s="240"/>
      <c r="AI11" s="242"/>
      <c r="AJ11" s="240"/>
      <c r="AK11" s="242"/>
      <c r="AL11" s="239"/>
      <c r="AM11" s="240"/>
      <c r="AN11" s="242"/>
      <c r="AO11" s="240"/>
      <c r="AP11" s="242"/>
      <c r="AQ11" s="239"/>
      <c r="AR11" s="240"/>
      <c r="AS11" s="242"/>
      <c r="AT11" s="240"/>
      <c r="AU11" s="242"/>
      <c r="AV11" s="239"/>
      <c r="AW11" s="240"/>
      <c r="AX11" s="242"/>
      <c r="AY11" s="240"/>
      <c r="AZ11" s="242"/>
      <c r="BA11" s="239"/>
      <c r="BB11" s="240"/>
      <c r="BC11" s="242"/>
      <c r="BD11" s="240"/>
      <c r="BE11" s="242"/>
      <c r="BF11" s="239"/>
      <c r="BG11" s="240"/>
      <c r="BH11" s="242"/>
      <c r="BI11" s="240"/>
      <c r="BJ11" s="242"/>
      <c r="BK11" s="239"/>
      <c r="BL11" s="240"/>
      <c r="BM11" s="242"/>
      <c r="BN11" s="240"/>
      <c r="BO11" s="242"/>
      <c r="BP11" s="239"/>
      <c r="BQ11" s="240"/>
      <c r="BR11" s="242"/>
      <c r="BS11" s="240"/>
      <c r="BT11" s="242"/>
      <c r="BU11" s="239"/>
      <c r="BV11" s="240"/>
      <c r="BW11" s="242"/>
      <c r="BX11" s="240"/>
      <c r="BY11" s="242"/>
    </row>
    <row r="12" spans="1:77" ht="13.5" customHeight="1">
      <c r="A12" s="222" t="s">
        <v>1549</v>
      </c>
      <c r="B12" s="238" t="s">
        <v>1169</v>
      </c>
      <c r="C12" s="239"/>
      <c r="D12" s="240">
        <v>1097956</v>
      </c>
      <c r="E12" s="241">
        <v>0.37229999999999996</v>
      </c>
      <c r="F12" s="240">
        <v>1293642</v>
      </c>
      <c r="G12" s="241">
        <v>0.42810000000000004</v>
      </c>
      <c r="H12" s="243" t="s">
        <v>298</v>
      </c>
      <c r="I12" s="240">
        <v>650242</v>
      </c>
      <c r="J12" s="242">
        <v>0.32700000000000001</v>
      </c>
      <c r="K12" s="240">
        <v>722368</v>
      </c>
      <c r="L12" s="242">
        <v>0.40100000000000002</v>
      </c>
      <c r="M12" s="239"/>
      <c r="N12" s="240"/>
      <c r="O12" s="242"/>
      <c r="P12" s="240"/>
      <c r="Q12" s="242"/>
      <c r="R12" s="239"/>
      <c r="S12" s="240"/>
      <c r="T12" s="242"/>
      <c r="U12" s="240"/>
      <c r="V12" s="242"/>
      <c r="W12" s="239"/>
      <c r="X12" s="240"/>
      <c r="Y12" s="242"/>
      <c r="Z12" s="240"/>
      <c r="AA12" s="242"/>
      <c r="AB12" s="239"/>
      <c r="AC12" s="240"/>
      <c r="AD12" s="242"/>
      <c r="AE12" s="240"/>
      <c r="AF12" s="242"/>
      <c r="AG12" s="239"/>
      <c r="AH12" s="240"/>
      <c r="AI12" s="242"/>
      <c r="AJ12" s="240"/>
      <c r="AK12" s="242"/>
      <c r="AL12" s="239"/>
      <c r="AM12" s="240"/>
      <c r="AN12" s="242"/>
      <c r="AO12" s="240"/>
      <c r="AP12" s="242"/>
      <c r="AQ12" s="239"/>
      <c r="AR12" s="240"/>
      <c r="AS12" s="242"/>
      <c r="AT12" s="240"/>
      <c r="AU12" s="242"/>
      <c r="AV12" s="239"/>
      <c r="AW12" s="240"/>
      <c r="AX12" s="242"/>
      <c r="AY12" s="240"/>
      <c r="AZ12" s="242"/>
      <c r="BA12" s="239"/>
      <c r="BB12" s="240"/>
      <c r="BC12" s="242"/>
      <c r="BD12" s="240"/>
      <c r="BE12" s="242"/>
      <c r="BF12" s="239"/>
      <c r="BG12" s="240"/>
      <c r="BH12" s="242"/>
      <c r="BI12" s="240"/>
      <c r="BJ12" s="242"/>
      <c r="BK12" s="239"/>
      <c r="BL12" s="240"/>
      <c r="BM12" s="242"/>
      <c r="BN12" s="240"/>
      <c r="BO12" s="242"/>
      <c r="BP12" s="239"/>
      <c r="BQ12" s="240"/>
      <c r="BR12" s="242"/>
      <c r="BS12" s="240"/>
      <c r="BT12" s="242"/>
      <c r="BU12" s="239"/>
      <c r="BV12" s="240"/>
      <c r="BW12" s="242"/>
      <c r="BX12" s="240"/>
      <c r="BY12" s="242"/>
    </row>
    <row r="13" spans="1:77" ht="13.5" customHeight="1">
      <c r="A13" s="244" t="s">
        <v>1550</v>
      </c>
      <c r="B13" s="238" t="s">
        <v>1170</v>
      </c>
      <c r="C13" s="239"/>
      <c r="D13" s="240">
        <v>194635</v>
      </c>
      <c r="E13" s="241">
        <v>6.6000000000000003E-2</v>
      </c>
      <c r="F13" s="240"/>
      <c r="G13" s="245"/>
      <c r="H13" s="239"/>
      <c r="I13" s="240"/>
      <c r="J13" s="242"/>
      <c r="K13" s="240"/>
      <c r="L13" s="245"/>
      <c r="M13" s="239"/>
      <c r="N13" s="240"/>
      <c r="O13" s="245"/>
      <c r="P13" s="240"/>
      <c r="Q13" s="245"/>
      <c r="R13" s="239"/>
      <c r="S13" s="240"/>
      <c r="T13" s="245"/>
      <c r="U13" s="240"/>
      <c r="V13" s="245"/>
      <c r="W13" s="239"/>
      <c r="X13" s="240"/>
      <c r="Y13" s="245"/>
      <c r="Z13" s="240"/>
      <c r="AA13" s="245"/>
      <c r="AB13" s="239"/>
      <c r="AC13" s="240"/>
      <c r="AD13" s="245"/>
      <c r="AE13" s="240"/>
      <c r="AF13" s="245"/>
      <c r="AG13" s="239"/>
      <c r="AH13" s="240"/>
      <c r="AI13" s="245"/>
      <c r="AJ13" s="240"/>
      <c r="AK13" s="245"/>
      <c r="AL13" s="239"/>
      <c r="AM13" s="240"/>
      <c r="AN13" s="245"/>
      <c r="AO13" s="240"/>
      <c r="AP13" s="245"/>
      <c r="AQ13" s="239"/>
      <c r="AR13" s="240"/>
      <c r="AS13" s="245"/>
      <c r="AT13" s="240"/>
      <c r="AU13" s="245"/>
      <c r="AV13" s="239"/>
      <c r="AW13" s="240"/>
      <c r="AX13" s="245"/>
      <c r="AY13" s="240"/>
      <c r="AZ13" s="245"/>
      <c r="BA13" s="239"/>
      <c r="BB13" s="240"/>
      <c r="BC13" s="245"/>
      <c r="BD13" s="240"/>
      <c r="BE13" s="245"/>
      <c r="BF13" s="239"/>
      <c r="BG13" s="240"/>
      <c r="BH13" s="245"/>
      <c r="BI13" s="240"/>
      <c r="BJ13" s="245"/>
      <c r="BK13" s="239"/>
      <c r="BL13" s="240"/>
      <c r="BM13" s="245"/>
      <c r="BN13" s="240"/>
      <c r="BO13" s="245"/>
      <c r="BP13" s="239"/>
      <c r="BQ13" s="240"/>
      <c r="BR13" s="245"/>
      <c r="BS13" s="240"/>
      <c r="BT13" s="245"/>
      <c r="BU13" s="239"/>
      <c r="BV13" s="240"/>
      <c r="BW13" s="245"/>
      <c r="BX13" s="240"/>
      <c r="BY13" s="245"/>
    </row>
    <row r="14" spans="1:77" ht="13.5" customHeight="1">
      <c r="A14" s="222" t="s">
        <v>1551</v>
      </c>
      <c r="B14" s="238" t="s">
        <v>1171</v>
      </c>
      <c r="C14" s="246"/>
      <c r="D14" s="240">
        <v>105903</v>
      </c>
      <c r="E14" s="241">
        <v>3.5900000000000001E-2</v>
      </c>
      <c r="F14" s="240"/>
      <c r="G14" s="245"/>
      <c r="H14" s="246"/>
      <c r="I14" s="240"/>
      <c r="J14" s="242"/>
      <c r="K14" s="240"/>
      <c r="L14" s="245"/>
      <c r="M14" s="243"/>
      <c r="N14" s="240"/>
      <c r="O14" s="245"/>
      <c r="P14" s="240"/>
      <c r="Q14" s="245"/>
      <c r="R14" s="246"/>
      <c r="S14" s="240"/>
      <c r="T14" s="245"/>
      <c r="U14" s="240"/>
      <c r="V14" s="245"/>
      <c r="W14" s="246"/>
      <c r="X14" s="240"/>
      <c r="Y14" s="245"/>
      <c r="Z14" s="240"/>
      <c r="AA14" s="245"/>
      <c r="AB14" s="246"/>
      <c r="AC14" s="240"/>
      <c r="AD14" s="245"/>
      <c r="AE14" s="240"/>
      <c r="AF14" s="245"/>
      <c r="AG14" s="246"/>
      <c r="AH14" s="240"/>
      <c r="AI14" s="245"/>
      <c r="AJ14" s="240"/>
      <c r="AK14" s="245"/>
      <c r="AL14" s="246"/>
      <c r="AM14" s="240"/>
      <c r="AN14" s="245"/>
      <c r="AO14" s="240"/>
      <c r="AP14" s="245"/>
      <c r="AQ14" s="246"/>
      <c r="AR14" s="240"/>
      <c r="AS14" s="245"/>
      <c r="AT14" s="240"/>
      <c r="AU14" s="245"/>
      <c r="AV14" s="246"/>
      <c r="AW14" s="240"/>
      <c r="AX14" s="245"/>
      <c r="AY14" s="240"/>
      <c r="AZ14" s="245"/>
      <c r="BA14" s="246"/>
      <c r="BB14" s="240"/>
      <c r="BC14" s="245"/>
      <c r="BD14" s="240"/>
      <c r="BE14" s="245"/>
      <c r="BF14" s="246"/>
      <c r="BG14" s="240"/>
      <c r="BH14" s="245"/>
      <c r="BI14" s="240"/>
      <c r="BJ14" s="245"/>
      <c r="BK14" s="246"/>
      <c r="BL14" s="240"/>
      <c r="BM14" s="245"/>
      <c r="BN14" s="240"/>
      <c r="BO14" s="245"/>
      <c r="BP14" s="246"/>
      <c r="BQ14" s="240"/>
      <c r="BR14" s="245"/>
      <c r="BS14" s="240"/>
      <c r="BT14" s="245"/>
      <c r="BU14" s="246"/>
      <c r="BV14" s="240"/>
      <c r="BW14" s="245"/>
      <c r="BX14" s="240"/>
      <c r="BY14" s="245"/>
    </row>
    <row r="15" spans="1:77" ht="13.5" customHeight="1">
      <c r="A15" s="222" t="s">
        <v>1552</v>
      </c>
      <c r="B15" s="238" t="s">
        <v>1172</v>
      </c>
      <c r="C15" s="243"/>
      <c r="D15" s="240">
        <v>73836</v>
      </c>
      <c r="E15" s="241">
        <v>2.5000000000000001E-2</v>
      </c>
      <c r="F15" s="240"/>
      <c r="G15" s="241"/>
      <c r="H15" s="243"/>
      <c r="I15" s="240"/>
      <c r="J15" s="242"/>
      <c r="K15" s="240"/>
      <c r="L15" s="241"/>
      <c r="M15" s="243"/>
      <c r="N15" s="240"/>
      <c r="O15" s="241"/>
      <c r="P15" s="240"/>
      <c r="Q15" s="241"/>
      <c r="R15" s="243"/>
      <c r="S15" s="240"/>
      <c r="T15" s="241"/>
      <c r="U15" s="240"/>
      <c r="V15" s="241"/>
      <c r="W15" s="243"/>
      <c r="X15" s="240"/>
      <c r="Y15" s="241"/>
      <c r="Z15" s="240"/>
      <c r="AA15" s="241"/>
      <c r="AB15" s="243"/>
      <c r="AC15" s="240"/>
      <c r="AD15" s="241"/>
      <c r="AE15" s="240"/>
      <c r="AF15" s="241"/>
      <c r="AG15" s="243"/>
      <c r="AH15" s="240"/>
      <c r="AI15" s="241"/>
      <c r="AJ15" s="240"/>
      <c r="AK15" s="241"/>
      <c r="AL15" s="243"/>
      <c r="AM15" s="240"/>
      <c r="AN15" s="241"/>
      <c r="AO15" s="240"/>
      <c r="AP15" s="241"/>
      <c r="AQ15" s="243"/>
      <c r="AR15" s="240"/>
      <c r="AS15" s="241"/>
      <c r="AT15" s="240"/>
      <c r="AU15" s="241"/>
      <c r="AV15" s="243"/>
      <c r="AW15" s="240"/>
      <c r="AX15" s="241"/>
      <c r="AY15" s="240"/>
      <c r="AZ15" s="241"/>
      <c r="BA15" s="243"/>
      <c r="BB15" s="240"/>
      <c r="BC15" s="241"/>
      <c r="BD15" s="240"/>
      <c r="BE15" s="241"/>
      <c r="BF15" s="243"/>
      <c r="BG15" s="240"/>
      <c r="BH15" s="241"/>
      <c r="BI15" s="240"/>
      <c r="BJ15" s="241"/>
      <c r="BK15" s="243"/>
      <c r="BL15" s="240"/>
      <c r="BM15" s="241"/>
      <c r="BN15" s="240"/>
      <c r="BO15" s="241"/>
      <c r="BP15" s="243"/>
      <c r="BQ15" s="240"/>
      <c r="BR15" s="241"/>
      <c r="BS15" s="240"/>
      <c r="BT15" s="241"/>
      <c r="BU15" s="243"/>
      <c r="BV15" s="240"/>
      <c r="BW15" s="241"/>
      <c r="BX15" s="240"/>
      <c r="BY15" s="241"/>
    </row>
    <row r="16" spans="1:77" ht="13.5" customHeight="1">
      <c r="A16" s="222" t="s">
        <v>1553</v>
      </c>
      <c r="B16" s="238" t="s">
        <v>1173</v>
      </c>
      <c r="C16" s="247"/>
      <c r="D16" s="240">
        <v>29697</v>
      </c>
      <c r="E16" s="241">
        <v>0.01</v>
      </c>
      <c r="F16" s="240"/>
      <c r="G16" s="241"/>
      <c r="H16" s="247"/>
      <c r="I16" s="240"/>
      <c r="J16" s="242"/>
      <c r="K16" s="240"/>
      <c r="L16" s="241"/>
      <c r="M16" s="247"/>
      <c r="N16" s="240"/>
      <c r="O16" s="241"/>
      <c r="P16" s="240"/>
      <c r="Q16" s="241"/>
      <c r="R16" s="247"/>
      <c r="S16" s="240"/>
      <c r="T16" s="241"/>
      <c r="U16" s="240"/>
      <c r="V16" s="241"/>
      <c r="W16" s="247"/>
      <c r="X16" s="240"/>
      <c r="Y16" s="241"/>
      <c r="Z16" s="240"/>
      <c r="AA16" s="241"/>
      <c r="AB16" s="247"/>
      <c r="AC16" s="240"/>
      <c r="AD16" s="241"/>
      <c r="AE16" s="240"/>
      <c r="AF16" s="241"/>
      <c r="AG16" s="247"/>
      <c r="AH16" s="240"/>
      <c r="AI16" s="241"/>
      <c r="AJ16" s="240"/>
      <c r="AK16" s="241"/>
      <c r="AL16" s="247"/>
      <c r="AM16" s="240"/>
      <c r="AN16" s="241"/>
      <c r="AO16" s="240"/>
      <c r="AP16" s="241"/>
      <c r="AQ16" s="247"/>
      <c r="AR16" s="240"/>
      <c r="AS16" s="241"/>
      <c r="AT16" s="240"/>
      <c r="AU16" s="241"/>
      <c r="AV16" s="247"/>
      <c r="AW16" s="240"/>
      <c r="AX16" s="241"/>
      <c r="AY16" s="240"/>
      <c r="AZ16" s="241"/>
      <c r="BA16" s="247"/>
      <c r="BB16" s="240"/>
      <c r="BC16" s="241"/>
      <c r="BD16" s="240"/>
      <c r="BE16" s="241"/>
      <c r="BF16" s="247"/>
      <c r="BG16" s="240"/>
      <c r="BH16" s="241"/>
      <c r="BI16" s="240"/>
      <c r="BJ16" s="241"/>
      <c r="BK16" s="247"/>
      <c r="BL16" s="240"/>
      <c r="BM16" s="241"/>
      <c r="BN16" s="240"/>
      <c r="BO16" s="241"/>
      <c r="BP16" s="247"/>
      <c r="BQ16" s="240"/>
      <c r="BR16" s="241"/>
      <c r="BS16" s="240"/>
      <c r="BT16" s="241"/>
      <c r="BU16" s="247"/>
      <c r="BV16" s="240"/>
      <c r="BW16" s="241"/>
      <c r="BX16" s="240"/>
      <c r="BY16" s="241"/>
    </row>
    <row r="17" spans="1:77" ht="13.5" customHeight="1">
      <c r="A17" s="222" t="s">
        <v>1557</v>
      </c>
      <c r="B17" s="238" t="s">
        <v>1174</v>
      </c>
      <c r="C17" s="243"/>
      <c r="D17" s="240">
        <v>24077</v>
      </c>
      <c r="E17" s="241">
        <v>8.1000000000000013E-3</v>
      </c>
      <c r="F17" s="240"/>
      <c r="G17" s="241"/>
      <c r="H17" s="243"/>
      <c r="I17" s="240"/>
      <c r="J17" s="242"/>
      <c r="K17" s="240"/>
      <c r="L17" s="241"/>
      <c r="M17" s="243"/>
      <c r="N17" s="240"/>
      <c r="O17" s="241"/>
      <c r="P17" s="240"/>
      <c r="Q17" s="241"/>
      <c r="R17" s="243"/>
      <c r="S17" s="240"/>
      <c r="T17" s="241"/>
      <c r="U17" s="240"/>
      <c r="V17" s="241"/>
      <c r="W17" s="243"/>
      <c r="X17" s="240"/>
      <c r="Y17" s="241"/>
      <c r="Z17" s="240"/>
      <c r="AA17" s="241"/>
      <c r="AB17" s="243"/>
      <c r="AC17" s="240"/>
      <c r="AD17" s="241"/>
      <c r="AE17" s="240"/>
      <c r="AF17" s="241"/>
      <c r="AG17" s="243"/>
      <c r="AH17" s="240"/>
      <c r="AI17" s="241"/>
      <c r="AJ17" s="240"/>
      <c r="AK17" s="241"/>
      <c r="AL17" s="243"/>
      <c r="AM17" s="240"/>
      <c r="AN17" s="241"/>
      <c r="AO17" s="240"/>
      <c r="AP17" s="241"/>
      <c r="AQ17" s="243"/>
      <c r="AR17" s="240"/>
      <c r="AS17" s="241"/>
      <c r="AT17" s="240"/>
      <c r="AU17" s="241"/>
      <c r="AV17" s="243"/>
      <c r="AW17" s="240"/>
      <c r="AX17" s="241"/>
      <c r="AY17" s="240"/>
      <c r="AZ17" s="241"/>
      <c r="BA17" s="243"/>
      <c r="BB17" s="240"/>
      <c r="BC17" s="241"/>
      <c r="BD17" s="240"/>
      <c r="BE17" s="241"/>
      <c r="BF17" s="243"/>
      <c r="BG17" s="240"/>
      <c r="BH17" s="241"/>
      <c r="BI17" s="240"/>
      <c r="BJ17" s="241"/>
      <c r="BK17" s="243"/>
      <c r="BL17" s="240"/>
      <c r="BM17" s="241"/>
      <c r="BN17" s="240"/>
      <c r="BO17" s="241"/>
      <c r="BP17" s="243"/>
      <c r="BQ17" s="240"/>
      <c r="BR17" s="241"/>
      <c r="BS17" s="240"/>
      <c r="BT17" s="241"/>
      <c r="BU17" s="243"/>
      <c r="BV17" s="240"/>
      <c r="BW17" s="241"/>
      <c r="BX17" s="240"/>
      <c r="BY17" s="241"/>
    </row>
    <row r="18" spans="1:77" ht="13.5" customHeight="1">
      <c r="A18" s="222" t="s">
        <v>1556</v>
      </c>
      <c r="B18" s="238" t="s">
        <v>1175</v>
      </c>
      <c r="C18" s="246"/>
      <c r="D18" s="240">
        <v>15386</v>
      </c>
      <c r="E18" s="241">
        <v>5.2000000000000006E-3</v>
      </c>
      <c r="F18" s="240"/>
      <c r="G18" s="241"/>
      <c r="H18" s="246"/>
      <c r="I18" s="240"/>
      <c r="J18" s="241"/>
      <c r="K18" s="240"/>
      <c r="L18" s="241"/>
      <c r="M18" s="243"/>
      <c r="N18" s="240"/>
      <c r="O18" s="241"/>
      <c r="P18" s="240"/>
      <c r="Q18" s="241"/>
      <c r="R18" s="243"/>
      <c r="S18" s="240"/>
      <c r="T18" s="241"/>
      <c r="U18" s="240"/>
      <c r="V18" s="241"/>
      <c r="W18" s="246"/>
      <c r="X18" s="240"/>
      <c r="Y18" s="241"/>
      <c r="Z18" s="240"/>
      <c r="AA18" s="241"/>
      <c r="AB18" s="246"/>
      <c r="AC18" s="240"/>
      <c r="AD18" s="241"/>
      <c r="AE18" s="240"/>
      <c r="AF18" s="241"/>
      <c r="AG18" s="246"/>
      <c r="AH18" s="240"/>
      <c r="AI18" s="241"/>
      <c r="AJ18" s="240"/>
      <c r="AK18" s="241"/>
      <c r="AL18" s="246"/>
      <c r="AM18" s="240"/>
      <c r="AN18" s="241"/>
      <c r="AO18" s="240"/>
      <c r="AP18" s="241"/>
      <c r="AQ18" s="246"/>
      <c r="AR18" s="240"/>
      <c r="AS18" s="241"/>
      <c r="AT18" s="240"/>
      <c r="AU18" s="241"/>
      <c r="AV18" s="246"/>
      <c r="AW18" s="240"/>
      <c r="AX18" s="241"/>
      <c r="AY18" s="240"/>
      <c r="AZ18" s="241"/>
      <c r="BA18" s="246"/>
      <c r="BB18" s="240"/>
      <c r="BC18" s="241"/>
      <c r="BD18" s="240"/>
      <c r="BE18" s="241"/>
      <c r="BF18" s="246"/>
      <c r="BG18" s="240"/>
      <c r="BH18" s="241"/>
      <c r="BI18" s="240"/>
      <c r="BJ18" s="241"/>
      <c r="BK18" s="246"/>
      <c r="BL18" s="240"/>
      <c r="BM18" s="241"/>
      <c r="BN18" s="240"/>
      <c r="BO18" s="241"/>
      <c r="BP18" s="246"/>
      <c r="BQ18" s="240"/>
      <c r="BR18" s="241"/>
      <c r="BS18" s="240"/>
      <c r="BT18" s="241"/>
      <c r="BU18" s="246"/>
      <c r="BV18" s="240"/>
      <c r="BW18" s="241"/>
      <c r="BX18" s="240"/>
      <c r="BY18" s="241"/>
    </row>
    <row r="19" spans="1:77" ht="13.5" customHeight="1">
      <c r="A19" s="222" t="s">
        <v>1555</v>
      </c>
      <c r="B19" s="238" t="s">
        <v>1176</v>
      </c>
      <c r="C19" s="243"/>
      <c r="D19" s="240">
        <v>4537</v>
      </c>
      <c r="E19" s="241">
        <v>1.5E-3</v>
      </c>
      <c r="F19" s="240"/>
      <c r="G19" s="241"/>
      <c r="H19" s="243"/>
      <c r="I19" s="240"/>
      <c r="J19" s="241"/>
      <c r="K19" s="240"/>
      <c r="L19" s="241"/>
      <c r="M19" s="243"/>
      <c r="N19" s="240"/>
      <c r="O19" s="241"/>
      <c r="P19" s="240"/>
      <c r="Q19" s="241"/>
      <c r="R19" s="243"/>
      <c r="S19" s="240"/>
      <c r="T19" s="241"/>
      <c r="U19" s="240"/>
      <c r="V19" s="241"/>
      <c r="W19" s="243"/>
      <c r="X19" s="240"/>
      <c r="Y19" s="241"/>
      <c r="Z19" s="240"/>
      <c r="AA19" s="241"/>
      <c r="AB19" s="243"/>
      <c r="AC19" s="240"/>
      <c r="AD19" s="241"/>
      <c r="AE19" s="240"/>
      <c r="AF19" s="241"/>
      <c r="AG19" s="243"/>
      <c r="AH19" s="240"/>
      <c r="AI19" s="241"/>
      <c r="AJ19" s="240"/>
      <c r="AK19" s="241"/>
      <c r="AL19" s="243"/>
      <c r="AM19" s="240"/>
      <c r="AN19" s="241"/>
      <c r="AO19" s="240"/>
      <c r="AP19" s="241"/>
      <c r="AQ19" s="243"/>
      <c r="AR19" s="240"/>
      <c r="AS19" s="241"/>
      <c r="AT19" s="240"/>
      <c r="AU19" s="241"/>
      <c r="AV19" s="243"/>
      <c r="AW19" s="240"/>
      <c r="AX19" s="241"/>
      <c r="AY19" s="240"/>
      <c r="AZ19" s="241"/>
      <c r="BA19" s="243"/>
      <c r="BB19" s="240"/>
      <c r="BC19" s="241"/>
      <c r="BD19" s="240"/>
      <c r="BE19" s="241"/>
      <c r="BF19" s="243"/>
      <c r="BG19" s="240"/>
      <c r="BH19" s="241"/>
      <c r="BI19" s="240"/>
      <c r="BJ19" s="241"/>
      <c r="BK19" s="243"/>
      <c r="BL19" s="240"/>
      <c r="BM19" s="241"/>
      <c r="BN19" s="240"/>
      <c r="BO19" s="241"/>
      <c r="BP19" s="243"/>
      <c r="BQ19" s="240"/>
      <c r="BR19" s="241"/>
      <c r="BS19" s="240"/>
      <c r="BT19" s="241"/>
      <c r="BU19" s="243"/>
      <c r="BV19" s="240"/>
      <c r="BW19" s="241"/>
      <c r="BX19" s="240"/>
      <c r="BY19" s="241"/>
    </row>
    <row r="20" spans="1:77" ht="13.5" customHeight="1">
      <c r="A20" s="222" t="s">
        <v>1554</v>
      </c>
      <c r="B20" s="238" t="s">
        <v>1177</v>
      </c>
      <c r="C20" s="243"/>
      <c r="D20" s="240">
        <v>5425</v>
      </c>
      <c r="E20" s="241">
        <v>1.8E-3</v>
      </c>
      <c r="F20" s="240"/>
      <c r="G20" s="241"/>
      <c r="H20" s="243"/>
      <c r="I20" s="240"/>
      <c r="J20" s="241"/>
      <c r="K20" s="240"/>
      <c r="L20" s="241"/>
      <c r="M20" s="243"/>
      <c r="N20" s="240"/>
      <c r="O20" s="241"/>
      <c r="P20" s="240"/>
      <c r="Q20" s="241"/>
      <c r="R20" s="243"/>
      <c r="S20" s="240"/>
      <c r="T20" s="241"/>
      <c r="U20" s="240"/>
      <c r="V20" s="241"/>
      <c r="W20" s="243"/>
      <c r="X20" s="240"/>
      <c r="Y20" s="241"/>
      <c r="Z20" s="240"/>
      <c r="AA20" s="241"/>
      <c r="AB20" s="243"/>
      <c r="AC20" s="240"/>
      <c r="AD20" s="241"/>
      <c r="AE20" s="240"/>
      <c r="AF20" s="241"/>
      <c r="AG20" s="243"/>
      <c r="AH20" s="240"/>
      <c r="AI20" s="241"/>
      <c r="AJ20" s="240"/>
      <c r="AK20" s="241"/>
      <c r="AL20" s="243"/>
      <c r="AM20" s="240"/>
      <c r="AN20" s="241"/>
      <c r="AO20" s="240"/>
      <c r="AP20" s="241"/>
      <c r="AQ20" s="243"/>
      <c r="AR20" s="240"/>
      <c r="AS20" s="241"/>
      <c r="AT20" s="240"/>
      <c r="AU20" s="241"/>
      <c r="AV20" s="243"/>
      <c r="AW20" s="240"/>
      <c r="AX20" s="241"/>
      <c r="AY20" s="240"/>
      <c r="AZ20" s="241"/>
      <c r="BA20" s="243"/>
      <c r="BB20" s="240"/>
      <c r="BC20" s="241"/>
      <c r="BD20" s="240"/>
      <c r="BE20" s="241"/>
      <c r="BF20" s="243"/>
      <c r="BG20" s="240"/>
      <c r="BH20" s="241"/>
      <c r="BI20" s="240"/>
      <c r="BJ20" s="241"/>
      <c r="BK20" s="243"/>
      <c r="BL20" s="240"/>
      <c r="BM20" s="241"/>
      <c r="BN20" s="240"/>
      <c r="BO20" s="241"/>
      <c r="BP20" s="243"/>
      <c r="BQ20" s="240"/>
      <c r="BR20" s="241"/>
      <c r="BS20" s="240"/>
      <c r="BT20" s="241"/>
      <c r="BU20" s="243"/>
      <c r="BV20" s="240"/>
      <c r="BW20" s="241"/>
      <c r="BX20" s="240"/>
      <c r="BY20" s="241"/>
    </row>
    <row r="21" spans="1:77" ht="13.5" customHeight="1">
      <c r="A21" s="222" t="s">
        <v>1565</v>
      </c>
      <c r="B21" s="238" t="s">
        <v>1178</v>
      </c>
      <c r="C21" s="246"/>
      <c r="D21" s="240"/>
      <c r="E21" s="245"/>
      <c r="F21" s="240"/>
      <c r="G21" s="245"/>
      <c r="H21" s="246" t="s">
        <v>1401</v>
      </c>
      <c r="I21" s="240">
        <v>5719</v>
      </c>
      <c r="J21" s="245">
        <v>3.0000000000000001E-3</v>
      </c>
      <c r="K21" s="240"/>
      <c r="L21" s="245"/>
      <c r="M21" s="246"/>
      <c r="N21" s="240"/>
      <c r="O21" s="245"/>
      <c r="P21" s="240"/>
      <c r="Q21" s="245"/>
      <c r="R21" s="246"/>
      <c r="S21" s="240"/>
      <c r="T21" s="245"/>
      <c r="U21" s="240"/>
      <c r="V21" s="245"/>
      <c r="W21" s="246"/>
      <c r="X21" s="240"/>
      <c r="Y21" s="245"/>
      <c r="Z21" s="240"/>
      <c r="AA21" s="245"/>
      <c r="AB21" s="246"/>
      <c r="AC21" s="240"/>
      <c r="AD21" s="245"/>
      <c r="AE21" s="240"/>
      <c r="AF21" s="245"/>
      <c r="AG21" s="246"/>
      <c r="AH21" s="240"/>
      <c r="AI21" s="245"/>
      <c r="AJ21" s="240"/>
      <c r="AK21" s="245"/>
      <c r="AL21" s="246"/>
      <c r="AM21" s="240"/>
      <c r="AN21" s="245"/>
      <c r="AO21" s="240"/>
      <c r="AP21" s="245"/>
      <c r="AQ21" s="246"/>
      <c r="AR21" s="240"/>
      <c r="AS21" s="245"/>
      <c r="AT21" s="240"/>
      <c r="AU21" s="245"/>
      <c r="AV21" s="246"/>
      <c r="AW21" s="240"/>
      <c r="AX21" s="245"/>
      <c r="AY21" s="240"/>
      <c r="AZ21" s="245"/>
      <c r="BA21" s="246"/>
      <c r="BB21" s="240"/>
      <c r="BC21" s="245"/>
      <c r="BD21" s="240"/>
      <c r="BE21" s="245"/>
      <c r="BF21" s="246"/>
      <c r="BG21" s="240"/>
      <c r="BH21" s="245"/>
      <c r="BI21" s="240"/>
      <c r="BJ21" s="245"/>
      <c r="BK21" s="246"/>
      <c r="BL21" s="240"/>
      <c r="BM21" s="245"/>
      <c r="BN21" s="240"/>
      <c r="BO21" s="245"/>
      <c r="BP21" s="246"/>
      <c r="BQ21" s="240"/>
      <c r="BR21" s="245"/>
      <c r="BS21" s="240"/>
      <c r="BT21" s="245"/>
      <c r="BU21" s="246"/>
      <c r="BV21" s="240"/>
      <c r="BW21" s="245"/>
      <c r="BX21" s="240"/>
      <c r="BY21" s="245"/>
    </row>
    <row r="22" spans="1:77" ht="13.5" customHeight="1">
      <c r="A22" s="222" t="s">
        <v>1561</v>
      </c>
      <c r="B22" s="222" t="s">
        <v>1179</v>
      </c>
      <c r="C22" s="246"/>
      <c r="D22" s="240"/>
      <c r="E22" s="245"/>
      <c r="F22" s="240"/>
      <c r="G22" s="245"/>
      <c r="H22" s="246" t="s">
        <v>1401</v>
      </c>
      <c r="I22" s="240">
        <v>129387</v>
      </c>
      <c r="J22" s="245">
        <v>6.5000000000000002E-2</v>
      </c>
      <c r="K22" s="240"/>
      <c r="L22" s="245"/>
      <c r="M22" s="246"/>
      <c r="N22" s="240"/>
      <c r="O22" s="245"/>
      <c r="P22" s="240"/>
      <c r="Q22" s="245"/>
      <c r="R22" s="246"/>
      <c r="S22" s="240"/>
      <c r="T22" s="245"/>
      <c r="U22" s="240"/>
      <c r="V22" s="245"/>
      <c r="W22" s="246"/>
      <c r="X22" s="240"/>
      <c r="Y22" s="245"/>
      <c r="Z22" s="240"/>
      <c r="AA22" s="245"/>
      <c r="AB22" s="246"/>
      <c r="AC22" s="240"/>
      <c r="AD22" s="245"/>
      <c r="AE22" s="240"/>
      <c r="AF22" s="245"/>
      <c r="AG22" s="246"/>
      <c r="AH22" s="240"/>
      <c r="AI22" s="245"/>
      <c r="AJ22" s="240"/>
      <c r="AK22" s="245"/>
      <c r="AL22" s="246"/>
      <c r="AM22" s="240"/>
      <c r="AN22" s="245"/>
      <c r="AO22" s="240"/>
      <c r="AP22" s="245"/>
      <c r="AQ22" s="246"/>
      <c r="AR22" s="240"/>
      <c r="AS22" s="245"/>
      <c r="AT22" s="240"/>
      <c r="AU22" s="245"/>
      <c r="AV22" s="246"/>
      <c r="AW22" s="240"/>
      <c r="AX22" s="245"/>
      <c r="AY22" s="240"/>
      <c r="AZ22" s="245"/>
      <c r="BA22" s="246"/>
      <c r="BB22" s="240"/>
      <c r="BC22" s="245"/>
      <c r="BD22" s="240"/>
      <c r="BE22" s="245"/>
      <c r="BF22" s="246"/>
      <c r="BG22" s="240"/>
      <c r="BH22" s="245"/>
      <c r="BI22" s="240"/>
      <c r="BJ22" s="245"/>
      <c r="BK22" s="246"/>
      <c r="BL22" s="240"/>
      <c r="BM22" s="245"/>
      <c r="BN22" s="240"/>
      <c r="BO22" s="245"/>
      <c r="BP22" s="246"/>
      <c r="BQ22" s="240"/>
      <c r="BR22" s="245"/>
      <c r="BS22" s="240"/>
      <c r="BT22" s="245"/>
      <c r="BU22" s="246"/>
      <c r="BV22" s="240"/>
      <c r="BW22" s="245"/>
      <c r="BX22" s="240"/>
      <c r="BY22" s="245"/>
    </row>
    <row r="23" spans="1:77" ht="13.5" customHeight="1">
      <c r="A23" s="222" t="s">
        <v>1559</v>
      </c>
      <c r="B23" s="222" t="s">
        <v>1180</v>
      </c>
      <c r="C23" s="246"/>
      <c r="D23" s="248"/>
      <c r="E23" s="249"/>
      <c r="F23" s="248"/>
      <c r="G23" s="249"/>
      <c r="H23" s="246" t="s">
        <v>296</v>
      </c>
      <c r="I23" s="248">
        <v>442564</v>
      </c>
      <c r="J23" s="249">
        <v>0.223</v>
      </c>
      <c r="K23" s="248">
        <v>1079592</v>
      </c>
      <c r="L23" s="249">
        <v>0.59899999999999998</v>
      </c>
      <c r="M23" s="246" t="s">
        <v>345</v>
      </c>
      <c r="N23" s="248">
        <v>876061</v>
      </c>
      <c r="O23" s="249">
        <v>0.46700000000000003</v>
      </c>
      <c r="P23" s="248">
        <v>1234787</v>
      </c>
      <c r="Q23" s="249">
        <v>0.55530000000000002</v>
      </c>
      <c r="R23" s="246"/>
      <c r="S23" s="248"/>
      <c r="T23" s="249"/>
      <c r="U23" s="248"/>
      <c r="V23" s="249"/>
      <c r="W23" s="246"/>
      <c r="X23" s="248"/>
      <c r="Y23" s="249"/>
      <c r="Z23" s="248"/>
      <c r="AA23" s="249"/>
      <c r="AB23" s="246"/>
      <c r="AC23" s="248"/>
      <c r="AD23" s="249"/>
      <c r="AE23" s="248"/>
      <c r="AF23" s="249"/>
      <c r="AG23" s="246"/>
      <c r="AH23" s="248"/>
      <c r="AI23" s="249"/>
      <c r="AJ23" s="248"/>
      <c r="AK23" s="249"/>
      <c r="AL23" s="246"/>
      <c r="AM23" s="248"/>
      <c r="AN23" s="249"/>
      <c r="AO23" s="248"/>
      <c r="AP23" s="249"/>
      <c r="AQ23" s="246"/>
      <c r="AR23" s="248"/>
      <c r="AS23" s="249"/>
      <c r="AT23" s="248"/>
      <c r="AU23" s="249"/>
      <c r="AV23" s="246"/>
      <c r="AW23" s="248"/>
      <c r="AX23" s="249"/>
      <c r="AY23" s="248"/>
      <c r="AZ23" s="249"/>
      <c r="BA23" s="246"/>
      <c r="BB23" s="248"/>
      <c r="BC23" s="249"/>
      <c r="BD23" s="248"/>
      <c r="BE23" s="249"/>
      <c r="BF23" s="246"/>
      <c r="BG23" s="248"/>
      <c r="BH23" s="249"/>
      <c r="BI23" s="248"/>
      <c r="BJ23" s="249"/>
      <c r="BK23" s="246"/>
      <c r="BL23" s="248"/>
      <c r="BM23" s="249"/>
      <c r="BN23" s="248"/>
      <c r="BO23" s="249"/>
      <c r="BP23" s="246"/>
      <c r="BQ23" s="248"/>
      <c r="BR23" s="249"/>
      <c r="BS23" s="248"/>
      <c r="BT23" s="249"/>
      <c r="BU23" s="246"/>
      <c r="BV23" s="248"/>
      <c r="BW23" s="249"/>
      <c r="BX23" s="248"/>
      <c r="BY23" s="249"/>
    </row>
    <row r="24" spans="1:77" ht="13.5" customHeight="1">
      <c r="A24" s="222" t="s">
        <v>1562</v>
      </c>
      <c r="B24" s="222" t="s">
        <v>1181</v>
      </c>
      <c r="C24" s="246"/>
      <c r="D24" s="248"/>
      <c r="E24" s="249"/>
      <c r="F24" s="248"/>
      <c r="G24" s="249"/>
      <c r="H24" s="246" t="s">
        <v>307</v>
      </c>
      <c r="I24" s="248">
        <v>10221</v>
      </c>
      <c r="J24" s="249">
        <v>5.0000000000000001E-3</v>
      </c>
      <c r="K24" s="248"/>
      <c r="L24" s="249"/>
      <c r="M24" s="246"/>
      <c r="N24" s="248"/>
      <c r="O24" s="249"/>
      <c r="P24" s="248"/>
      <c r="Q24" s="249"/>
      <c r="R24" s="246"/>
      <c r="S24" s="248"/>
      <c r="T24" s="249"/>
      <c r="U24" s="248"/>
      <c r="V24" s="249"/>
      <c r="W24" s="246"/>
      <c r="X24" s="248"/>
      <c r="Y24" s="249"/>
      <c r="Z24" s="248"/>
      <c r="AA24" s="249"/>
      <c r="AB24" s="246"/>
      <c r="AC24" s="248"/>
      <c r="AD24" s="249"/>
      <c r="AE24" s="248"/>
      <c r="AF24" s="249"/>
      <c r="AG24" s="246"/>
      <c r="AH24" s="248"/>
      <c r="AI24" s="249"/>
      <c r="AJ24" s="248"/>
      <c r="AK24" s="249"/>
      <c r="AL24" s="246"/>
      <c r="AM24" s="248"/>
      <c r="AN24" s="249"/>
      <c r="AO24" s="248"/>
      <c r="AP24" s="249"/>
      <c r="AQ24" s="246"/>
      <c r="AR24" s="248"/>
      <c r="AS24" s="249"/>
      <c r="AT24" s="248"/>
      <c r="AU24" s="249"/>
      <c r="AV24" s="246"/>
      <c r="AW24" s="248"/>
      <c r="AX24" s="249"/>
      <c r="AY24" s="248"/>
      <c r="AZ24" s="249"/>
      <c r="BA24" s="246"/>
      <c r="BB24" s="248"/>
      <c r="BC24" s="249"/>
      <c r="BD24" s="248"/>
      <c r="BE24" s="249"/>
      <c r="BF24" s="246"/>
      <c r="BG24" s="248"/>
      <c r="BH24" s="249"/>
      <c r="BI24" s="248"/>
      <c r="BJ24" s="249"/>
      <c r="BK24" s="246"/>
      <c r="BL24" s="248"/>
      <c r="BM24" s="249"/>
      <c r="BN24" s="248"/>
      <c r="BO24" s="249"/>
      <c r="BP24" s="246"/>
      <c r="BQ24" s="248"/>
      <c r="BR24" s="249"/>
      <c r="BS24" s="248"/>
      <c r="BT24" s="249"/>
      <c r="BU24" s="246"/>
      <c r="BV24" s="248"/>
      <c r="BW24" s="249"/>
      <c r="BX24" s="248"/>
      <c r="BY24" s="249"/>
    </row>
    <row r="25" spans="1:77" ht="13.5" customHeight="1">
      <c r="A25" s="222" t="s">
        <v>1566</v>
      </c>
      <c r="B25" s="222" t="s">
        <v>1182</v>
      </c>
      <c r="C25" s="246"/>
      <c r="D25" s="248"/>
      <c r="E25" s="249"/>
      <c r="F25" s="248"/>
      <c r="G25" s="249"/>
      <c r="H25" s="246" t="s">
        <v>338</v>
      </c>
      <c r="I25" s="248">
        <v>15873</v>
      </c>
      <c r="J25" s="249">
        <v>8.0000000000000002E-3</v>
      </c>
      <c r="K25" s="248"/>
      <c r="L25" s="249"/>
      <c r="M25" s="246"/>
      <c r="N25" s="248"/>
      <c r="O25" s="249"/>
      <c r="P25" s="248"/>
      <c r="Q25" s="249"/>
      <c r="R25" s="246"/>
      <c r="S25" s="248"/>
      <c r="T25" s="249"/>
      <c r="U25" s="248"/>
      <c r="V25" s="249"/>
      <c r="W25" s="246"/>
      <c r="X25" s="248"/>
      <c r="Y25" s="249"/>
      <c r="Z25" s="248"/>
      <c r="AA25" s="249"/>
      <c r="AB25" s="246"/>
      <c r="AC25" s="248"/>
      <c r="AD25" s="249"/>
      <c r="AE25" s="248"/>
      <c r="AF25" s="249"/>
      <c r="AG25" s="246"/>
      <c r="AH25" s="248"/>
      <c r="AI25" s="249"/>
      <c r="AJ25" s="248"/>
      <c r="AK25" s="249"/>
      <c r="AL25" s="246"/>
      <c r="AM25" s="248"/>
      <c r="AN25" s="249"/>
      <c r="AO25" s="248"/>
      <c r="AP25" s="249"/>
      <c r="AQ25" s="246"/>
      <c r="AR25" s="248"/>
      <c r="AS25" s="249"/>
      <c r="AT25" s="248"/>
      <c r="AU25" s="249"/>
      <c r="AV25" s="246"/>
      <c r="AW25" s="248"/>
      <c r="AX25" s="249"/>
      <c r="AY25" s="248"/>
      <c r="AZ25" s="249"/>
      <c r="BA25" s="246"/>
      <c r="BB25" s="248"/>
      <c r="BC25" s="249"/>
      <c r="BD25" s="248"/>
      <c r="BE25" s="249"/>
      <c r="BF25" s="246"/>
      <c r="BG25" s="248"/>
      <c r="BH25" s="249"/>
      <c r="BI25" s="248"/>
      <c r="BJ25" s="249"/>
      <c r="BK25" s="246"/>
      <c r="BL25" s="248"/>
      <c r="BM25" s="249"/>
      <c r="BN25" s="248"/>
      <c r="BO25" s="249"/>
      <c r="BP25" s="246"/>
      <c r="BQ25" s="248"/>
      <c r="BR25" s="249"/>
      <c r="BS25" s="248"/>
      <c r="BT25" s="249"/>
      <c r="BU25" s="246"/>
      <c r="BV25" s="248"/>
      <c r="BW25" s="249"/>
      <c r="BX25" s="248"/>
      <c r="BY25" s="249"/>
    </row>
    <row r="26" spans="1:77" ht="13.5" customHeight="1">
      <c r="A26" s="222" t="s">
        <v>1563</v>
      </c>
      <c r="B26" s="222" t="s">
        <v>1183</v>
      </c>
      <c r="C26" s="246"/>
      <c r="D26" s="248"/>
      <c r="E26" s="249"/>
      <c r="F26" s="248"/>
      <c r="G26" s="249"/>
      <c r="H26" s="246" t="s">
        <v>1401</v>
      </c>
      <c r="I26" s="248">
        <v>7734</v>
      </c>
      <c r="J26" s="249">
        <v>4.0000000000000001E-3</v>
      </c>
      <c r="K26" s="248"/>
      <c r="L26" s="249"/>
      <c r="M26" s="246"/>
      <c r="N26" s="248"/>
      <c r="O26" s="249"/>
      <c r="P26" s="248"/>
      <c r="Q26" s="249"/>
      <c r="R26" s="246"/>
      <c r="S26" s="248"/>
      <c r="T26" s="249"/>
      <c r="U26" s="248"/>
      <c r="V26" s="249"/>
      <c r="W26" s="246"/>
      <c r="X26" s="248"/>
      <c r="Y26" s="249"/>
      <c r="Z26" s="248"/>
      <c r="AA26" s="249"/>
      <c r="AB26" s="246"/>
      <c r="AC26" s="248"/>
      <c r="AD26" s="249"/>
      <c r="AE26" s="248"/>
      <c r="AF26" s="249"/>
      <c r="AG26" s="246"/>
      <c r="AH26" s="248"/>
      <c r="AI26" s="249"/>
      <c r="AJ26" s="248"/>
      <c r="AK26" s="249"/>
      <c r="AL26" s="246"/>
      <c r="AM26" s="248"/>
      <c r="AN26" s="249"/>
      <c r="AO26" s="248"/>
      <c r="AP26" s="249"/>
      <c r="AQ26" s="246"/>
      <c r="AR26" s="248"/>
      <c r="AS26" s="249"/>
      <c r="AT26" s="248"/>
      <c r="AU26" s="249"/>
      <c r="AV26" s="246"/>
      <c r="AW26" s="248"/>
      <c r="AX26" s="249"/>
      <c r="AY26" s="248"/>
      <c r="AZ26" s="249"/>
      <c r="BA26" s="246"/>
      <c r="BB26" s="248"/>
      <c r="BC26" s="249"/>
      <c r="BD26" s="248"/>
      <c r="BE26" s="249"/>
      <c r="BF26" s="246"/>
      <c r="BG26" s="248"/>
      <c r="BH26" s="249"/>
      <c r="BI26" s="248"/>
      <c r="BJ26" s="249"/>
      <c r="BK26" s="246"/>
      <c r="BL26" s="248"/>
      <c r="BM26" s="249"/>
      <c r="BN26" s="248"/>
      <c r="BO26" s="249"/>
      <c r="BP26" s="246"/>
      <c r="BQ26" s="248"/>
      <c r="BR26" s="249"/>
      <c r="BS26" s="248"/>
      <c r="BT26" s="249"/>
      <c r="BU26" s="246"/>
      <c r="BV26" s="248"/>
      <c r="BW26" s="249"/>
      <c r="BX26" s="248"/>
      <c r="BY26" s="249"/>
    </row>
    <row r="27" spans="1:77" ht="13.5" customHeight="1">
      <c r="A27" s="222" t="s">
        <v>1558</v>
      </c>
      <c r="B27" s="222" t="s">
        <v>1184</v>
      </c>
      <c r="C27" s="246"/>
      <c r="D27" s="248"/>
      <c r="E27" s="249"/>
      <c r="F27" s="248"/>
      <c r="G27" s="249"/>
      <c r="H27" s="246" t="s">
        <v>336</v>
      </c>
      <c r="I27" s="248">
        <v>438920</v>
      </c>
      <c r="J27" s="249">
        <v>0.22100000000000003</v>
      </c>
      <c r="K27" s="248"/>
      <c r="L27" s="249"/>
      <c r="M27" s="246"/>
      <c r="N27" s="248"/>
      <c r="O27" s="249"/>
      <c r="P27" s="248"/>
      <c r="Q27" s="249"/>
      <c r="R27" s="246"/>
      <c r="S27" s="248"/>
      <c r="T27" s="249"/>
      <c r="U27" s="248"/>
      <c r="V27" s="249"/>
      <c r="W27" s="246"/>
      <c r="X27" s="248"/>
      <c r="Y27" s="249"/>
      <c r="Z27" s="248"/>
      <c r="AA27" s="249"/>
      <c r="AB27" s="246"/>
      <c r="AC27" s="248"/>
      <c r="AD27" s="249"/>
      <c r="AE27" s="248"/>
      <c r="AF27" s="249"/>
      <c r="AG27" s="246"/>
      <c r="AH27" s="248"/>
      <c r="AI27" s="249"/>
      <c r="AJ27" s="248"/>
      <c r="AK27" s="249"/>
      <c r="AL27" s="246"/>
      <c r="AM27" s="248"/>
      <c r="AN27" s="249"/>
      <c r="AO27" s="248"/>
      <c r="AP27" s="249"/>
      <c r="AQ27" s="246"/>
      <c r="AR27" s="248"/>
      <c r="AS27" s="249"/>
      <c r="AT27" s="248"/>
      <c r="AU27" s="249"/>
      <c r="AV27" s="246"/>
      <c r="AW27" s="248"/>
      <c r="AX27" s="249"/>
      <c r="AY27" s="248"/>
      <c r="AZ27" s="249"/>
      <c r="BA27" s="246"/>
      <c r="BB27" s="248"/>
      <c r="BC27" s="249"/>
      <c r="BD27" s="248"/>
      <c r="BE27" s="249"/>
      <c r="BF27" s="246"/>
      <c r="BG27" s="248"/>
      <c r="BH27" s="249"/>
      <c r="BI27" s="248"/>
      <c r="BJ27" s="249"/>
      <c r="BK27" s="246"/>
      <c r="BL27" s="248"/>
      <c r="BM27" s="249"/>
      <c r="BN27" s="248"/>
      <c r="BO27" s="249"/>
      <c r="BP27" s="246"/>
      <c r="BQ27" s="248"/>
      <c r="BR27" s="249"/>
      <c r="BS27" s="248"/>
      <c r="BT27" s="249"/>
      <c r="BU27" s="246"/>
      <c r="BV27" s="248"/>
      <c r="BW27" s="249"/>
      <c r="BX27" s="248"/>
      <c r="BY27" s="249"/>
    </row>
    <row r="28" spans="1:77" ht="13.5" customHeight="1">
      <c r="A28" s="222" t="s">
        <v>1560</v>
      </c>
      <c r="B28" s="222" t="s">
        <v>1185</v>
      </c>
      <c r="C28" s="246"/>
      <c r="D28" s="248"/>
      <c r="E28" s="249"/>
      <c r="F28" s="248"/>
      <c r="G28" s="249"/>
      <c r="H28" s="246" t="s">
        <v>301</v>
      </c>
      <c r="I28" s="248">
        <v>129414</v>
      </c>
      <c r="J28" s="249">
        <v>6.5000000000000002E-2</v>
      </c>
      <c r="K28" s="248"/>
      <c r="L28" s="249"/>
      <c r="M28" s="246" t="s">
        <v>370</v>
      </c>
      <c r="N28" s="248">
        <v>101573</v>
      </c>
      <c r="O28" s="249">
        <v>5.4100000000000002E-2</v>
      </c>
      <c r="P28" s="248"/>
      <c r="Q28" s="249"/>
      <c r="R28" s="246"/>
      <c r="S28" s="248"/>
      <c r="T28" s="249"/>
      <c r="U28" s="248"/>
      <c r="V28" s="249"/>
      <c r="W28" s="246"/>
      <c r="X28" s="248"/>
      <c r="Y28" s="249"/>
      <c r="Z28" s="248"/>
      <c r="AA28" s="249"/>
      <c r="AB28" s="246"/>
      <c r="AC28" s="248"/>
      <c r="AD28" s="249"/>
      <c r="AE28" s="248"/>
      <c r="AF28" s="249"/>
      <c r="AG28" s="246"/>
      <c r="AH28" s="248"/>
      <c r="AI28" s="249"/>
      <c r="AJ28" s="248"/>
      <c r="AK28" s="249"/>
      <c r="AL28" s="246"/>
      <c r="AM28" s="248"/>
      <c r="AN28" s="249"/>
      <c r="AO28" s="248"/>
      <c r="AP28" s="249"/>
      <c r="AQ28" s="246"/>
      <c r="AR28" s="248"/>
      <c r="AS28" s="249"/>
      <c r="AT28" s="248"/>
      <c r="AU28" s="249"/>
      <c r="AV28" s="246"/>
      <c r="AW28" s="248"/>
      <c r="AX28" s="249"/>
      <c r="AY28" s="248"/>
      <c r="AZ28" s="249"/>
      <c r="BA28" s="246"/>
      <c r="BB28" s="248"/>
      <c r="BC28" s="249"/>
      <c r="BD28" s="248"/>
      <c r="BE28" s="249"/>
      <c r="BF28" s="246"/>
      <c r="BG28" s="248"/>
      <c r="BH28" s="249"/>
      <c r="BI28" s="248"/>
      <c r="BJ28" s="249"/>
      <c r="BK28" s="246"/>
      <c r="BL28" s="248"/>
      <c r="BM28" s="249"/>
      <c r="BN28" s="248"/>
      <c r="BO28" s="249"/>
      <c r="BP28" s="246"/>
      <c r="BQ28" s="248"/>
      <c r="BR28" s="249"/>
      <c r="BS28" s="248"/>
      <c r="BT28" s="249"/>
      <c r="BU28" s="246"/>
      <c r="BV28" s="248"/>
      <c r="BW28" s="249"/>
      <c r="BX28" s="248"/>
      <c r="BY28" s="249"/>
    </row>
    <row r="29" spans="1:77" ht="13.5" customHeight="1">
      <c r="A29" s="222" t="s">
        <v>1567</v>
      </c>
      <c r="B29" s="222" t="s">
        <v>1186</v>
      </c>
      <c r="C29" s="246"/>
      <c r="D29" s="248"/>
      <c r="E29" s="249"/>
      <c r="F29" s="248"/>
      <c r="G29" s="249"/>
      <c r="H29" s="246" t="s">
        <v>1401</v>
      </c>
      <c r="I29" s="248">
        <v>6785</v>
      </c>
      <c r="J29" s="249">
        <v>3.0000000000000001E-3</v>
      </c>
      <c r="K29" s="248"/>
      <c r="L29" s="249"/>
      <c r="M29" s="246"/>
      <c r="N29" s="248"/>
      <c r="O29" s="249"/>
      <c r="P29" s="248"/>
      <c r="Q29" s="249"/>
      <c r="R29" s="246"/>
      <c r="S29" s="248"/>
      <c r="T29" s="249"/>
      <c r="U29" s="248"/>
      <c r="V29" s="249"/>
      <c r="W29" s="246"/>
      <c r="X29" s="248"/>
      <c r="Y29" s="249"/>
      <c r="Z29" s="248"/>
      <c r="AA29" s="249"/>
      <c r="AB29" s="246"/>
      <c r="AC29" s="248"/>
      <c r="AD29" s="249"/>
      <c r="AE29" s="248"/>
      <c r="AF29" s="249"/>
      <c r="AG29" s="246"/>
      <c r="AH29" s="248"/>
      <c r="AI29" s="249"/>
      <c r="AJ29" s="248"/>
      <c r="AK29" s="249"/>
      <c r="AL29" s="246"/>
      <c r="AM29" s="248"/>
      <c r="AN29" s="249"/>
      <c r="AO29" s="248"/>
      <c r="AP29" s="249"/>
      <c r="AQ29" s="246"/>
      <c r="AR29" s="248"/>
      <c r="AS29" s="249"/>
      <c r="AT29" s="248"/>
      <c r="AU29" s="249"/>
      <c r="AV29" s="246"/>
      <c r="AW29" s="248"/>
      <c r="AX29" s="249"/>
      <c r="AY29" s="248"/>
      <c r="AZ29" s="249"/>
      <c r="BA29" s="246"/>
      <c r="BB29" s="248"/>
      <c r="BC29" s="249"/>
      <c r="BD29" s="248"/>
      <c r="BE29" s="249"/>
      <c r="BF29" s="246"/>
      <c r="BG29" s="248"/>
      <c r="BH29" s="249"/>
      <c r="BI29" s="248"/>
      <c r="BJ29" s="249"/>
      <c r="BK29" s="246"/>
      <c r="BL29" s="248"/>
      <c r="BM29" s="249"/>
      <c r="BN29" s="248"/>
      <c r="BO29" s="249"/>
      <c r="BP29" s="246"/>
      <c r="BQ29" s="248"/>
      <c r="BR29" s="249"/>
      <c r="BS29" s="248"/>
      <c r="BT29" s="249"/>
      <c r="BU29" s="246"/>
      <c r="BV29" s="248"/>
      <c r="BW29" s="249"/>
      <c r="BX29" s="248"/>
      <c r="BY29" s="249"/>
    </row>
    <row r="30" spans="1:77" ht="13.5" customHeight="1">
      <c r="A30" s="222" t="s">
        <v>1564</v>
      </c>
      <c r="B30" s="222" t="s">
        <v>1187</v>
      </c>
      <c r="C30" s="246"/>
      <c r="D30" s="248"/>
      <c r="E30" s="249"/>
      <c r="F30" s="248"/>
      <c r="G30" s="249"/>
      <c r="H30" s="246" t="s">
        <v>282</v>
      </c>
      <c r="I30" s="248">
        <v>1806</v>
      </c>
      <c r="J30" s="249">
        <v>1E-3</v>
      </c>
      <c r="K30" s="248"/>
      <c r="L30" s="249"/>
      <c r="M30" s="246"/>
      <c r="N30" s="248"/>
      <c r="O30" s="249"/>
      <c r="P30" s="248"/>
      <c r="Q30" s="249"/>
      <c r="R30" s="246"/>
      <c r="S30" s="248"/>
      <c r="T30" s="249"/>
      <c r="U30" s="248"/>
      <c r="V30" s="249"/>
      <c r="W30" s="246"/>
      <c r="X30" s="248"/>
      <c r="Y30" s="249"/>
      <c r="Z30" s="248"/>
      <c r="AA30" s="249"/>
      <c r="AB30" s="246"/>
      <c r="AC30" s="248"/>
      <c r="AD30" s="249"/>
      <c r="AE30" s="248"/>
      <c r="AF30" s="249"/>
      <c r="AG30" s="246"/>
      <c r="AH30" s="248"/>
      <c r="AI30" s="249"/>
      <c r="AJ30" s="248"/>
      <c r="AK30" s="249"/>
      <c r="AL30" s="246"/>
      <c r="AM30" s="248"/>
      <c r="AN30" s="249"/>
      <c r="AO30" s="248"/>
      <c r="AP30" s="249"/>
      <c r="AQ30" s="246"/>
      <c r="AR30" s="248"/>
      <c r="AS30" s="249"/>
      <c r="AT30" s="248"/>
      <c r="AU30" s="249"/>
      <c r="AV30" s="246"/>
      <c r="AW30" s="248"/>
      <c r="AX30" s="249"/>
      <c r="AY30" s="248"/>
      <c r="AZ30" s="249"/>
      <c r="BA30" s="246"/>
      <c r="BB30" s="248"/>
      <c r="BC30" s="249"/>
      <c r="BD30" s="248"/>
      <c r="BE30" s="249"/>
      <c r="BF30" s="246"/>
      <c r="BG30" s="248"/>
      <c r="BH30" s="249"/>
      <c r="BI30" s="248"/>
      <c r="BJ30" s="249"/>
      <c r="BK30" s="246"/>
      <c r="BL30" s="248"/>
      <c r="BM30" s="249"/>
      <c r="BN30" s="248"/>
      <c r="BO30" s="249"/>
      <c r="BP30" s="246"/>
      <c r="BQ30" s="248"/>
      <c r="BR30" s="249"/>
      <c r="BS30" s="248"/>
      <c r="BT30" s="249"/>
      <c r="BU30" s="246"/>
      <c r="BV30" s="248"/>
      <c r="BW30" s="249"/>
      <c r="BX30" s="248"/>
      <c r="BY30" s="249"/>
    </row>
    <row r="31" spans="1:77" ht="13.5" customHeight="1">
      <c r="A31" s="222" t="s">
        <v>1569</v>
      </c>
      <c r="B31" s="222" t="s">
        <v>1188</v>
      </c>
      <c r="C31" s="246"/>
      <c r="D31" s="248"/>
      <c r="E31" s="249"/>
      <c r="F31" s="248"/>
      <c r="G31" s="249"/>
      <c r="H31" s="246"/>
      <c r="I31" s="248"/>
      <c r="J31" s="249"/>
      <c r="K31" s="248"/>
      <c r="L31" s="249"/>
      <c r="M31" s="246" t="s">
        <v>336</v>
      </c>
      <c r="N31" s="248">
        <v>713735</v>
      </c>
      <c r="O31" s="249">
        <v>0.3805</v>
      </c>
      <c r="P31" s="248">
        <v>988808</v>
      </c>
      <c r="Q31" s="249">
        <v>0.4446</v>
      </c>
      <c r="R31" s="246"/>
      <c r="S31" s="248"/>
      <c r="T31" s="249"/>
      <c r="U31" s="248"/>
      <c r="V31" s="249"/>
      <c r="W31" s="246"/>
      <c r="X31" s="248"/>
      <c r="Y31" s="249"/>
      <c r="Z31" s="248"/>
      <c r="AA31" s="249"/>
      <c r="AB31" s="246"/>
      <c r="AC31" s="248"/>
      <c r="AD31" s="249"/>
      <c r="AE31" s="248"/>
      <c r="AF31" s="249"/>
      <c r="AG31" s="246"/>
      <c r="AH31" s="248"/>
      <c r="AI31" s="249"/>
      <c r="AJ31" s="248"/>
      <c r="AK31" s="249"/>
      <c r="AL31" s="246"/>
      <c r="AM31" s="248"/>
      <c r="AN31" s="249"/>
      <c r="AO31" s="248"/>
      <c r="AP31" s="249"/>
      <c r="AQ31" s="246"/>
      <c r="AR31" s="248"/>
      <c r="AS31" s="249"/>
      <c r="AT31" s="248"/>
      <c r="AU31" s="249"/>
      <c r="AV31" s="246"/>
      <c r="AW31" s="248"/>
      <c r="AX31" s="249"/>
      <c r="AY31" s="248"/>
      <c r="AZ31" s="249"/>
      <c r="BA31" s="246"/>
      <c r="BB31" s="248"/>
      <c r="BC31" s="249"/>
      <c r="BD31" s="248"/>
      <c r="BE31" s="249"/>
      <c r="BF31" s="246"/>
      <c r="BG31" s="248"/>
      <c r="BH31" s="249"/>
      <c r="BI31" s="248"/>
      <c r="BJ31" s="249"/>
      <c r="BK31" s="246"/>
      <c r="BL31" s="248"/>
      <c r="BM31" s="249"/>
      <c r="BN31" s="248"/>
      <c r="BO31" s="249"/>
      <c r="BP31" s="246"/>
      <c r="BQ31" s="248"/>
      <c r="BR31" s="249"/>
      <c r="BS31" s="248"/>
      <c r="BT31" s="249"/>
      <c r="BU31" s="246"/>
      <c r="BV31" s="248"/>
      <c r="BW31" s="249"/>
      <c r="BX31" s="248"/>
      <c r="BY31" s="249"/>
    </row>
    <row r="32" spans="1:77" ht="13.5" customHeight="1">
      <c r="A32" s="222" t="s">
        <v>1568</v>
      </c>
      <c r="B32" s="222" t="s">
        <v>1189</v>
      </c>
      <c r="C32" s="246"/>
      <c r="D32" s="248"/>
      <c r="E32" s="249"/>
      <c r="F32" s="248"/>
      <c r="G32" s="249"/>
      <c r="H32" s="246"/>
      <c r="I32" s="248"/>
      <c r="J32" s="249"/>
      <c r="K32" s="248"/>
      <c r="L32" s="249"/>
      <c r="M32" s="246" t="s">
        <v>342</v>
      </c>
      <c r="N32" s="248">
        <v>96035</v>
      </c>
      <c r="O32" s="249">
        <v>5.1200000000000002E-2</v>
      </c>
      <c r="P32" s="248"/>
      <c r="Q32" s="249"/>
      <c r="R32" s="246"/>
      <c r="S32" s="248"/>
      <c r="T32" s="249"/>
      <c r="U32" s="248"/>
      <c r="V32" s="249"/>
      <c r="W32" s="246"/>
      <c r="X32" s="248"/>
      <c r="Y32" s="249"/>
      <c r="Z32" s="248"/>
      <c r="AA32" s="249"/>
      <c r="AB32" s="246"/>
      <c r="AC32" s="248"/>
      <c r="AD32" s="249"/>
      <c r="AE32" s="248"/>
      <c r="AF32" s="249"/>
      <c r="AG32" s="246"/>
      <c r="AH32" s="248"/>
      <c r="AI32" s="249"/>
      <c r="AJ32" s="248"/>
      <c r="AK32" s="249"/>
      <c r="AL32" s="246"/>
      <c r="AM32" s="248"/>
      <c r="AN32" s="249"/>
      <c r="AO32" s="248"/>
      <c r="AP32" s="249"/>
      <c r="AQ32" s="246"/>
      <c r="AR32" s="248"/>
      <c r="AS32" s="249"/>
      <c r="AT32" s="248"/>
      <c r="AU32" s="249"/>
      <c r="AV32" s="246"/>
      <c r="AW32" s="248"/>
      <c r="AX32" s="249"/>
      <c r="AY32" s="248"/>
      <c r="AZ32" s="249"/>
      <c r="BA32" s="246"/>
      <c r="BB32" s="248"/>
      <c r="BC32" s="249"/>
      <c r="BD32" s="248"/>
      <c r="BE32" s="249"/>
      <c r="BF32" s="246"/>
      <c r="BG32" s="248"/>
      <c r="BH32" s="249"/>
      <c r="BI32" s="248"/>
      <c r="BJ32" s="249"/>
      <c r="BK32" s="246"/>
      <c r="BL32" s="248"/>
      <c r="BM32" s="249"/>
      <c r="BN32" s="248"/>
      <c r="BO32" s="249"/>
      <c r="BP32" s="246"/>
      <c r="BQ32" s="248"/>
      <c r="BR32" s="249"/>
      <c r="BS32" s="248"/>
      <c r="BT32" s="249"/>
      <c r="BU32" s="246"/>
      <c r="BV32" s="248"/>
      <c r="BW32" s="249"/>
      <c r="BX32" s="248"/>
      <c r="BY32" s="249"/>
    </row>
    <row r="33" spans="1:77" ht="13.5" customHeight="1">
      <c r="A33" s="222" t="s">
        <v>1570</v>
      </c>
      <c r="B33" s="222" t="s">
        <v>1190</v>
      </c>
      <c r="C33" s="246"/>
      <c r="D33" s="248"/>
      <c r="E33" s="249"/>
      <c r="F33" s="248"/>
      <c r="G33" s="249"/>
      <c r="H33" s="246"/>
      <c r="I33" s="248"/>
      <c r="J33" s="249"/>
      <c r="K33" s="248"/>
      <c r="L33" s="249"/>
      <c r="M33" s="246" t="s">
        <v>298</v>
      </c>
      <c r="N33" s="248">
        <v>45985</v>
      </c>
      <c r="O33" s="249">
        <v>2.4500000000000001E-2</v>
      </c>
      <c r="P33" s="248"/>
      <c r="Q33" s="249"/>
      <c r="R33" s="246" t="s">
        <v>298</v>
      </c>
      <c r="S33" s="248">
        <v>7678</v>
      </c>
      <c r="T33" s="245">
        <v>4.0000000000000001E-3</v>
      </c>
      <c r="U33" s="248"/>
      <c r="V33" s="245"/>
      <c r="W33" s="246"/>
      <c r="X33" s="248"/>
      <c r="Y33" s="249"/>
      <c r="Z33" s="248"/>
      <c r="AA33" s="249"/>
      <c r="AB33" s="246"/>
      <c r="AC33" s="248"/>
      <c r="AD33" s="249"/>
      <c r="AE33" s="248"/>
      <c r="AF33" s="249"/>
      <c r="AG33" s="246"/>
      <c r="AH33" s="248"/>
      <c r="AI33" s="249"/>
      <c r="AJ33" s="248"/>
      <c r="AK33" s="249"/>
      <c r="AL33" s="246"/>
      <c r="AM33" s="248"/>
      <c r="AN33" s="249"/>
      <c r="AO33" s="248"/>
      <c r="AP33" s="249"/>
      <c r="AQ33" s="246"/>
      <c r="AR33" s="248"/>
      <c r="AS33" s="249"/>
      <c r="AT33" s="248"/>
      <c r="AU33" s="249"/>
      <c r="AV33" s="246"/>
      <c r="AW33" s="248"/>
      <c r="AX33" s="249"/>
      <c r="AY33" s="248"/>
      <c r="AZ33" s="249"/>
      <c r="BA33" s="246"/>
      <c r="BB33" s="248"/>
      <c r="BC33" s="249"/>
      <c r="BD33" s="248"/>
      <c r="BE33" s="249"/>
      <c r="BF33" s="246"/>
      <c r="BG33" s="248"/>
      <c r="BH33" s="249"/>
      <c r="BI33" s="248"/>
      <c r="BJ33" s="249"/>
      <c r="BK33" s="246"/>
      <c r="BL33" s="248"/>
      <c r="BM33" s="249"/>
      <c r="BN33" s="248"/>
      <c r="BO33" s="249"/>
      <c r="BP33" s="246"/>
      <c r="BQ33" s="248"/>
      <c r="BR33" s="249"/>
      <c r="BS33" s="248"/>
      <c r="BT33" s="249"/>
      <c r="BU33" s="246"/>
      <c r="BV33" s="248"/>
      <c r="BW33" s="249"/>
      <c r="BX33" s="248"/>
      <c r="BY33" s="249"/>
    </row>
    <row r="34" spans="1:77" ht="13.5" customHeight="1">
      <c r="A34" s="222" t="s">
        <v>1571</v>
      </c>
      <c r="B34" s="222" t="s">
        <v>1191</v>
      </c>
      <c r="C34" s="246"/>
      <c r="D34" s="248"/>
      <c r="E34" s="249"/>
      <c r="F34" s="248"/>
      <c r="G34" s="249"/>
      <c r="H34" s="246"/>
      <c r="I34" s="248"/>
      <c r="J34" s="249"/>
      <c r="K34" s="248"/>
      <c r="L34" s="249"/>
      <c r="M34" s="246" t="s">
        <v>304</v>
      </c>
      <c r="N34" s="248">
        <v>21378</v>
      </c>
      <c r="O34" s="249">
        <v>1.1299999999999999E-2</v>
      </c>
      <c r="P34" s="248"/>
      <c r="Q34" s="249"/>
      <c r="R34" s="246"/>
      <c r="S34" s="248"/>
      <c r="T34" s="249"/>
      <c r="U34" s="248"/>
      <c r="V34" s="249"/>
      <c r="W34" s="246"/>
      <c r="X34" s="248"/>
      <c r="Y34" s="249"/>
      <c r="Z34" s="248"/>
      <c r="AA34" s="249"/>
      <c r="AB34" s="246"/>
      <c r="AC34" s="248"/>
      <c r="AD34" s="249"/>
      <c r="AE34" s="248"/>
      <c r="AF34" s="249"/>
      <c r="AG34" s="246"/>
      <c r="AH34" s="248"/>
      <c r="AI34" s="249"/>
      <c r="AJ34" s="248"/>
      <c r="AK34" s="249"/>
      <c r="AL34" s="246"/>
      <c r="AM34" s="248"/>
      <c r="AN34" s="249"/>
      <c r="AO34" s="248"/>
      <c r="AP34" s="249"/>
      <c r="AQ34" s="246"/>
      <c r="AR34" s="248"/>
      <c r="AS34" s="249"/>
      <c r="AT34" s="248"/>
      <c r="AU34" s="249"/>
      <c r="AV34" s="246"/>
      <c r="AW34" s="248"/>
      <c r="AX34" s="249"/>
      <c r="AY34" s="248"/>
      <c r="AZ34" s="249"/>
      <c r="BA34" s="246"/>
      <c r="BB34" s="248"/>
      <c r="BC34" s="249"/>
      <c r="BD34" s="248"/>
      <c r="BE34" s="249"/>
      <c r="BF34" s="246"/>
      <c r="BG34" s="248"/>
      <c r="BH34" s="249"/>
      <c r="BI34" s="248"/>
      <c r="BJ34" s="249"/>
      <c r="BK34" s="246"/>
      <c r="BL34" s="248"/>
      <c r="BM34" s="249"/>
      <c r="BN34" s="248"/>
      <c r="BO34" s="249"/>
      <c r="BP34" s="246"/>
      <c r="BQ34" s="248"/>
      <c r="BR34" s="249"/>
      <c r="BS34" s="248"/>
      <c r="BT34" s="249"/>
      <c r="BU34" s="246"/>
      <c r="BV34" s="248"/>
      <c r="BW34" s="249"/>
      <c r="BX34" s="248"/>
      <c r="BY34" s="249"/>
    </row>
    <row r="35" spans="1:77" ht="13.5" customHeight="1">
      <c r="A35" s="222" t="s">
        <v>1572</v>
      </c>
      <c r="B35" s="222" t="s">
        <v>1192</v>
      </c>
      <c r="C35" s="246"/>
      <c r="D35" s="248"/>
      <c r="E35" s="245"/>
      <c r="F35" s="248"/>
      <c r="G35" s="245"/>
      <c r="H35" s="246"/>
      <c r="I35" s="248"/>
      <c r="J35" s="245"/>
      <c r="K35" s="248"/>
      <c r="L35" s="245"/>
      <c r="M35" s="246" t="s">
        <v>1401</v>
      </c>
      <c r="N35" s="248">
        <v>20862</v>
      </c>
      <c r="O35" s="245">
        <v>1.11E-2</v>
      </c>
      <c r="P35" s="248"/>
      <c r="Q35" s="245"/>
      <c r="R35" s="246"/>
      <c r="S35" s="248"/>
      <c r="T35" s="245"/>
      <c r="U35" s="248"/>
      <c r="V35" s="245"/>
      <c r="W35" s="246"/>
      <c r="X35" s="248"/>
      <c r="Y35" s="245"/>
      <c r="Z35" s="248"/>
      <c r="AA35" s="245"/>
      <c r="AB35" s="246"/>
      <c r="AC35" s="248"/>
      <c r="AD35" s="245"/>
      <c r="AE35" s="248"/>
      <c r="AF35" s="245"/>
      <c r="AG35" s="246"/>
      <c r="AH35" s="248"/>
      <c r="AI35" s="245"/>
      <c r="AJ35" s="248"/>
      <c r="AK35" s="245"/>
      <c r="AL35" s="246"/>
      <c r="AM35" s="248"/>
      <c r="AN35" s="245"/>
      <c r="AO35" s="248"/>
      <c r="AP35" s="245"/>
      <c r="AQ35" s="246"/>
      <c r="AR35" s="248"/>
      <c r="AS35" s="245"/>
      <c r="AT35" s="248"/>
      <c r="AU35" s="245"/>
      <c r="AV35" s="246"/>
      <c r="AW35" s="248"/>
      <c r="AX35" s="245"/>
      <c r="AY35" s="248"/>
      <c r="AZ35" s="245"/>
      <c r="BA35" s="246"/>
      <c r="BB35" s="248"/>
      <c r="BC35" s="245"/>
      <c r="BD35" s="248"/>
      <c r="BE35" s="245"/>
      <c r="BF35" s="246"/>
      <c r="BG35" s="248"/>
      <c r="BH35" s="245"/>
      <c r="BI35" s="248"/>
      <c r="BJ35" s="245"/>
      <c r="BK35" s="246"/>
      <c r="BL35" s="248"/>
      <c r="BM35" s="245"/>
      <c r="BN35" s="248"/>
      <c r="BO35" s="245"/>
      <c r="BP35" s="246"/>
      <c r="BQ35" s="248"/>
      <c r="BR35" s="245"/>
      <c r="BS35" s="248"/>
      <c r="BT35" s="245"/>
      <c r="BU35" s="246"/>
      <c r="BV35" s="248"/>
      <c r="BW35" s="245"/>
      <c r="BX35" s="248"/>
      <c r="BY35" s="245"/>
    </row>
    <row r="36" spans="1:77" ht="13.5" customHeight="1">
      <c r="A36" s="222" t="s">
        <v>1537</v>
      </c>
      <c r="B36" s="222" t="s">
        <v>1408</v>
      </c>
      <c r="C36" s="246"/>
      <c r="D36" s="248"/>
      <c r="E36" s="245"/>
      <c r="F36" s="248"/>
      <c r="G36" s="245"/>
      <c r="H36" s="246"/>
      <c r="I36" s="248"/>
      <c r="J36" s="245"/>
      <c r="K36" s="248"/>
      <c r="L36" s="245"/>
      <c r="M36" s="246"/>
      <c r="N36" s="248"/>
      <c r="O36" s="245"/>
      <c r="P36" s="248"/>
      <c r="Q36" s="245"/>
      <c r="R36" s="246" t="s">
        <v>345</v>
      </c>
      <c r="S36" s="248">
        <v>531919</v>
      </c>
      <c r="T36" s="245">
        <v>0.28000000000000003</v>
      </c>
      <c r="U36" s="248">
        <v>1307065</v>
      </c>
      <c r="V36" s="245">
        <v>0.59379999999999999</v>
      </c>
      <c r="W36" s="246"/>
      <c r="X36" s="248"/>
      <c r="Y36" s="245"/>
      <c r="Z36" s="248"/>
      <c r="AA36" s="245"/>
      <c r="AB36" s="246"/>
      <c r="AC36" s="248"/>
      <c r="AD36" s="245"/>
      <c r="AE36" s="248"/>
      <c r="AF36" s="245"/>
      <c r="AG36" s="246"/>
      <c r="AH36" s="248"/>
      <c r="AI36" s="245"/>
      <c r="AJ36" s="248"/>
      <c r="AK36" s="245"/>
      <c r="AL36" s="246"/>
      <c r="AM36" s="248"/>
      <c r="AN36" s="245"/>
      <c r="AO36" s="248"/>
      <c r="AP36" s="245"/>
      <c r="AQ36" s="246"/>
      <c r="AR36" s="248"/>
      <c r="AS36" s="245"/>
      <c r="AT36" s="248"/>
      <c r="AU36" s="245"/>
      <c r="AV36" s="246"/>
      <c r="AW36" s="248"/>
      <c r="AX36" s="245"/>
      <c r="AY36" s="248"/>
      <c r="AZ36" s="245"/>
      <c r="BA36" s="246"/>
      <c r="BB36" s="248"/>
      <c r="BC36" s="245"/>
      <c r="BD36" s="248"/>
      <c r="BE36" s="245"/>
      <c r="BF36" s="246"/>
      <c r="BG36" s="248"/>
      <c r="BH36" s="245"/>
      <c r="BI36" s="248"/>
      <c r="BJ36" s="245"/>
      <c r="BK36" s="246"/>
      <c r="BL36" s="248"/>
      <c r="BM36" s="245"/>
      <c r="BN36" s="248"/>
      <c r="BO36" s="245"/>
      <c r="BP36" s="246"/>
      <c r="BQ36" s="248"/>
      <c r="BR36" s="245"/>
      <c r="BS36" s="248"/>
      <c r="BT36" s="245"/>
      <c r="BU36" s="246"/>
      <c r="BV36" s="248"/>
      <c r="BW36" s="245"/>
      <c r="BX36" s="248"/>
      <c r="BY36" s="245"/>
    </row>
    <row r="37" spans="1:77" ht="13.5" customHeight="1">
      <c r="A37" s="222" t="s">
        <v>1539</v>
      </c>
      <c r="B37" s="222" t="s">
        <v>1409</v>
      </c>
      <c r="C37" s="246"/>
      <c r="D37" s="248"/>
      <c r="E37" s="245"/>
      <c r="F37" s="248"/>
      <c r="G37" s="245"/>
      <c r="H37" s="246"/>
      <c r="I37" s="248"/>
      <c r="J37" s="245"/>
      <c r="K37" s="248"/>
      <c r="L37" s="245"/>
      <c r="M37" s="246"/>
      <c r="N37" s="248"/>
      <c r="O37" s="245"/>
      <c r="P37" s="248"/>
      <c r="Q37" s="245"/>
      <c r="R37" s="246" t="s">
        <v>1401</v>
      </c>
      <c r="S37" s="248">
        <v>455996</v>
      </c>
      <c r="T37" s="245">
        <v>0.24</v>
      </c>
      <c r="U37" s="248">
        <v>893841</v>
      </c>
      <c r="V37" s="245">
        <v>0.40610000000000002</v>
      </c>
      <c r="W37" s="246"/>
      <c r="X37" s="248"/>
      <c r="Y37" s="245"/>
      <c r="Z37" s="248"/>
      <c r="AA37" s="245"/>
      <c r="AB37" s="246"/>
      <c r="AC37" s="248"/>
      <c r="AD37" s="245"/>
      <c r="AE37" s="248"/>
      <c r="AF37" s="245"/>
      <c r="AG37" s="246"/>
      <c r="AH37" s="248"/>
      <c r="AI37" s="245"/>
      <c r="AJ37" s="248"/>
      <c r="AK37" s="245"/>
      <c r="AL37" s="246"/>
      <c r="AM37" s="248"/>
      <c r="AN37" s="245"/>
      <c r="AO37" s="248"/>
      <c r="AP37" s="245"/>
      <c r="AQ37" s="246"/>
      <c r="AR37" s="248"/>
      <c r="AS37" s="245"/>
      <c r="AT37" s="248"/>
      <c r="AU37" s="245"/>
      <c r="AV37" s="246"/>
      <c r="AW37" s="248"/>
      <c r="AX37" s="245"/>
      <c r="AY37" s="248"/>
      <c r="AZ37" s="245"/>
      <c r="BA37" s="246"/>
      <c r="BB37" s="248"/>
      <c r="BC37" s="245"/>
      <c r="BD37" s="248"/>
      <c r="BE37" s="245"/>
      <c r="BF37" s="246"/>
      <c r="BG37" s="248"/>
      <c r="BH37" s="245"/>
      <c r="BI37" s="248"/>
      <c r="BJ37" s="245"/>
      <c r="BK37" s="246"/>
      <c r="BL37" s="248"/>
      <c r="BM37" s="245"/>
      <c r="BN37" s="248"/>
      <c r="BO37" s="245"/>
      <c r="BP37" s="246"/>
      <c r="BQ37" s="248"/>
      <c r="BR37" s="245"/>
      <c r="BS37" s="248"/>
      <c r="BT37" s="245"/>
      <c r="BU37" s="246"/>
      <c r="BV37" s="248"/>
      <c r="BW37" s="245"/>
      <c r="BX37" s="248"/>
      <c r="BY37" s="245"/>
    </row>
    <row r="38" spans="1:77" ht="13.5" customHeight="1">
      <c r="A38" s="222" t="s">
        <v>1540</v>
      </c>
      <c r="B38" s="222" t="s">
        <v>1410</v>
      </c>
      <c r="C38" s="246"/>
      <c r="D38" s="248"/>
      <c r="E38" s="245"/>
      <c r="F38" s="248"/>
      <c r="G38" s="245"/>
      <c r="H38" s="246"/>
      <c r="I38" s="248"/>
      <c r="J38" s="245"/>
      <c r="K38" s="248"/>
      <c r="L38" s="245"/>
      <c r="M38" s="246"/>
      <c r="N38" s="248"/>
      <c r="O38" s="245"/>
      <c r="P38" s="248"/>
      <c r="Q38" s="245"/>
      <c r="R38" s="246" t="s">
        <v>1401</v>
      </c>
      <c r="S38" s="248">
        <v>403548</v>
      </c>
      <c r="T38" s="245">
        <v>0.21239999999999998</v>
      </c>
      <c r="U38" s="248"/>
      <c r="V38" s="245"/>
      <c r="W38" s="246"/>
      <c r="X38" s="248"/>
      <c r="Y38" s="245"/>
      <c r="Z38" s="248"/>
      <c r="AA38" s="245"/>
      <c r="AB38" s="246"/>
      <c r="AC38" s="248"/>
      <c r="AD38" s="245"/>
      <c r="AE38" s="248"/>
      <c r="AF38" s="245"/>
      <c r="AG38" s="246"/>
      <c r="AH38" s="248"/>
      <c r="AI38" s="245"/>
      <c r="AJ38" s="248"/>
      <c r="AK38" s="245"/>
      <c r="AL38" s="246"/>
      <c r="AM38" s="248"/>
      <c r="AN38" s="245"/>
      <c r="AO38" s="248"/>
      <c r="AP38" s="245"/>
      <c r="AQ38" s="246"/>
      <c r="AR38" s="248"/>
      <c r="AS38" s="245"/>
      <c r="AT38" s="248"/>
      <c r="AU38" s="245"/>
      <c r="AV38" s="246"/>
      <c r="AW38" s="248"/>
      <c r="AX38" s="245"/>
      <c r="AY38" s="248"/>
      <c r="AZ38" s="245"/>
      <c r="BA38" s="246"/>
      <c r="BB38" s="248"/>
      <c r="BC38" s="245"/>
      <c r="BD38" s="248"/>
      <c r="BE38" s="245"/>
      <c r="BF38" s="246"/>
      <c r="BG38" s="248"/>
      <c r="BH38" s="245"/>
      <c r="BI38" s="248"/>
      <c r="BJ38" s="245"/>
      <c r="BK38" s="246"/>
      <c r="BL38" s="248"/>
      <c r="BM38" s="245"/>
      <c r="BN38" s="248"/>
      <c r="BO38" s="245"/>
      <c r="BP38" s="246"/>
      <c r="BQ38" s="248"/>
      <c r="BR38" s="245"/>
      <c r="BS38" s="248"/>
      <c r="BT38" s="245"/>
      <c r="BU38" s="246"/>
      <c r="BV38" s="248"/>
      <c r="BW38" s="245"/>
      <c r="BX38" s="248"/>
      <c r="BY38" s="245"/>
    </row>
    <row r="39" spans="1:77" ht="13.5" customHeight="1">
      <c r="A39" s="222" t="s">
        <v>1541</v>
      </c>
      <c r="B39" s="222" t="s">
        <v>1411</v>
      </c>
      <c r="C39" s="246"/>
      <c r="D39" s="248"/>
      <c r="E39" s="245"/>
      <c r="F39" s="248"/>
      <c r="G39" s="245"/>
      <c r="H39" s="246"/>
      <c r="I39" s="248"/>
      <c r="J39" s="245"/>
      <c r="K39" s="248"/>
      <c r="L39" s="245"/>
      <c r="M39" s="246"/>
      <c r="N39" s="248"/>
      <c r="O39" s="245"/>
      <c r="P39" s="248"/>
      <c r="Q39" s="245"/>
      <c r="R39" s="246" t="s">
        <v>1401</v>
      </c>
      <c r="S39" s="248">
        <v>244401</v>
      </c>
      <c r="T39" s="245">
        <v>0.12859999999999999</v>
      </c>
      <c r="U39" s="248"/>
      <c r="V39" s="245"/>
      <c r="W39" s="246"/>
      <c r="X39" s="248"/>
      <c r="Y39" s="245"/>
      <c r="Z39" s="248"/>
      <c r="AA39" s="245"/>
      <c r="AB39" s="246"/>
      <c r="AC39" s="248"/>
      <c r="AD39" s="245"/>
      <c r="AE39" s="248"/>
      <c r="AF39" s="245"/>
      <c r="AG39" s="246"/>
      <c r="AH39" s="248"/>
      <c r="AI39" s="245"/>
      <c r="AJ39" s="248"/>
      <c r="AK39" s="245"/>
      <c r="AL39" s="246"/>
      <c r="AM39" s="248"/>
      <c r="AN39" s="245"/>
      <c r="AO39" s="248"/>
      <c r="AP39" s="245"/>
      <c r="AQ39" s="246"/>
      <c r="AR39" s="248"/>
      <c r="AS39" s="245"/>
      <c r="AT39" s="248"/>
      <c r="AU39" s="245"/>
      <c r="AV39" s="246"/>
      <c r="AW39" s="248"/>
      <c r="AX39" s="245"/>
      <c r="AY39" s="248"/>
      <c r="AZ39" s="245"/>
      <c r="BA39" s="246"/>
      <c r="BB39" s="248"/>
      <c r="BC39" s="245"/>
      <c r="BD39" s="248"/>
      <c r="BE39" s="245"/>
      <c r="BF39" s="246"/>
      <c r="BG39" s="248"/>
      <c r="BH39" s="245"/>
      <c r="BI39" s="248"/>
      <c r="BJ39" s="245"/>
      <c r="BK39" s="246"/>
      <c r="BL39" s="248"/>
      <c r="BM39" s="245"/>
      <c r="BN39" s="248"/>
      <c r="BO39" s="245"/>
      <c r="BP39" s="246"/>
      <c r="BQ39" s="248"/>
      <c r="BR39" s="245"/>
      <c r="BS39" s="248"/>
      <c r="BT39" s="245"/>
      <c r="BU39" s="246"/>
      <c r="BV39" s="248"/>
      <c r="BW39" s="245"/>
      <c r="BX39" s="248"/>
      <c r="BY39" s="245"/>
    </row>
    <row r="40" spans="1:77" ht="13.5" customHeight="1">
      <c r="A40" s="222" t="s">
        <v>1535</v>
      </c>
      <c r="B40" s="222" t="s">
        <v>1412</v>
      </c>
      <c r="C40" s="246"/>
      <c r="D40" s="248"/>
      <c r="E40" s="245"/>
      <c r="F40" s="248"/>
      <c r="G40" s="245"/>
      <c r="H40" s="246"/>
      <c r="I40" s="248"/>
      <c r="J40" s="245"/>
      <c r="K40" s="248"/>
      <c r="L40" s="245"/>
      <c r="M40" s="246"/>
      <c r="N40" s="248"/>
      <c r="O40" s="245"/>
      <c r="P40" s="248"/>
      <c r="Q40" s="245"/>
      <c r="R40" s="246" t="s">
        <v>311</v>
      </c>
      <c r="S40" s="248">
        <v>97035</v>
      </c>
      <c r="T40" s="245">
        <v>5.0999999999999997E-2</v>
      </c>
      <c r="U40" s="248"/>
      <c r="V40" s="245"/>
      <c r="W40" s="246"/>
      <c r="X40" s="248"/>
      <c r="Y40" s="245"/>
      <c r="Z40" s="248"/>
      <c r="AA40" s="245"/>
      <c r="AB40" s="246"/>
      <c r="AC40" s="248"/>
      <c r="AD40" s="245"/>
      <c r="AE40" s="248"/>
      <c r="AF40" s="245"/>
      <c r="AG40" s="246"/>
      <c r="AH40" s="248"/>
      <c r="AI40" s="245"/>
      <c r="AJ40" s="248"/>
      <c r="AK40" s="245"/>
      <c r="AL40" s="246"/>
      <c r="AM40" s="248"/>
      <c r="AN40" s="245"/>
      <c r="AO40" s="248"/>
      <c r="AP40" s="245"/>
      <c r="AQ40" s="246"/>
      <c r="AR40" s="248"/>
      <c r="AS40" s="245"/>
      <c r="AT40" s="248"/>
      <c r="AU40" s="245"/>
      <c r="AV40" s="246"/>
      <c r="AW40" s="248"/>
      <c r="AX40" s="245"/>
      <c r="AY40" s="248"/>
      <c r="AZ40" s="245"/>
      <c r="BA40" s="246"/>
      <c r="BB40" s="248"/>
      <c r="BC40" s="245"/>
      <c r="BD40" s="248"/>
      <c r="BE40" s="245"/>
      <c r="BF40" s="246"/>
      <c r="BG40" s="248"/>
      <c r="BH40" s="245"/>
      <c r="BI40" s="248"/>
      <c r="BJ40" s="245"/>
      <c r="BK40" s="246"/>
      <c r="BL40" s="248"/>
      <c r="BM40" s="245"/>
      <c r="BN40" s="248"/>
      <c r="BO40" s="245"/>
      <c r="BP40" s="246"/>
      <c r="BQ40" s="248"/>
      <c r="BR40" s="245"/>
      <c r="BS40" s="248"/>
      <c r="BT40" s="245"/>
      <c r="BU40" s="246"/>
      <c r="BV40" s="248"/>
      <c r="BW40" s="245"/>
      <c r="BX40" s="248"/>
      <c r="BY40" s="245"/>
    </row>
    <row r="41" spans="1:77" ht="13.5" customHeight="1">
      <c r="A41" s="222" t="s">
        <v>1538</v>
      </c>
      <c r="B41" s="222" t="s">
        <v>1413</v>
      </c>
      <c r="C41" s="246"/>
      <c r="D41" s="248"/>
      <c r="E41" s="245"/>
      <c r="F41" s="248"/>
      <c r="G41" s="245"/>
      <c r="H41" s="246"/>
      <c r="I41" s="248"/>
      <c r="J41" s="245"/>
      <c r="K41" s="248"/>
      <c r="L41" s="245"/>
      <c r="M41" s="246"/>
      <c r="N41" s="248"/>
      <c r="O41" s="245"/>
      <c r="P41" s="248"/>
      <c r="Q41" s="245"/>
      <c r="R41" s="246" t="s">
        <v>301</v>
      </c>
      <c r="S41" s="248">
        <v>63298</v>
      </c>
      <c r="T41" s="245">
        <v>3.3300000000000003E-2</v>
      </c>
      <c r="U41" s="248"/>
      <c r="V41" s="245"/>
      <c r="W41" s="246"/>
      <c r="X41" s="248"/>
      <c r="Y41" s="245"/>
      <c r="Z41" s="248"/>
      <c r="AA41" s="245"/>
      <c r="AB41" s="246"/>
      <c r="AC41" s="248"/>
      <c r="AD41" s="245"/>
      <c r="AE41" s="248"/>
      <c r="AF41" s="245"/>
      <c r="AG41" s="246"/>
      <c r="AH41" s="248"/>
      <c r="AI41" s="245"/>
      <c r="AJ41" s="248"/>
      <c r="AK41" s="245"/>
      <c r="AL41" s="246"/>
      <c r="AM41" s="248"/>
      <c r="AN41" s="245"/>
      <c r="AO41" s="248"/>
      <c r="AP41" s="245"/>
      <c r="AQ41" s="246"/>
      <c r="AR41" s="248"/>
      <c r="AS41" s="245"/>
      <c r="AT41" s="248"/>
      <c r="AU41" s="245"/>
      <c r="AV41" s="246"/>
      <c r="AW41" s="248"/>
      <c r="AX41" s="245"/>
      <c r="AY41" s="248"/>
      <c r="AZ41" s="245"/>
      <c r="BA41" s="246"/>
      <c r="BB41" s="248"/>
      <c r="BC41" s="245"/>
      <c r="BD41" s="248"/>
      <c r="BE41" s="245"/>
      <c r="BF41" s="246"/>
      <c r="BG41" s="248"/>
      <c r="BH41" s="245"/>
      <c r="BI41" s="248"/>
      <c r="BJ41" s="245"/>
      <c r="BK41" s="246"/>
      <c r="BL41" s="248"/>
      <c r="BM41" s="245"/>
      <c r="BN41" s="248"/>
      <c r="BO41" s="245"/>
      <c r="BP41" s="246"/>
      <c r="BQ41" s="248"/>
      <c r="BR41" s="245"/>
      <c r="BS41" s="248"/>
      <c r="BT41" s="245"/>
      <c r="BU41" s="246"/>
      <c r="BV41" s="248"/>
      <c r="BW41" s="245"/>
      <c r="BX41" s="248"/>
      <c r="BY41" s="245"/>
    </row>
    <row r="42" spans="1:77" ht="13.5" customHeight="1">
      <c r="A42" s="222" t="s">
        <v>1542</v>
      </c>
      <c r="B42" s="222" t="s">
        <v>1414</v>
      </c>
      <c r="C42" s="246"/>
      <c r="D42" s="248"/>
      <c r="E42" s="245"/>
      <c r="F42" s="248"/>
      <c r="G42" s="245"/>
      <c r="H42" s="246"/>
      <c r="I42" s="248"/>
      <c r="J42" s="245"/>
      <c r="K42" s="248"/>
      <c r="L42" s="245"/>
      <c r="M42" s="246"/>
      <c r="N42" s="248"/>
      <c r="O42" s="245"/>
      <c r="P42" s="248"/>
      <c r="Q42" s="245"/>
      <c r="R42" s="246" t="s">
        <v>379</v>
      </c>
      <c r="S42" s="248">
        <v>45180</v>
      </c>
      <c r="T42" s="245">
        <v>2.3700000000000002E-2</v>
      </c>
      <c r="U42" s="248"/>
      <c r="V42" s="245"/>
      <c r="W42" s="246"/>
      <c r="X42" s="248"/>
      <c r="Y42" s="245"/>
      <c r="Z42" s="248"/>
      <c r="AA42" s="245"/>
      <c r="AB42" s="246"/>
      <c r="AC42" s="248"/>
      <c r="AD42" s="245"/>
      <c r="AE42" s="248"/>
      <c r="AF42" s="245"/>
      <c r="AG42" s="246"/>
      <c r="AH42" s="248"/>
      <c r="AI42" s="245"/>
      <c r="AJ42" s="248"/>
      <c r="AK42" s="245"/>
      <c r="AL42" s="246"/>
      <c r="AM42" s="248"/>
      <c r="AN42" s="245"/>
      <c r="AO42" s="248"/>
      <c r="AP42" s="245"/>
      <c r="AQ42" s="246"/>
      <c r="AR42" s="248"/>
      <c r="AS42" s="245"/>
      <c r="AT42" s="248"/>
      <c r="AU42" s="245"/>
      <c r="AV42" s="246"/>
      <c r="AW42" s="248"/>
      <c r="AX42" s="245"/>
      <c r="AY42" s="248"/>
      <c r="AZ42" s="245"/>
      <c r="BA42" s="246"/>
      <c r="BB42" s="248"/>
      <c r="BC42" s="245"/>
      <c r="BD42" s="248"/>
      <c r="BE42" s="245"/>
      <c r="BF42" s="246"/>
      <c r="BG42" s="248"/>
      <c r="BH42" s="245"/>
      <c r="BI42" s="248"/>
      <c r="BJ42" s="245"/>
      <c r="BK42" s="246"/>
      <c r="BL42" s="248"/>
      <c r="BM42" s="245"/>
      <c r="BN42" s="248"/>
      <c r="BO42" s="245"/>
      <c r="BP42" s="246"/>
      <c r="BQ42" s="248"/>
      <c r="BR42" s="245"/>
      <c r="BS42" s="248"/>
      <c r="BT42" s="245"/>
      <c r="BU42" s="246"/>
      <c r="BV42" s="248"/>
      <c r="BW42" s="245"/>
      <c r="BX42" s="248"/>
      <c r="BY42" s="245"/>
    </row>
    <row r="43" spans="1:77" ht="13.5" customHeight="1">
      <c r="A43" s="222" t="s">
        <v>1547</v>
      </c>
      <c r="B43" s="222" t="s">
        <v>1415</v>
      </c>
      <c r="C43" s="246"/>
      <c r="D43" s="248"/>
      <c r="E43" s="245"/>
      <c r="F43" s="248"/>
      <c r="G43" s="245"/>
      <c r="H43" s="246"/>
      <c r="I43" s="248"/>
      <c r="J43" s="245"/>
      <c r="K43" s="248"/>
      <c r="L43" s="245"/>
      <c r="M43" s="246"/>
      <c r="N43" s="248"/>
      <c r="O43" s="245"/>
      <c r="P43" s="248"/>
      <c r="Q43" s="245"/>
      <c r="R43" s="246" t="s">
        <v>304</v>
      </c>
      <c r="S43" s="248">
        <v>12209</v>
      </c>
      <c r="T43" s="245">
        <v>6.4000000000000003E-3</v>
      </c>
      <c r="U43" s="248"/>
      <c r="V43" s="245"/>
      <c r="W43" s="246"/>
      <c r="X43" s="248"/>
      <c r="Y43" s="245"/>
      <c r="Z43" s="248"/>
      <c r="AA43" s="245"/>
      <c r="AB43" s="246"/>
      <c r="AC43" s="248"/>
      <c r="AD43" s="245"/>
      <c r="AE43" s="248"/>
      <c r="AF43" s="245"/>
      <c r="AG43" s="246"/>
      <c r="AH43" s="248"/>
      <c r="AI43" s="245"/>
      <c r="AJ43" s="248"/>
      <c r="AK43" s="245"/>
      <c r="AL43" s="246"/>
      <c r="AM43" s="248"/>
      <c r="AN43" s="245"/>
      <c r="AO43" s="248"/>
      <c r="AP43" s="245"/>
      <c r="AQ43" s="246"/>
      <c r="AR43" s="248"/>
      <c r="AS43" s="245"/>
      <c r="AT43" s="248"/>
      <c r="AU43" s="245"/>
      <c r="AV43" s="246"/>
      <c r="AW43" s="248"/>
      <c r="AX43" s="245"/>
      <c r="AY43" s="248"/>
      <c r="AZ43" s="245"/>
      <c r="BA43" s="246"/>
      <c r="BB43" s="248"/>
      <c r="BC43" s="245"/>
      <c r="BD43" s="248"/>
      <c r="BE43" s="245"/>
      <c r="BF43" s="246"/>
      <c r="BG43" s="248"/>
      <c r="BH43" s="245"/>
      <c r="BI43" s="248"/>
      <c r="BJ43" s="245"/>
      <c r="BK43" s="246"/>
      <c r="BL43" s="248"/>
      <c r="BM43" s="245"/>
      <c r="BN43" s="248"/>
      <c r="BO43" s="245"/>
      <c r="BP43" s="246"/>
      <c r="BQ43" s="248"/>
      <c r="BR43" s="245"/>
      <c r="BS43" s="248"/>
      <c r="BT43" s="245"/>
      <c r="BU43" s="246"/>
      <c r="BV43" s="248"/>
      <c r="BW43" s="245"/>
      <c r="BX43" s="248"/>
      <c r="BY43" s="245"/>
    </row>
    <row r="44" spans="1:77" ht="13.5" customHeight="1">
      <c r="A44" s="222" t="s">
        <v>1536</v>
      </c>
      <c r="B44" s="222" t="s">
        <v>1416</v>
      </c>
      <c r="C44" s="246"/>
      <c r="D44" s="248"/>
      <c r="E44" s="245"/>
      <c r="F44" s="248"/>
      <c r="G44" s="245"/>
      <c r="H44" s="246"/>
      <c r="I44" s="248"/>
      <c r="J44" s="245"/>
      <c r="K44" s="248"/>
      <c r="L44" s="245"/>
      <c r="M44" s="246"/>
      <c r="N44" s="248"/>
      <c r="O44" s="245"/>
      <c r="P44" s="248"/>
      <c r="Q44" s="245"/>
      <c r="R44" s="246" t="s">
        <v>1401</v>
      </c>
      <c r="S44" s="248">
        <v>12207</v>
      </c>
      <c r="T44" s="245">
        <v>6.4000000000000003E-3</v>
      </c>
      <c r="U44" s="248"/>
      <c r="V44" s="245"/>
      <c r="W44" s="246"/>
      <c r="X44" s="248"/>
      <c r="Y44" s="245"/>
      <c r="Z44" s="248"/>
      <c r="AA44" s="245"/>
      <c r="AB44" s="246"/>
      <c r="AC44" s="248"/>
      <c r="AD44" s="245"/>
      <c r="AE44" s="248"/>
      <c r="AF44" s="245"/>
      <c r="AG44" s="246"/>
      <c r="AH44" s="248"/>
      <c r="AI44" s="245"/>
      <c r="AJ44" s="248"/>
      <c r="AK44" s="245"/>
      <c r="AL44" s="246"/>
      <c r="AM44" s="248"/>
      <c r="AN44" s="245"/>
      <c r="AO44" s="248"/>
      <c r="AP44" s="245"/>
      <c r="AQ44" s="246"/>
      <c r="AR44" s="248"/>
      <c r="AS44" s="245"/>
      <c r="AT44" s="248"/>
      <c r="AU44" s="245"/>
      <c r="AV44" s="246"/>
      <c r="AW44" s="248"/>
      <c r="AX44" s="245"/>
      <c r="AY44" s="248"/>
      <c r="AZ44" s="245"/>
      <c r="BA44" s="246"/>
      <c r="BB44" s="248"/>
      <c r="BC44" s="245"/>
      <c r="BD44" s="248"/>
      <c r="BE44" s="245"/>
      <c r="BF44" s="246"/>
      <c r="BG44" s="248"/>
      <c r="BH44" s="245"/>
      <c r="BI44" s="248"/>
      <c r="BJ44" s="245"/>
      <c r="BK44" s="246"/>
      <c r="BL44" s="248"/>
      <c r="BM44" s="245"/>
      <c r="BN44" s="248"/>
      <c r="BO44" s="245"/>
      <c r="BP44" s="246"/>
      <c r="BQ44" s="248"/>
      <c r="BR44" s="245"/>
      <c r="BS44" s="248"/>
      <c r="BT44" s="245"/>
      <c r="BU44" s="246"/>
      <c r="BV44" s="248"/>
      <c r="BW44" s="245"/>
      <c r="BX44" s="248"/>
      <c r="BY44" s="245"/>
    </row>
    <row r="45" spans="1:77" ht="13.5" customHeight="1">
      <c r="A45" s="222" t="s">
        <v>1543</v>
      </c>
      <c r="B45" s="222" t="s">
        <v>1417</v>
      </c>
      <c r="C45" s="246"/>
      <c r="D45" s="248"/>
      <c r="E45" s="245"/>
      <c r="F45" s="248"/>
      <c r="G45" s="245"/>
      <c r="H45" s="246"/>
      <c r="I45" s="248"/>
      <c r="J45" s="245"/>
      <c r="K45" s="248"/>
      <c r="L45" s="245"/>
      <c r="M45" s="246"/>
      <c r="N45" s="248"/>
      <c r="O45" s="245"/>
      <c r="P45" s="248"/>
      <c r="Q45" s="245"/>
      <c r="R45" s="246" t="s">
        <v>1401</v>
      </c>
      <c r="S45" s="248">
        <v>9514</v>
      </c>
      <c r="T45" s="245">
        <v>5.0000000000000001E-3</v>
      </c>
      <c r="U45" s="248"/>
      <c r="V45" s="245"/>
      <c r="W45" s="246"/>
      <c r="X45" s="248"/>
      <c r="Y45" s="245"/>
      <c r="Z45" s="248"/>
      <c r="AA45" s="245"/>
      <c r="AB45" s="246"/>
      <c r="AC45" s="248"/>
      <c r="AD45" s="245"/>
      <c r="AE45" s="248"/>
      <c r="AF45" s="245"/>
      <c r="AG45" s="246"/>
      <c r="AH45" s="248"/>
      <c r="AI45" s="245"/>
      <c r="AJ45" s="248"/>
      <c r="AK45" s="245"/>
      <c r="AL45" s="246"/>
      <c r="AM45" s="248"/>
      <c r="AN45" s="245"/>
      <c r="AO45" s="248"/>
      <c r="AP45" s="245"/>
      <c r="AQ45" s="246"/>
      <c r="AR45" s="248"/>
      <c r="AS45" s="245"/>
      <c r="AT45" s="248"/>
      <c r="AU45" s="245"/>
      <c r="AV45" s="246"/>
      <c r="AW45" s="248"/>
      <c r="AX45" s="245"/>
      <c r="AY45" s="248"/>
      <c r="AZ45" s="245"/>
      <c r="BA45" s="246"/>
      <c r="BB45" s="248"/>
      <c r="BC45" s="245"/>
      <c r="BD45" s="248"/>
      <c r="BE45" s="245"/>
      <c r="BF45" s="246"/>
      <c r="BG45" s="248"/>
      <c r="BH45" s="245"/>
      <c r="BI45" s="248"/>
      <c r="BJ45" s="245"/>
      <c r="BK45" s="246"/>
      <c r="BL45" s="248"/>
      <c r="BM45" s="245"/>
      <c r="BN45" s="248"/>
      <c r="BO45" s="245"/>
      <c r="BP45" s="246"/>
      <c r="BQ45" s="248"/>
      <c r="BR45" s="245"/>
      <c r="BS45" s="248"/>
      <c r="BT45" s="245"/>
      <c r="BU45" s="246"/>
      <c r="BV45" s="248"/>
      <c r="BW45" s="245"/>
      <c r="BX45" s="248"/>
      <c r="BY45" s="245"/>
    </row>
    <row r="46" spans="1:77" ht="13.5" customHeight="1">
      <c r="A46" s="222" t="s">
        <v>1544</v>
      </c>
      <c r="B46" s="222" t="s">
        <v>1418</v>
      </c>
      <c r="C46" s="246"/>
      <c r="D46" s="248"/>
      <c r="E46" s="245"/>
      <c r="F46" s="248"/>
      <c r="G46" s="245"/>
      <c r="H46" s="246"/>
      <c r="I46" s="248"/>
      <c r="J46" s="245"/>
      <c r="K46" s="248"/>
      <c r="L46" s="245"/>
      <c r="M46" s="246"/>
      <c r="N46" s="248"/>
      <c r="O46" s="245"/>
      <c r="P46" s="248"/>
      <c r="Q46" s="245"/>
      <c r="R46" s="246" t="s">
        <v>1401</v>
      </c>
      <c r="S46" s="248">
        <v>9126</v>
      </c>
      <c r="T46" s="245">
        <v>4.7999999999999996E-3</v>
      </c>
      <c r="U46" s="248"/>
      <c r="V46" s="245"/>
      <c r="W46" s="246"/>
      <c r="X46" s="248"/>
      <c r="Y46" s="245"/>
      <c r="Z46" s="248"/>
      <c r="AA46" s="245"/>
      <c r="AB46" s="246"/>
      <c r="AC46" s="248"/>
      <c r="AD46" s="245"/>
      <c r="AE46" s="248"/>
      <c r="AF46" s="245"/>
      <c r="AG46" s="246"/>
      <c r="AH46" s="248"/>
      <c r="AI46" s="245"/>
      <c r="AJ46" s="248"/>
      <c r="AK46" s="245"/>
      <c r="AL46" s="246"/>
      <c r="AM46" s="248"/>
      <c r="AN46" s="245"/>
      <c r="AO46" s="248"/>
      <c r="AP46" s="245"/>
      <c r="AQ46" s="246"/>
      <c r="AR46" s="248"/>
      <c r="AS46" s="245"/>
      <c r="AT46" s="248"/>
      <c r="AU46" s="245"/>
      <c r="AV46" s="246"/>
      <c r="AW46" s="248"/>
      <c r="AX46" s="245"/>
      <c r="AY46" s="248"/>
      <c r="AZ46" s="245"/>
      <c r="BA46" s="246"/>
      <c r="BB46" s="248"/>
      <c r="BC46" s="245"/>
      <c r="BD46" s="248"/>
      <c r="BE46" s="245"/>
      <c r="BF46" s="246"/>
      <c r="BG46" s="248"/>
      <c r="BH46" s="245"/>
      <c r="BI46" s="248"/>
      <c r="BJ46" s="245"/>
      <c r="BK46" s="246"/>
      <c r="BL46" s="248"/>
      <c r="BM46" s="245"/>
      <c r="BN46" s="248"/>
      <c r="BO46" s="245"/>
      <c r="BP46" s="246"/>
      <c r="BQ46" s="248"/>
      <c r="BR46" s="245"/>
      <c r="BS46" s="248"/>
      <c r="BT46" s="245"/>
      <c r="BU46" s="246"/>
      <c r="BV46" s="248"/>
      <c r="BW46" s="245"/>
      <c r="BX46" s="248"/>
      <c r="BY46" s="245"/>
    </row>
    <row r="47" spans="1:77" ht="13.5" customHeight="1">
      <c r="A47" s="222" t="s">
        <v>1545</v>
      </c>
      <c r="B47" s="222" t="s">
        <v>1419</v>
      </c>
      <c r="C47" s="246"/>
      <c r="D47" s="248"/>
      <c r="E47" s="245"/>
      <c r="F47" s="248"/>
      <c r="G47" s="245"/>
      <c r="H47" s="246"/>
      <c r="I47" s="248"/>
      <c r="J47" s="245"/>
      <c r="K47" s="248"/>
      <c r="L47" s="245"/>
      <c r="M47" s="246"/>
      <c r="N47" s="248"/>
      <c r="O47" s="245"/>
      <c r="P47" s="248"/>
      <c r="Q47" s="245"/>
      <c r="R47" s="246" t="s">
        <v>1401</v>
      </c>
      <c r="S47" s="248">
        <v>4674</v>
      </c>
      <c r="T47" s="245">
        <v>2.3999999999999998E-3</v>
      </c>
      <c r="U47" s="248"/>
      <c r="V47" s="245"/>
      <c r="W47" s="246"/>
      <c r="X47" s="248"/>
      <c r="Y47" s="245"/>
      <c r="Z47" s="248"/>
      <c r="AA47" s="245"/>
      <c r="AB47" s="246"/>
      <c r="AC47" s="248"/>
      <c r="AD47" s="245"/>
      <c r="AE47" s="248"/>
      <c r="AF47" s="245"/>
      <c r="AG47" s="246"/>
      <c r="AH47" s="248"/>
      <c r="AI47" s="245"/>
      <c r="AJ47" s="248"/>
      <c r="AK47" s="245"/>
      <c r="AL47" s="246"/>
      <c r="AM47" s="248"/>
      <c r="AN47" s="245"/>
      <c r="AO47" s="248"/>
      <c r="AP47" s="245"/>
      <c r="AQ47" s="246"/>
      <c r="AR47" s="248"/>
      <c r="AS47" s="245"/>
      <c r="AT47" s="248"/>
      <c r="AU47" s="245"/>
      <c r="AV47" s="246"/>
      <c r="AW47" s="248"/>
      <c r="AX47" s="245"/>
      <c r="AY47" s="248"/>
      <c r="AZ47" s="245"/>
      <c r="BA47" s="246"/>
      <c r="BB47" s="248"/>
      <c r="BC47" s="245"/>
      <c r="BD47" s="248"/>
      <c r="BE47" s="245"/>
      <c r="BF47" s="246"/>
      <c r="BG47" s="248"/>
      <c r="BH47" s="245"/>
      <c r="BI47" s="248"/>
      <c r="BJ47" s="245"/>
      <c r="BK47" s="246"/>
      <c r="BL47" s="248"/>
      <c r="BM47" s="245"/>
      <c r="BN47" s="248"/>
      <c r="BO47" s="245"/>
      <c r="BP47" s="246"/>
      <c r="BQ47" s="248"/>
      <c r="BR47" s="245"/>
      <c r="BS47" s="248"/>
      <c r="BT47" s="245"/>
      <c r="BU47" s="246"/>
      <c r="BV47" s="248"/>
      <c r="BW47" s="245"/>
      <c r="BX47" s="248"/>
      <c r="BY47" s="245"/>
    </row>
    <row r="48" spans="1:77" ht="13.5" customHeight="1">
      <c r="A48" s="222" t="s">
        <v>1546</v>
      </c>
      <c r="B48" s="222" t="s">
        <v>1420</v>
      </c>
      <c r="C48" s="246"/>
      <c r="D48" s="248"/>
      <c r="E48" s="245"/>
      <c r="F48" s="248"/>
      <c r="G48" s="245"/>
      <c r="H48" s="246"/>
      <c r="I48" s="248"/>
      <c r="J48" s="245"/>
      <c r="K48" s="248"/>
      <c r="L48" s="245"/>
      <c r="M48" s="246"/>
      <c r="N48" s="248"/>
      <c r="O48" s="245"/>
      <c r="P48" s="248"/>
      <c r="Q48" s="245"/>
      <c r="R48" s="246" t="s">
        <v>1401</v>
      </c>
      <c r="S48" s="248">
        <v>2547</v>
      </c>
      <c r="T48" s="245">
        <v>1.3000000000000002E-3</v>
      </c>
      <c r="U48" s="248"/>
      <c r="V48" s="245"/>
      <c r="W48" s="246"/>
      <c r="X48" s="248"/>
      <c r="Y48" s="245"/>
      <c r="Z48" s="248"/>
      <c r="AA48" s="245"/>
      <c r="AB48" s="246"/>
      <c r="AC48" s="248"/>
      <c r="AD48" s="245"/>
      <c r="AE48" s="248"/>
      <c r="AF48" s="245"/>
      <c r="AG48" s="246"/>
      <c r="AH48" s="248"/>
      <c r="AI48" s="245"/>
      <c r="AJ48" s="248"/>
      <c r="AK48" s="245"/>
      <c r="AL48" s="246"/>
      <c r="AM48" s="248"/>
      <c r="AN48" s="245"/>
      <c r="AO48" s="248"/>
      <c r="AP48" s="245"/>
      <c r="AQ48" s="246"/>
      <c r="AR48" s="248"/>
      <c r="AS48" s="245"/>
      <c r="AT48" s="248"/>
      <c r="AU48" s="245"/>
      <c r="AV48" s="246"/>
      <c r="AW48" s="248"/>
      <c r="AX48" s="245"/>
      <c r="AY48" s="248"/>
      <c r="AZ48" s="245"/>
      <c r="BA48" s="246"/>
      <c r="BB48" s="248"/>
      <c r="BC48" s="245"/>
      <c r="BD48" s="248"/>
      <c r="BE48" s="245"/>
      <c r="BF48" s="246"/>
      <c r="BG48" s="248"/>
      <c r="BH48" s="245"/>
      <c r="BI48" s="248"/>
      <c r="BJ48" s="245"/>
      <c r="BK48" s="246"/>
      <c r="BL48" s="248"/>
      <c r="BM48" s="245"/>
      <c r="BN48" s="248"/>
      <c r="BO48" s="245"/>
      <c r="BP48" s="246"/>
      <c r="BQ48" s="248"/>
      <c r="BR48" s="245"/>
      <c r="BS48" s="248"/>
      <c r="BT48" s="245"/>
      <c r="BU48" s="246"/>
      <c r="BV48" s="248"/>
      <c r="BW48" s="245"/>
      <c r="BX48" s="248"/>
      <c r="BY48" s="245"/>
    </row>
    <row r="49" spans="1:77" ht="13.5" customHeight="1">
      <c r="A49" s="222" t="s">
        <v>1770</v>
      </c>
      <c r="B49" s="222" t="s">
        <v>1769</v>
      </c>
      <c r="C49" s="246"/>
      <c r="D49" s="248"/>
      <c r="E49" s="245"/>
      <c r="F49" s="248"/>
      <c r="G49" s="245"/>
      <c r="H49" s="246"/>
      <c r="I49" s="248"/>
      <c r="J49" s="245"/>
      <c r="K49" s="248"/>
      <c r="L49" s="245"/>
      <c r="M49" s="246"/>
      <c r="N49" s="248"/>
      <c r="O49" s="245"/>
      <c r="P49" s="248"/>
      <c r="Q49" s="245"/>
      <c r="R49" s="246"/>
      <c r="S49" s="248"/>
      <c r="T49" s="245"/>
      <c r="U49" s="248"/>
      <c r="V49" s="245"/>
      <c r="W49" s="246" t="s">
        <v>1684</v>
      </c>
      <c r="X49" s="248">
        <v>870415</v>
      </c>
      <c r="Y49" s="245">
        <v>0.40571902949802457</v>
      </c>
      <c r="Z49" s="248">
        <v>1056582</v>
      </c>
      <c r="AA49" s="245">
        <v>0.5840744948133898</v>
      </c>
      <c r="AB49" s="246"/>
      <c r="AC49" s="248"/>
      <c r="AD49" s="245"/>
      <c r="AE49" s="248"/>
      <c r="AF49" s="245"/>
      <c r="AG49" s="246"/>
      <c r="AH49" s="248"/>
      <c r="AI49" s="245"/>
      <c r="AJ49" s="248"/>
      <c r="AK49" s="245"/>
      <c r="AL49" s="246"/>
      <c r="AM49" s="248"/>
      <c r="AN49" s="245"/>
      <c r="AO49" s="248"/>
      <c r="AP49" s="245"/>
      <c r="AQ49" s="246"/>
      <c r="AR49" s="248"/>
      <c r="AS49" s="245"/>
      <c r="AT49" s="248"/>
      <c r="AU49" s="245"/>
      <c r="AV49" s="246"/>
      <c r="AW49" s="248"/>
      <c r="AX49" s="245"/>
      <c r="AY49" s="248"/>
      <c r="AZ49" s="245"/>
      <c r="BA49" s="246"/>
      <c r="BB49" s="248"/>
      <c r="BC49" s="245"/>
      <c r="BD49" s="248"/>
      <c r="BE49" s="245"/>
      <c r="BF49" s="246"/>
      <c r="BG49" s="248"/>
      <c r="BH49" s="245"/>
      <c r="BI49" s="248"/>
      <c r="BJ49" s="245"/>
      <c r="BK49" s="246"/>
      <c r="BL49" s="248"/>
      <c r="BM49" s="245"/>
      <c r="BN49" s="248"/>
      <c r="BO49" s="245"/>
      <c r="BP49" s="246"/>
      <c r="BQ49" s="248"/>
      <c r="BR49" s="245"/>
      <c r="BS49" s="248"/>
      <c r="BT49" s="245"/>
      <c r="BU49" s="246"/>
      <c r="BV49" s="248"/>
      <c r="BW49" s="245"/>
      <c r="BX49" s="248"/>
      <c r="BY49" s="245"/>
    </row>
    <row r="50" spans="1:77" ht="13.5" customHeight="1">
      <c r="A50" s="222" t="s">
        <v>1772</v>
      </c>
      <c r="B50" s="222" t="s">
        <v>1771</v>
      </c>
      <c r="C50" s="246"/>
      <c r="D50" s="248"/>
      <c r="E50" s="245"/>
      <c r="F50" s="248"/>
      <c r="G50" s="245"/>
      <c r="H50" s="246"/>
      <c r="I50" s="248"/>
      <c r="J50" s="245"/>
      <c r="K50" s="248"/>
      <c r="L50" s="245"/>
      <c r="M50" s="246"/>
      <c r="N50" s="248"/>
      <c r="O50" s="245"/>
      <c r="P50" s="248"/>
      <c r="Q50" s="245"/>
      <c r="R50" s="246"/>
      <c r="S50" s="248"/>
      <c r="T50" s="245"/>
      <c r="U50" s="248"/>
      <c r="V50" s="245"/>
      <c r="W50" s="246" t="s">
        <v>1401</v>
      </c>
      <c r="X50" s="248">
        <v>400379</v>
      </c>
      <c r="Y50" s="245">
        <v>0.18662520672482619</v>
      </c>
      <c r="Z50" s="248">
        <v>752403</v>
      </c>
      <c r="AA50" s="245">
        <v>0.41592550518661014</v>
      </c>
      <c r="AB50" s="246"/>
      <c r="AC50" s="248"/>
      <c r="AD50" s="245"/>
      <c r="AE50" s="248"/>
      <c r="AF50" s="245"/>
      <c r="AG50" s="246"/>
      <c r="AH50" s="248"/>
      <c r="AI50" s="245"/>
      <c r="AJ50" s="248"/>
      <c r="AK50" s="245"/>
      <c r="AL50" s="246"/>
      <c r="AM50" s="248"/>
      <c r="AN50" s="245"/>
      <c r="AO50" s="248"/>
      <c r="AP50" s="245"/>
      <c r="AQ50" s="246"/>
      <c r="AR50" s="248"/>
      <c r="AS50" s="245"/>
      <c r="AT50" s="248"/>
      <c r="AU50" s="245"/>
      <c r="AV50" s="246"/>
      <c r="AW50" s="248"/>
      <c r="AX50" s="245"/>
      <c r="AY50" s="248"/>
      <c r="AZ50" s="245"/>
      <c r="BA50" s="246"/>
      <c r="BB50" s="248"/>
      <c r="BC50" s="245"/>
      <c r="BD50" s="248"/>
      <c r="BE50" s="245"/>
      <c r="BF50" s="246"/>
      <c r="BG50" s="248"/>
      <c r="BH50" s="245"/>
      <c r="BI50" s="248"/>
      <c r="BJ50" s="245"/>
      <c r="BK50" s="246"/>
      <c r="BL50" s="248"/>
      <c r="BM50" s="245"/>
      <c r="BN50" s="248"/>
      <c r="BO50" s="245"/>
      <c r="BP50" s="246"/>
      <c r="BQ50" s="248"/>
      <c r="BR50" s="245"/>
      <c r="BS50" s="248"/>
      <c r="BT50" s="245"/>
      <c r="BU50" s="246"/>
      <c r="BV50" s="248"/>
      <c r="BW50" s="245"/>
      <c r="BX50" s="248"/>
      <c r="BY50" s="245"/>
    </row>
    <row r="51" spans="1:77" ht="13.5" customHeight="1">
      <c r="A51" s="222" t="s">
        <v>1773</v>
      </c>
      <c r="B51" s="222" t="s">
        <v>1774</v>
      </c>
      <c r="C51" s="246"/>
      <c r="D51" s="248"/>
      <c r="E51" s="245"/>
      <c r="F51" s="248"/>
      <c r="G51" s="245"/>
      <c r="H51" s="246"/>
      <c r="I51" s="248"/>
      <c r="J51" s="245"/>
      <c r="K51" s="248"/>
      <c r="L51" s="245"/>
      <c r="M51" s="246"/>
      <c r="N51" s="248"/>
      <c r="O51" s="245"/>
      <c r="P51" s="248"/>
      <c r="Q51" s="245"/>
      <c r="R51" s="246"/>
      <c r="S51" s="248"/>
      <c r="T51" s="245"/>
      <c r="U51" s="248"/>
      <c r="V51" s="245"/>
      <c r="W51" s="82" t="s">
        <v>371</v>
      </c>
      <c r="X51" s="248">
        <v>66667</v>
      </c>
      <c r="Y51" s="245">
        <v>3.1074913161589363E-2</v>
      </c>
      <c r="Z51" s="248"/>
      <c r="AA51" s="245"/>
      <c r="AB51" s="246"/>
      <c r="AC51" s="248"/>
      <c r="AD51" s="245"/>
      <c r="AE51" s="248"/>
      <c r="AF51" s="245"/>
      <c r="AG51" s="246"/>
      <c r="AH51" s="248"/>
      <c r="AI51" s="245"/>
      <c r="AJ51" s="248"/>
      <c r="AK51" s="245"/>
      <c r="AL51" s="246"/>
      <c r="AM51" s="248"/>
      <c r="AN51" s="245"/>
      <c r="AO51" s="248"/>
      <c r="AP51" s="245"/>
      <c r="AQ51" s="246"/>
      <c r="AR51" s="248"/>
      <c r="AS51" s="245"/>
      <c r="AT51" s="248"/>
      <c r="AU51" s="245"/>
      <c r="AV51" s="246"/>
      <c r="AW51" s="248"/>
      <c r="AX51" s="245"/>
      <c r="AY51" s="248"/>
      <c r="AZ51" s="245"/>
      <c r="BA51" s="246"/>
      <c r="BB51" s="248"/>
      <c r="BC51" s="245"/>
      <c r="BD51" s="248"/>
      <c r="BE51" s="245"/>
      <c r="BF51" s="246"/>
      <c r="BG51" s="248"/>
      <c r="BH51" s="245"/>
      <c r="BI51" s="248"/>
      <c r="BJ51" s="245"/>
      <c r="BK51" s="246"/>
      <c r="BL51" s="248"/>
      <c r="BM51" s="245"/>
      <c r="BN51" s="248"/>
      <c r="BO51" s="245"/>
      <c r="BP51" s="246"/>
      <c r="BQ51" s="248"/>
      <c r="BR51" s="245"/>
      <c r="BS51" s="248"/>
      <c r="BT51" s="245"/>
      <c r="BU51" s="246"/>
      <c r="BV51" s="248"/>
      <c r="BW51" s="245"/>
      <c r="BX51" s="248"/>
      <c r="BY51" s="245"/>
    </row>
    <row r="52" spans="1:77" ht="13.5" customHeight="1">
      <c r="A52" s="222" t="s">
        <v>1775</v>
      </c>
      <c r="B52" s="222" t="s">
        <v>1776</v>
      </c>
      <c r="C52" s="246"/>
      <c r="D52" s="248"/>
      <c r="E52" s="245"/>
      <c r="F52" s="248"/>
      <c r="G52" s="245"/>
      <c r="H52" s="246"/>
      <c r="I52" s="248"/>
      <c r="J52" s="245"/>
      <c r="K52" s="248"/>
      <c r="L52" s="245"/>
      <c r="M52" s="246"/>
      <c r="N52" s="248"/>
      <c r="O52" s="245"/>
      <c r="P52" s="248"/>
      <c r="Q52" s="245"/>
      <c r="R52" s="246"/>
      <c r="S52" s="248"/>
      <c r="T52" s="245"/>
      <c r="U52" s="248"/>
      <c r="V52" s="245"/>
      <c r="W52" s="246" t="s">
        <v>1401</v>
      </c>
      <c r="X52" s="248">
        <v>11146</v>
      </c>
      <c r="Y52" s="245">
        <v>5.1953887545423526E-3</v>
      </c>
      <c r="Z52" s="248"/>
      <c r="AA52" s="245"/>
      <c r="AB52" s="246"/>
      <c r="AC52" s="248"/>
      <c r="AD52" s="245"/>
      <c r="AE52" s="248"/>
      <c r="AF52" s="245"/>
      <c r="AG52" s="246"/>
      <c r="AH52" s="248"/>
      <c r="AI52" s="245"/>
      <c r="AJ52" s="248"/>
      <c r="AK52" s="245"/>
      <c r="AL52" s="246"/>
      <c r="AM52" s="248"/>
      <c r="AN52" s="245"/>
      <c r="AO52" s="248"/>
      <c r="AP52" s="245"/>
      <c r="AQ52" s="246"/>
      <c r="AR52" s="248"/>
      <c r="AS52" s="245"/>
      <c r="AT52" s="248"/>
      <c r="AU52" s="245"/>
      <c r="AV52" s="246"/>
      <c r="AW52" s="248"/>
      <c r="AX52" s="245"/>
      <c r="AY52" s="248"/>
      <c r="AZ52" s="245"/>
      <c r="BA52" s="246"/>
      <c r="BB52" s="248"/>
      <c r="BC52" s="245"/>
      <c r="BD52" s="248"/>
      <c r="BE52" s="245"/>
      <c r="BF52" s="246"/>
      <c r="BG52" s="248"/>
      <c r="BH52" s="245"/>
      <c r="BI52" s="248"/>
      <c r="BJ52" s="245"/>
      <c r="BK52" s="246"/>
      <c r="BL52" s="248"/>
      <c r="BM52" s="245"/>
      <c r="BN52" s="248"/>
      <c r="BO52" s="245"/>
      <c r="BP52" s="246"/>
      <c r="BQ52" s="248"/>
      <c r="BR52" s="245"/>
      <c r="BS52" s="248"/>
      <c r="BT52" s="245"/>
      <c r="BU52" s="246"/>
      <c r="BV52" s="248"/>
      <c r="BW52" s="245"/>
      <c r="BX52" s="248"/>
      <c r="BY52" s="245"/>
    </row>
    <row r="53" spans="1:77" ht="13.5" customHeight="1">
      <c r="A53" s="222" t="s">
        <v>1777</v>
      </c>
      <c r="B53" s="222" t="s">
        <v>753</v>
      </c>
      <c r="C53" s="246"/>
      <c r="D53" s="248"/>
      <c r="E53" s="245"/>
      <c r="F53" s="248"/>
      <c r="G53" s="245"/>
      <c r="H53" s="246"/>
      <c r="I53" s="248"/>
      <c r="J53" s="245"/>
      <c r="K53" s="248"/>
      <c r="L53" s="245"/>
      <c r="M53" s="246"/>
      <c r="N53" s="248"/>
      <c r="O53" s="245"/>
      <c r="P53" s="248"/>
      <c r="Q53" s="245"/>
      <c r="R53" s="246"/>
      <c r="S53" s="248"/>
      <c r="T53" s="245"/>
      <c r="U53" s="248"/>
      <c r="V53" s="245"/>
      <c r="W53" s="246" t="s">
        <v>1401</v>
      </c>
      <c r="X53" s="248">
        <v>307823</v>
      </c>
      <c r="Y53" s="245">
        <v>0.14348287749771135</v>
      </c>
      <c r="Z53" s="248"/>
      <c r="AA53" s="245"/>
      <c r="AB53" s="246"/>
      <c r="AC53" s="248"/>
      <c r="AD53" s="245"/>
      <c r="AE53" s="248"/>
      <c r="AF53" s="245"/>
      <c r="AG53" s="246"/>
      <c r="AH53" s="248"/>
      <c r="AI53" s="245"/>
      <c r="AJ53" s="248"/>
      <c r="AK53" s="245"/>
      <c r="AL53" s="246"/>
      <c r="AM53" s="248"/>
      <c r="AN53" s="245"/>
      <c r="AO53" s="248"/>
      <c r="AP53" s="245"/>
      <c r="AQ53" s="246"/>
      <c r="AR53" s="248"/>
      <c r="AS53" s="245"/>
      <c r="AT53" s="248"/>
      <c r="AU53" s="245"/>
      <c r="AV53" s="246"/>
      <c r="AW53" s="248"/>
      <c r="AX53" s="245"/>
      <c r="AY53" s="248"/>
      <c r="AZ53" s="245"/>
      <c r="BA53" s="246"/>
      <c r="BB53" s="248"/>
      <c r="BC53" s="245"/>
      <c r="BD53" s="248"/>
      <c r="BE53" s="245"/>
      <c r="BF53" s="246"/>
      <c r="BG53" s="248"/>
      <c r="BH53" s="245"/>
      <c r="BI53" s="248"/>
      <c r="BJ53" s="245"/>
      <c r="BK53" s="246"/>
      <c r="BL53" s="248"/>
      <c r="BM53" s="245"/>
      <c r="BN53" s="248"/>
      <c r="BO53" s="245"/>
      <c r="BP53" s="246"/>
      <c r="BQ53" s="248"/>
      <c r="BR53" s="245"/>
      <c r="BS53" s="248"/>
      <c r="BT53" s="245"/>
      <c r="BU53" s="246"/>
      <c r="BV53" s="248"/>
      <c r="BW53" s="245"/>
      <c r="BX53" s="248"/>
      <c r="BY53" s="245"/>
    </row>
    <row r="54" spans="1:77" ht="13.5" customHeight="1">
      <c r="A54" s="222" t="s">
        <v>1778</v>
      </c>
      <c r="B54" s="222" t="s">
        <v>1779</v>
      </c>
      <c r="C54" s="246"/>
      <c r="D54" s="248"/>
      <c r="E54" s="245"/>
      <c r="F54" s="248"/>
      <c r="G54" s="245"/>
      <c r="H54" s="246"/>
      <c r="I54" s="248"/>
      <c r="J54" s="245"/>
      <c r="K54" s="248"/>
      <c r="L54" s="245"/>
      <c r="M54" s="246"/>
      <c r="N54" s="248"/>
      <c r="O54" s="245"/>
      <c r="P54" s="248"/>
      <c r="Q54" s="245"/>
      <c r="R54" s="246"/>
      <c r="S54" s="248"/>
      <c r="T54" s="245"/>
      <c r="U54" s="248"/>
      <c r="V54" s="245"/>
      <c r="W54" s="246" t="s">
        <v>1401</v>
      </c>
      <c r="X54" s="248">
        <v>58965</v>
      </c>
      <c r="Y54" s="245">
        <v>2.7484846394364781E-2</v>
      </c>
      <c r="Z54" s="248"/>
      <c r="AA54" s="245"/>
      <c r="AB54" s="246"/>
      <c r="AC54" s="248"/>
      <c r="AD54" s="245"/>
      <c r="AE54" s="248"/>
      <c r="AF54" s="245"/>
      <c r="AG54" s="246"/>
      <c r="AH54" s="248"/>
      <c r="AI54" s="245"/>
      <c r="AJ54" s="248"/>
      <c r="AK54" s="245"/>
      <c r="AL54" s="246"/>
      <c r="AM54" s="248"/>
      <c r="AN54" s="245"/>
      <c r="AO54" s="248"/>
      <c r="AP54" s="245"/>
      <c r="AQ54" s="246"/>
      <c r="AR54" s="248"/>
      <c r="AS54" s="245"/>
      <c r="AT54" s="248"/>
      <c r="AU54" s="245"/>
      <c r="AV54" s="246"/>
      <c r="AW54" s="248"/>
      <c r="AX54" s="245"/>
      <c r="AY54" s="248"/>
      <c r="AZ54" s="245"/>
      <c r="BA54" s="246"/>
      <c r="BB54" s="248"/>
      <c r="BC54" s="245"/>
      <c r="BD54" s="248"/>
      <c r="BE54" s="245"/>
      <c r="BF54" s="246"/>
      <c r="BG54" s="248"/>
      <c r="BH54" s="245"/>
      <c r="BI54" s="248"/>
      <c r="BJ54" s="245"/>
      <c r="BK54" s="246"/>
      <c r="BL54" s="248"/>
      <c r="BM54" s="245"/>
      <c r="BN54" s="248"/>
      <c r="BO54" s="245"/>
      <c r="BP54" s="246"/>
      <c r="BQ54" s="248"/>
      <c r="BR54" s="245"/>
      <c r="BS54" s="248"/>
      <c r="BT54" s="245"/>
      <c r="BU54" s="246"/>
      <c r="BV54" s="248"/>
      <c r="BW54" s="245"/>
      <c r="BX54" s="248"/>
      <c r="BY54" s="245"/>
    </row>
    <row r="55" spans="1:77" ht="13.5" customHeight="1">
      <c r="A55" s="222" t="s">
        <v>1780</v>
      </c>
      <c r="B55" s="222" t="s">
        <v>1781</v>
      </c>
      <c r="C55" s="246"/>
      <c r="D55" s="248"/>
      <c r="E55" s="245"/>
      <c r="F55" s="248"/>
      <c r="G55" s="245"/>
      <c r="H55" s="246"/>
      <c r="I55" s="248"/>
      <c r="J55" s="245"/>
      <c r="K55" s="248"/>
      <c r="L55" s="245"/>
      <c r="M55" s="246"/>
      <c r="N55" s="248"/>
      <c r="O55" s="245"/>
      <c r="P55" s="248"/>
      <c r="Q55" s="245"/>
      <c r="R55" s="246"/>
      <c r="S55" s="248"/>
      <c r="T55" s="245"/>
      <c r="U55" s="248"/>
      <c r="V55" s="245"/>
      <c r="W55" s="82" t="s">
        <v>372</v>
      </c>
      <c r="X55" s="248">
        <v>222935</v>
      </c>
      <c r="Y55" s="245">
        <v>0.10391476691134931</v>
      </c>
      <c r="Z55" s="248"/>
      <c r="AA55" s="245"/>
      <c r="AB55" s="246"/>
      <c r="AC55" s="248"/>
      <c r="AD55" s="245"/>
      <c r="AE55" s="248"/>
      <c r="AF55" s="245"/>
      <c r="AG55" s="246"/>
      <c r="AH55" s="248"/>
      <c r="AI55" s="245"/>
      <c r="AJ55" s="248"/>
      <c r="AK55" s="245"/>
      <c r="AL55" s="246"/>
      <c r="AM55" s="248"/>
      <c r="AN55" s="245"/>
      <c r="AO55" s="248"/>
      <c r="AP55" s="245"/>
      <c r="AQ55" s="246"/>
      <c r="AR55" s="248"/>
      <c r="AS55" s="245"/>
      <c r="AT55" s="248"/>
      <c r="AU55" s="245"/>
      <c r="AV55" s="246"/>
      <c r="AW55" s="248"/>
      <c r="AX55" s="245"/>
      <c r="AY55" s="248"/>
      <c r="AZ55" s="245"/>
      <c r="BA55" s="246"/>
      <c r="BB55" s="248"/>
      <c r="BC55" s="245"/>
      <c r="BD55" s="248"/>
      <c r="BE55" s="245"/>
      <c r="BF55" s="246"/>
      <c r="BG55" s="248"/>
      <c r="BH55" s="245"/>
      <c r="BI55" s="248"/>
      <c r="BJ55" s="245"/>
      <c r="BK55" s="246"/>
      <c r="BL55" s="248"/>
      <c r="BM55" s="245"/>
      <c r="BN55" s="248"/>
      <c r="BO55" s="245"/>
      <c r="BP55" s="246"/>
      <c r="BQ55" s="248"/>
      <c r="BR55" s="245"/>
      <c r="BS55" s="248"/>
      <c r="BT55" s="245"/>
      <c r="BU55" s="246"/>
      <c r="BV55" s="248"/>
      <c r="BW55" s="245"/>
      <c r="BX55" s="248"/>
      <c r="BY55" s="245"/>
    </row>
    <row r="56" spans="1:77" ht="13.5" customHeight="1">
      <c r="A56" s="222" t="s">
        <v>1782</v>
      </c>
      <c r="B56" s="222" t="s">
        <v>1783</v>
      </c>
      <c r="C56" s="246"/>
      <c r="D56" s="248"/>
      <c r="E56" s="245"/>
      <c r="F56" s="248"/>
      <c r="G56" s="245"/>
      <c r="H56" s="246"/>
      <c r="I56" s="248"/>
      <c r="J56" s="245"/>
      <c r="K56" s="248"/>
      <c r="L56" s="245"/>
      <c r="M56" s="246"/>
      <c r="N56" s="248"/>
      <c r="O56" s="245"/>
      <c r="P56" s="248"/>
      <c r="Q56" s="245"/>
      <c r="R56" s="246"/>
      <c r="S56" s="248"/>
      <c r="T56" s="245"/>
      <c r="U56" s="248"/>
      <c r="V56" s="245"/>
      <c r="W56" s="82" t="s">
        <v>1656</v>
      </c>
      <c r="X56" s="248">
        <v>59464</v>
      </c>
      <c r="Y56" s="245">
        <v>2.7717440956406464E-2</v>
      </c>
      <c r="Z56" s="248"/>
      <c r="AA56" s="245"/>
      <c r="AB56" s="246"/>
      <c r="AC56" s="248"/>
      <c r="AD56" s="245"/>
      <c r="AE56" s="248"/>
      <c r="AF56" s="245"/>
      <c r="AG56" s="246"/>
      <c r="AH56" s="248"/>
      <c r="AI56" s="245"/>
      <c r="AJ56" s="248"/>
      <c r="AK56" s="245"/>
      <c r="AL56" s="246"/>
      <c r="AM56" s="248"/>
      <c r="AN56" s="245"/>
      <c r="AO56" s="248"/>
      <c r="AP56" s="245"/>
      <c r="AQ56" s="246"/>
      <c r="AR56" s="248"/>
      <c r="AS56" s="245"/>
      <c r="AT56" s="248"/>
      <c r="AU56" s="245"/>
      <c r="AV56" s="246"/>
      <c r="AW56" s="248"/>
      <c r="AX56" s="245"/>
      <c r="AY56" s="248"/>
      <c r="AZ56" s="245"/>
      <c r="BA56" s="246"/>
      <c r="BB56" s="248"/>
      <c r="BC56" s="245"/>
      <c r="BD56" s="248"/>
      <c r="BE56" s="245"/>
      <c r="BF56" s="246"/>
      <c r="BG56" s="248"/>
      <c r="BH56" s="245"/>
      <c r="BI56" s="248"/>
      <c r="BJ56" s="245"/>
      <c r="BK56" s="246"/>
      <c r="BL56" s="248"/>
      <c r="BM56" s="245"/>
      <c r="BN56" s="248"/>
      <c r="BO56" s="245"/>
      <c r="BP56" s="246"/>
      <c r="BQ56" s="248"/>
      <c r="BR56" s="245"/>
      <c r="BS56" s="248"/>
      <c r="BT56" s="245"/>
      <c r="BU56" s="246"/>
      <c r="BV56" s="248"/>
      <c r="BW56" s="245"/>
      <c r="BX56" s="248"/>
      <c r="BY56" s="245"/>
    </row>
    <row r="57" spans="1:77" ht="13.5" customHeight="1">
      <c r="A57" s="222" t="s">
        <v>1560</v>
      </c>
      <c r="B57" s="222" t="s">
        <v>1784</v>
      </c>
      <c r="C57" s="246"/>
      <c r="D57" s="248"/>
      <c r="E57" s="245"/>
      <c r="F57" s="248"/>
      <c r="G57" s="245"/>
      <c r="H57" s="246"/>
      <c r="I57" s="248"/>
      <c r="J57" s="245"/>
      <c r="K57" s="248"/>
      <c r="L57" s="245"/>
      <c r="M57" s="246"/>
      <c r="N57" s="248"/>
      <c r="O57" s="245"/>
      <c r="P57" s="248"/>
      <c r="Q57" s="245"/>
      <c r="R57" s="246"/>
      <c r="S57" s="248"/>
      <c r="T57" s="245"/>
      <c r="U57" s="248"/>
      <c r="V57" s="245"/>
      <c r="W57" s="246" t="s">
        <v>1401</v>
      </c>
      <c r="X57" s="248">
        <v>122916</v>
      </c>
      <c r="Y57" s="245">
        <v>5.7293773923679153E-2</v>
      </c>
      <c r="Z57" s="248"/>
      <c r="AA57" s="245"/>
      <c r="AB57" s="246"/>
      <c r="AC57" s="248"/>
      <c r="AD57" s="245"/>
      <c r="AE57" s="248"/>
      <c r="AF57" s="245"/>
      <c r="AG57" s="246"/>
      <c r="AH57" s="248"/>
      <c r="AI57" s="245"/>
      <c r="AJ57" s="248"/>
      <c r="AK57" s="245"/>
      <c r="AL57" s="246"/>
      <c r="AM57" s="248"/>
      <c r="AN57" s="245"/>
      <c r="AO57" s="248"/>
      <c r="AP57" s="245"/>
      <c r="AQ57" s="246"/>
      <c r="AR57" s="248"/>
      <c r="AS57" s="245"/>
      <c r="AT57" s="248"/>
      <c r="AU57" s="245"/>
      <c r="AV57" s="246"/>
      <c r="AW57" s="248"/>
      <c r="AX57" s="245"/>
      <c r="AY57" s="248"/>
      <c r="AZ57" s="245"/>
      <c r="BA57" s="246"/>
      <c r="BB57" s="248"/>
      <c r="BC57" s="245"/>
      <c r="BD57" s="248"/>
      <c r="BE57" s="245"/>
      <c r="BF57" s="246"/>
      <c r="BG57" s="248"/>
      <c r="BH57" s="245"/>
      <c r="BI57" s="248"/>
      <c r="BJ57" s="245"/>
      <c r="BK57" s="246"/>
      <c r="BL57" s="248"/>
      <c r="BM57" s="245"/>
      <c r="BN57" s="248"/>
      <c r="BO57" s="245"/>
      <c r="BP57" s="246"/>
      <c r="BQ57" s="248"/>
      <c r="BR57" s="245"/>
      <c r="BS57" s="248"/>
      <c r="BT57" s="245"/>
      <c r="BU57" s="246"/>
      <c r="BV57" s="248"/>
      <c r="BW57" s="245"/>
      <c r="BX57" s="248"/>
      <c r="BY57" s="245"/>
    </row>
    <row r="58" spans="1:77" ht="13.5" customHeight="1">
      <c r="A58" s="222" t="s">
        <v>1785</v>
      </c>
      <c r="B58" s="222" t="s">
        <v>1786</v>
      </c>
      <c r="C58" s="246"/>
      <c r="D58" s="248"/>
      <c r="E58" s="245"/>
      <c r="F58" s="248"/>
      <c r="G58" s="245"/>
      <c r="H58" s="246"/>
      <c r="I58" s="248"/>
      <c r="J58" s="245"/>
      <c r="K58" s="248"/>
      <c r="L58" s="245"/>
      <c r="M58" s="246"/>
      <c r="N58" s="248"/>
      <c r="O58" s="245"/>
      <c r="P58" s="248"/>
      <c r="Q58" s="245"/>
      <c r="R58" s="246"/>
      <c r="S58" s="248"/>
      <c r="T58" s="245"/>
      <c r="U58" s="248"/>
      <c r="V58" s="245"/>
      <c r="W58" s="246" t="s">
        <v>1401</v>
      </c>
      <c r="X58" s="248">
        <v>6567</v>
      </c>
      <c r="Y58" s="245">
        <v>3.0610190158872805E-3</v>
      </c>
      <c r="Z58" s="248"/>
      <c r="AA58" s="245"/>
      <c r="AB58" s="246"/>
      <c r="AC58" s="248"/>
      <c r="AD58" s="245"/>
      <c r="AE58" s="248"/>
      <c r="AF58" s="245"/>
      <c r="AG58" s="246"/>
      <c r="AH58" s="248"/>
      <c r="AI58" s="245"/>
      <c r="AJ58" s="248"/>
      <c r="AK58" s="245"/>
      <c r="AL58" s="246"/>
      <c r="AM58" s="248"/>
      <c r="AN58" s="245"/>
      <c r="AO58" s="248"/>
      <c r="AP58" s="245"/>
      <c r="AQ58" s="246"/>
      <c r="AR58" s="248"/>
      <c r="AS58" s="245"/>
      <c r="AT58" s="248"/>
      <c r="AU58" s="245"/>
      <c r="AV58" s="246"/>
      <c r="AW58" s="248"/>
      <c r="AX58" s="245"/>
      <c r="AY58" s="248"/>
      <c r="AZ58" s="245"/>
      <c r="BA58" s="246"/>
      <c r="BB58" s="248"/>
      <c r="BC58" s="245"/>
      <c r="BD58" s="248"/>
      <c r="BE58" s="245"/>
      <c r="BF58" s="246"/>
      <c r="BG58" s="248"/>
      <c r="BH58" s="245"/>
      <c r="BI58" s="248"/>
      <c r="BJ58" s="245"/>
      <c r="BK58" s="246"/>
      <c r="BL58" s="248"/>
      <c r="BM58" s="245"/>
      <c r="BN58" s="248"/>
      <c r="BO58" s="245"/>
      <c r="BP58" s="246"/>
      <c r="BQ58" s="248"/>
      <c r="BR58" s="245"/>
      <c r="BS58" s="248"/>
      <c r="BT58" s="245"/>
      <c r="BU58" s="246"/>
      <c r="BV58" s="248"/>
      <c r="BW58" s="245"/>
      <c r="BX58" s="248"/>
      <c r="BY58" s="245"/>
    </row>
    <row r="59" spans="1:77" ht="13.5" customHeight="1">
      <c r="A59" s="222" t="s">
        <v>1787</v>
      </c>
      <c r="B59" s="222" t="s">
        <v>1788</v>
      </c>
      <c r="C59" s="246"/>
      <c r="D59" s="248"/>
      <c r="E59" s="245"/>
      <c r="F59" s="248"/>
      <c r="G59" s="245"/>
      <c r="H59" s="246"/>
      <c r="I59" s="248"/>
      <c r="J59" s="245"/>
      <c r="K59" s="248"/>
      <c r="L59" s="245"/>
      <c r="M59" s="246"/>
      <c r="N59" s="248"/>
      <c r="O59" s="245"/>
      <c r="P59" s="248"/>
      <c r="Q59" s="245"/>
      <c r="R59" s="246"/>
      <c r="S59" s="248"/>
      <c r="T59" s="245"/>
      <c r="U59" s="248"/>
      <c r="V59" s="245"/>
      <c r="W59" s="246" t="s">
        <v>1401</v>
      </c>
      <c r="X59" s="248">
        <v>3535</v>
      </c>
      <c r="Y59" s="245">
        <v>1.6477390316981175E-3</v>
      </c>
      <c r="Z59" s="248"/>
      <c r="AA59" s="245"/>
      <c r="AB59" s="246"/>
      <c r="AC59" s="248"/>
      <c r="AD59" s="245"/>
      <c r="AE59" s="248"/>
      <c r="AF59" s="245"/>
      <c r="AG59" s="246"/>
      <c r="AH59" s="248"/>
      <c r="AI59" s="245"/>
      <c r="AJ59" s="248"/>
      <c r="AK59" s="245"/>
      <c r="AL59" s="246"/>
      <c r="AM59" s="248"/>
      <c r="AN59" s="245"/>
      <c r="AO59" s="248"/>
      <c r="AP59" s="245"/>
      <c r="AQ59" s="246"/>
      <c r="AR59" s="248"/>
      <c r="AS59" s="245"/>
      <c r="AT59" s="248"/>
      <c r="AU59" s="245"/>
      <c r="AV59" s="246"/>
      <c r="AW59" s="248"/>
      <c r="AX59" s="245"/>
      <c r="AY59" s="248"/>
      <c r="AZ59" s="245"/>
      <c r="BA59" s="246"/>
      <c r="BB59" s="248"/>
      <c r="BC59" s="245"/>
      <c r="BD59" s="248"/>
      <c r="BE59" s="245"/>
      <c r="BF59" s="246"/>
      <c r="BG59" s="248"/>
      <c r="BH59" s="245"/>
      <c r="BI59" s="248"/>
      <c r="BJ59" s="245"/>
      <c r="BK59" s="246"/>
      <c r="BL59" s="248"/>
      <c r="BM59" s="245"/>
      <c r="BN59" s="248"/>
      <c r="BO59" s="245"/>
      <c r="BP59" s="246"/>
      <c r="BQ59" s="248"/>
      <c r="BR59" s="245"/>
      <c r="BS59" s="248"/>
      <c r="BT59" s="245"/>
      <c r="BU59" s="246"/>
      <c r="BV59" s="248"/>
      <c r="BW59" s="245"/>
      <c r="BX59" s="248"/>
      <c r="BY59" s="245"/>
    </row>
    <row r="60" spans="1:77" ht="13.5" customHeight="1">
      <c r="A60" s="222" t="s">
        <v>1789</v>
      </c>
      <c r="B60" s="222" t="s">
        <v>1790</v>
      </c>
      <c r="C60" s="246"/>
      <c r="D60" s="248"/>
      <c r="E60" s="245"/>
      <c r="F60" s="248"/>
      <c r="G60" s="245"/>
      <c r="H60" s="246"/>
      <c r="I60" s="248"/>
      <c r="J60" s="245"/>
      <c r="K60" s="248"/>
      <c r="L60" s="245"/>
      <c r="M60" s="246"/>
      <c r="N60" s="248"/>
      <c r="O60" s="245"/>
      <c r="P60" s="248"/>
      <c r="Q60" s="245"/>
      <c r="R60" s="246"/>
      <c r="S60" s="248"/>
      <c r="T60" s="245"/>
      <c r="U60" s="248"/>
      <c r="V60" s="245"/>
      <c r="W60" s="246" t="s">
        <v>1401</v>
      </c>
      <c r="X60" s="248">
        <v>6219</v>
      </c>
      <c r="Y60" s="245">
        <v>2.8988087802349623E-3</v>
      </c>
      <c r="Z60" s="248"/>
      <c r="AA60" s="245"/>
      <c r="AB60" s="246"/>
      <c r="AC60" s="248"/>
      <c r="AD60" s="245"/>
      <c r="AE60" s="248"/>
      <c r="AF60" s="245"/>
      <c r="AG60" s="246"/>
      <c r="AH60" s="248"/>
      <c r="AI60" s="245"/>
      <c r="AJ60" s="248"/>
      <c r="AK60" s="245"/>
      <c r="AL60" s="246"/>
      <c r="AM60" s="248"/>
      <c r="AN60" s="245"/>
      <c r="AO60" s="248"/>
      <c r="AP60" s="245"/>
      <c r="AQ60" s="246"/>
      <c r="AR60" s="248"/>
      <c r="AS60" s="245"/>
      <c r="AT60" s="248"/>
      <c r="AU60" s="245"/>
      <c r="AV60" s="246"/>
      <c r="AW60" s="248"/>
      <c r="AX60" s="245"/>
      <c r="AY60" s="248"/>
      <c r="AZ60" s="245"/>
      <c r="BA60" s="246"/>
      <c r="BB60" s="248"/>
      <c r="BC60" s="245"/>
      <c r="BD60" s="248"/>
      <c r="BE60" s="245"/>
      <c r="BF60" s="246"/>
      <c r="BG60" s="248"/>
      <c r="BH60" s="245"/>
      <c r="BI60" s="248"/>
      <c r="BJ60" s="245"/>
      <c r="BK60" s="246"/>
      <c r="BL60" s="248"/>
      <c r="BM60" s="245"/>
      <c r="BN60" s="248"/>
      <c r="BO60" s="245"/>
      <c r="BP60" s="246"/>
      <c r="BQ60" s="248"/>
      <c r="BR60" s="245"/>
      <c r="BS60" s="248"/>
      <c r="BT60" s="245"/>
      <c r="BU60" s="246"/>
      <c r="BV60" s="248"/>
      <c r="BW60" s="245"/>
      <c r="BX60" s="248"/>
      <c r="BY60" s="245"/>
    </row>
    <row r="61" spans="1:77" ht="13.5" customHeight="1">
      <c r="A61" s="222" t="s">
        <v>1791</v>
      </c>
      <c r="B61" s="222" t="s">
        <v>1792</v>
      </c>
      <c r="C61" s="246"/>
      <c r="D61" s="248"/>
      <c r="E61" s="245"/>
      <c r="F61" s="248"/>
      <c r="G61" s="245"/>
      <c r="H61" s="246"/>
      <c r="I61" s="248"/>
      <c r="J61" s="245"/>
      <c r="K61" s="248"/>
      <c r="L61" s="245"/>
      <c r="M61" s="246"/>
      <c r="N61" s="248"/>
      <c r="O61" s="245"/>
      <c r="P61" s="248"/>
      <c r="Q61" s="245"/>
      <c r="R61" s="246"/>
      <c r="S61" s="248"/>
      <c r="T61" s="245"/>
      <c r="U61" s="248"/>
      <c r="V61" s="245"/>
      <c r="W61" s="246" t="s">
        <v>1401</v>
      </c>
      <c r="X61" s="248">
        <v>3807</v>
      </c>
      <c r="Y61" s="245">
        <v>1.7745240434723431E-3</v>
      </c>
      <c r="Z61" s="248"/>
      <c r="AA61" s="245"/>
      <c r="AB61" s="246"/>
      <c r="AC61" s="248"/>
      <c r="AD61" s="245"/>
      <c r="AE61" s="248"/>
      <c r="AF61" s="245"/>
      <c r="AG61" s="246"/>
      <c r="AH61" s="248"/>
      <c r="AI61" s="245"/>
      <c r="AJ61" s="248"/>
      <c r="AK61" s="245"/>
      <c r="AL61" s="246"/>
      <c r="AM61" s="248"/>
      <c r="AN61" s="245"/>
      <c r="AO61" s="248"/>
      <c r="AP61" s="245"/>
      <c r="AQ61" s="246"/>
      <c r="AR61" s="248"/>
      <c r="AS61" s="245"/>
      <c r="AT61" s="248"/>
      <c r="AU61" s="245"/>
      <c r="AV61" s="246"/>
      <c r="AW61" s="248"/>
      <c r="AX61" s="245"/>
      <c r="AY61" s="248"/>
      <c r="AZ61" s="245"/>
      <c r="BA61" s="246"/>
      <c r="BB61" s="248"/>
      <c r="BC61" s="245"/>
      <c r="BD61" s="248"/>
      <c r="BE61" s="245"/>
      <c r="BF61" s="246"/>
      <c r="BG61" s="248"/>
      <c r="BH61" s="245"/>
      <c r="BI61" s="248"/>
      <c r="BJ61" s="245"/>
      <c r="BK61" s="246"/>
      <c r="BL61" s="248"/>
      <c r="BM61" s="245"/>
      <c r="BN61" s="248"/>
      <c r="BO61" s="245"/>
      <c r="BP61" s="246"/>
      <c r="BQ61" s="248"/>
      <c r="BR61" s="245"/>
      <c r="BS61" s="248"/>
      <c r="BT61" s="245"/>
      <c r="BU61" s="246"/>
      <c r="BV61" s="248"/>
      <c r="BW61" s="245"/>
      <c r="BX61" s="248"/>
      <c r="BY61" s="245"/>
    </row>
    <row r="62" spans="1:77" ht="13.5" customHeight="1">
      <c r="A62" s="222" t="s">
        <v>1793</v>
      </c>
      <c r="B62" s="222" t="s">
        <v>1794</v>
      </c>
      <c r="C62" s="246"/>
      <c r="D62" s="248"/>
      <c r="E62" s="245"/>
      <c r="F62" s="248"/>
      <c r="G62" s="245"/>
      <c r="H62" s="246"/>
      <c r="I62" s="248"/>
      <c r="J62" s="245"/>
      <c r="K62" s="248"/>
      <c r="L62" s="245"/>
      <c r="M62" s="246"/>
      <c r="N62" s="248"/>
      <c r="O62" s="245"/>
      <c r="P62" s="248"/>
      <c r="Q62" s="245"/>
      <c r="R62" s="246"/>
      <c r="S62" s="248"/>
      <c r="T62" s="245"/>
      <c r="U62" s="248"/>
      <c r="V62" s="245"/>
      <c r="W62" s="246" t="s">
        <v>311</v>
      </c>
      <c r="X62" s="248">
        <v>3318</v>
      </c>
      <c r="Y62" s="245">
        <v>1.5465906950988271E-3</v>
      </c>
      <c r="Z62" s="248"/>
      <c r="AA62" s="245"/>
      <c r="AB62" s="246"/>
      <c r="AC62" s="248"/>
      <c r="AD62" s="245"/>
      <c r="AE62" s="248"/>
      <c r="AF62" s="245"/>
      <c r="AG62" s="246"/>
      <c r="AH62" s="248"/>
      <c r="AI62" s="245"/>
      <c r="AJ62" s="248"/>
      <c r="AK62" s="245"/>
      <c r="AL62" s="246"/>
      <c r="AM62" s="248"/>
      <c r="AN62" s="245"/>
      <c r="AO62" s="248"/>
      <c r="AP62" s="245"/>
      <c r="AQ62" s="246"/>
      <c r="AR62" s="248"/>
      <c r="AS62" s="245"/>
      <c r="AT62" s="248"/>
      <c r="AU62" s="245"/>
      <c r="AV62" s="246"/>
      <c r="AW62" s="248"/>
      <c r="AX62" s="245"/>
      <c r="AY62" s="248"/>
      <c r="AZ62" s="245"/>
      <c r="BA62" s="246"/>
      <c r="BB62" s="248"/>
      <c r="BC62" s="245"/>
      <c r="BD62" s="248"/>
      <c r="BE62" s="245"/>
      <c r="BF62" s="246"/>
      <c r="BG62" s="248"/>
      <c r="BH62" s="245"/>
      <c r="BI62" s="248"/>
      <c r="BJ62" s="245"/>
      <c r="BK62" s="246"/>
      <c r="BL62" s="248"/>
      <c r="BM62" s="245"/>
      <c r="BN62" s="248"/>
      <c r="BO62" s="245"/>
      <c r="BP62" s="246"/>
      <c r="BQ62" s="248"/>
      <c r="BR62" s="245"/>
      <c r="BS62" s="248"/>
      <c r="BT62" s="245"/>
      <c r="BU62" s="246"/>
      <c r="BV62" s="248"/>
      <c r="BW62" s="245"/>
      <c r="BX62" s="248"/>
      <c r="BY62" s="245"/>
    </row>
    <row r="63" spans="1:77" ht="13.5" customHeight="1">
      <c r="A63" s="222" t="s">
        <v>1795</v>
      </c>
      <c r="B63" s="222" t="s">
        <v>1796</v>
      </c>
      <c r="C63" s="246"/>
      <c r="D63" s="248"/>
      <c r="E63" s="245"/>
      <c r="F63" s="248"/>
      <c r="G63" s="245"/>
      <c r="H63" s="246"/>
      <c r="I63" s="248"/>
      <c r="J63" s="245"/>
      <c r="K63" s="248"/>
      <c r="L63" s="245"/>
      <c r="M63" s="246"/>
      <c r="N63" s="248"/>
      <c r="O63" s="245"/>
      <c r="P63" s="248"/>
      <c r="Q63" s="245"/>
      <c r="R63" s="246"/>
      <c r="S63" s="248"/>
      <c r="T63" s="245"/>
      <c r="U63" s="248"/>
      <c r="V63" s="245"/>
      <c r="W63" s="246" t="s">
        <v>1401</v>
      </c>
      <c r="X63" s="248">
        <v>1208</v>
      </c>
      <c r="Y63" s="245">
        <v>5.6307461111494369E-4</v>
      </c>
      <c r="Z63" s="248"/>
      <c r="AA63" s="245"/>
      <c r="AB63" s="246"/>
      <c r="AC63" s="248"/>
      <c r="AD63" s="245"/>
      <c r="AE63" s="248"/>
      <c r="AF63" s="245"/>
      <c r="AG63" s="246"/>
      <c r="AH63" s="248"/>
      <c r="AI63" s="245"/>
      <c r="AJ63" s="248"/>
      <c r="AK63" s="245"/>
      <c r="AL63" s="246"/>
      <c r="AM63" s="248"/>
      <c r="AN63" s="245"/>
      <c r="AO63" s="248"/>
      <c r="AP63" s="245"/>
      <c r="AQ63" s="246"/>
      <c r="AR63" s="248"/>
      <c r="AS63" s="245"/>
      <c r="AT63" s="248"/>
      <c r="AU63" s="245"/>
      <c r="AV63" s="246"/>
      <c r="AW63" s="248"/>
      <c r="AX63" s="245"/>
      <c r="AY63" s="248"/>
      <c r="AZ63" s="245"/>
      <c r="BA63" s="246"/>
      <c r="BB63" s="248"/>
      <c r="BC63" s="245"/>
      <c r="BD63" s="248"/>
      <c r="BE63" s="245"/>
      <c r="BF63" s="246"/>
      <c r="BG63" s="248"/>
      <c r="BH63" s="245"/>
      <c r="BI63" s="248"/>
      <c r="BJ63" s="245"/>
      <c r="BK63" s="246"/>
      <c r="BL63" s="248"/>
      <c r="BM63" s="245"/>
      <c r="BN63" s="248"/>
      <c r="BO63" s="245"/>
      <c r="BP63" s="246"/>
      <c r="BQ63" s="248"/>
      <c r="BR63" s="245"/>
      <c r="BS63" s="248"/>
      <c r="BT63" s="245"/>
      <c r="BU63" s="246"/>
      <c r="BV63" s="248"/>
      <c r="BW63" s="245"/>
      <c r="BX63" s="248"/>
      <c r="BY63" s="245"/>
    </row>
    <row r="64" spans="1:77" ht="13.5" customHeight="1">
      <c r="C64" s="246"/>
      <c r="D64" s="248"/>
      <c r="E64" s="245"/>
      <c r="F64" s="248"/>
      <c r="G64" s="245"/>
      <c r="H64" s="246"/>
      <c r="I64" s="248"/>
      <c r="J64" s="245"/>
      <c r="K64" s="248"/>
      <c r="L64" s="245"/>
      <c r="M64" s="246"/>
      <c r="N64" s="248"/>
      <c r="O64" s="245"/>
      <c r="P64" s="248"/>
      <c r="Q64" s="245"/>
      <c r="R64" s="246"/>
      <c r="S64" s="248"/>
      <c r="T64" s="245"/>
      <c r="U64" s="248"/>
      <c r="V64" s="245"/>
      <c r="W64" s="246"/>
      <c r="X64" s="248"/>
      <c r="Y64" s="245"/>
      <c r="Z64" s="248"/>
      <c r="AA64" s="245"/>
      <c r="AB64" s="246"/>
      <c r="AC64" s="248"/>
      <c r="AD64" s="245"/>
      <c r="AE64" s="248"/>
      <c r="AF64" s="245"/>
      <c r="AG64" s="246"/>
      <c r="AH64" s="248"/>
      <c r="AI64" s="245"/>
      <c r="AJ64" s="248"/>
      <c r="AK64" s="245"/>
      <c r="AL64" s="246"/>
      <c r="AM64" s="248"/>
      <c r="AN64" s="245"/>
      <c r="AO64" s="248"/>
      <c r="AP64" s="245"/>
      <c r="AQ64" s="246"/>
      <c r="AR64" s="248"/>
      <c r="AS64" s="245"/>
      <c r="AT64" s="248"/>
      <c r="AU64" s="245"/>
      <c r="AV64" s="246"/>
      <c r="AW64" s="248"/>
      <c r="AX64" s="245"/>
      <c r="AY64" s="248"/>
      <c r="AZ64" s="245"/>
      <c r="BA64" s="246"/>
      <c r="BB64" s="248"/>
      <c r="BC64" s="245"/>
      <c r="BD64" s="248"/>
      <c r="BE64" s="245"/>
      <c r="BF64" s="246"/>
      <c r="BG64" s="248"/>
      <c r="BH64" s="245"/>
      <c r="BI64" s="248"/>
      <c r="BJ64" s="245"/>
      <c r="BK64" s="246"/>
      <c r="BL64" s="248"/>
      <c r="BM64" s="245"/>
      <c r="BN64" s="248"/>
      <c r="BO64" s="245"/>
      <c r="BP64" s="246"/>
      <c r="BQ64" s="248"/>
      <c r="BR64" s="245"/>
      <c r="BS64" s="248"/>
      <c r="BT64" s="245"/>
      <c r="BU64" s="246"/>
      <c r="BV64" s="248"/>
      <c r="BW64" s="245"/>
      <c r="BX64" s="248"/>
      <c r="BY64" s="245"/>
    </row>
    <row r="65" spans="3:77" ht="13.5" customHeight="1">
      <c r="C65" s="246"/>
      <c r="D65" s="248"/>
      <c r="E65" s="245"/>
      <c r="F65" s="248"/>
      <c r="G65" s="245"/>
      <c r="H65" s="246"/>
      <c r="I65" s="248"/>
      <c r="J65" s="245"/>
      <c r="K65" s="248"/>
      <c r="L65" s="245"/>
      <c r="M65" s="246"/>
      <c r="N65" s="248"/>
      <c r="O65" s="245"/>
      <c r="P65" s="248"/>
      <c r="Q65" s="245"/>
      <c r="R65" s="246"/>
      <c r="S65" s="248"/>
      <c r="T65" s="245"/>
      <c r="U65" s="248"/>
      <c r="V65" s="245"/>
      <c r="W65" s="246"/>
      <c r="X65" s="248"/>
      <c r="Y65" s="245"/>
      <c r="Z65" s="248"/>
      <c r="AA65" s="245"/>
      <c r="AB65" s="246"/>
      <c r="AC65" s="248"/>
      <c r="AD65" s="245"/>
      <c r="AE65" s="248"/>
      <c r="AF65" s="245"/>
      <c r="AG65" s="246"/>
      <c r="AH65" s="248"/>
      <c r="AI65" s="245"/>
      <c r="AJ65" s="248"/>
      <c r="AK65" s="245"/>
      <c r="AL65" s="246"/>
      <c r="AM65" s="248"/>
      <c r="AN65" s="245"/>
      <c r="AO65" s="248"/>
      <c r="AP65" s="245"/>
      <c r="AQ65" s="246"/>
      <c r="AR65" s="248"/>
      <c r="AS65" s="245"/>
      <c r="AT65" s="248"/>
      <c r="AU65" s="245"/>
      <c r="AV65" s="246"/>
      <c r="AW65" s="248"/>
      <c r="AX65" s="245"/>
      <c r="AY65" s="248"/>
      <c r="AZ65" s="245"/>
      <c r="BA65" s="246"/>
      <c r="BB65" s="248"/>
      <c r="BC65" s="245"/>
      <c r="BD65" s="248"/>
      <c r="BE65" s="245"/>
      <c r="BF65" s="246"/>
      <c r="BG65" s="248"/>
      <c r="BH65" s="245"/>
      <c r="BI65" s="248"/>
      <c r="BJ65" s="245"/>
      <c r="BK65" s="246"/>
      <c r="BL65" s="248"/>
      <c r="BM65" s="245"/>
      <c r="BN65" s="248"/>
      <c r="BO65" s="245"/>
      <c r="BP65" s="246"/>
      <c r="BQ65" s="248"/>
      <c r="BR65" s="245"/>
      <c r="BS65" s="248"/>
      <c r="BT65" s="245"/>
      <c r="BU65" s="246"/>
      <c r="BV65" s="248"/>
      <c r="BW65" s="245"/>
      <c r="BX65" s="248"/>
      <c r="BY65" s="245"/>
    </row>
    <row r="66" spans="3:77" ht="13.5" customHeight="1">
      <c r="C66" s="246"/>
      <c r="D66" s="248"/>
      <c r="E66" s="245"/>
      <c r="F66" s="248"/>
      <c r="G66" s="245"/>
      <c r="H66" s="246"/>
      <c r="I66" s="248"/>
      <c r="J66" s="245"/>
      <c r="K66" s="248"/>
      <c r="L66" s="245"/>
      <c r="M66" s="246"/>
      <c r="N66" s="248"/>
      <c r="O66" s="245"/>
      <c r="P66" s="248"/>
      <c r="Q66" s="245"/>
      <c r="R66" s="246"/>
      <c r="S66" s="248"/>
      <c r="T66" s="245"/>
      <c r="U66" s="248"/>
      <c r="V66" s="245"/>
      <c r="W66" s="246"/>
      <c r="X66" s="248"/>
      <c r="Y66" s="245"/>
      <c r="Z66" s="248"/>
      <c r="AA66" s="245"/>
      <c r="AB66" s="246"/>
      <c r="AC66" s="248"/>
      <c r="AD66" s="245"/>
      <c r="AE66" s="248"/>
      <c r="AF66" s="245"/>
      <c r="AG66" s="246"/>
      <c r="AH66" s="248"/>
      <c r="AI66" s="245"/>
      <c r="AJ66" s="248"/>
      <c r="AK66" s="245"/>
      <c r="AL66" s="246"/>
      <c r="AM66" s="248"/>
      <c r="AN66" s="245"/>
      <c r="AO66" s="248"/>
      <c r="AP66" s="245"/>
      <c r="AQ66" s="246"/>
      <c r="AR66" s="248"/>
      <c r="AS66" s="245"/>
      <c r="AT66" s="248"/>
      <c r="AU66" s="245"/>
      <c r="AV66" s="246"/>
      <c r="AW66" s="248"/>
      <c r="AX66" s="245"/>
      <c r="AY66" s="248"/>
      <c r="AZ66" s="245"/>
      <c r="BA66" s="246"/>
      <c r="BB66" s="248"/>
      <c r="BC66" s="245"/>
      <c r="BD66" s="248"/>
      <c r="BE66" s="245"/>
      <c r="BF66" s="246"/>
      <c r="BG66" s="248"/>
      <c r="BH66" s="245"/>
      <c r="BI66" s="248"/>
      <c r="BJ66" s="245"/>
      <c r="BK66" s="246"/>
      <c r="BL66" s="248"/>
      <c r="BM66" s="245"/>
      <c r="BN66" s="248"/>
      <c r="BO66" s="245"/>
      <c r="BP66" s="246"/>
      <c r="BQ66" s="248"/>
      <c r="BR66" s="245"/>
      <c r="BS66" s="248"/>
      <c r="BT66" s="245"/>
      <c r="BU66" s="246"/>
      <c r="BV66" s="248"/>
      <c r="BW66" s="245"/>
      <c r="BX66" s="248"/>
      <c r="BY66" s="245"/>
    </row>
    <row r="67" spans="3:77" ht="13.5" customHeight="1">
      <c r="C67" s="246"/>
      <c r="D67" s="248"/>
      <c r="E67" s="245"/>
      <c r="F67" s="248"/>
      <c r="G67" s="245"/>
      <c r="H67" s="246"/>
      <c r="I67" s="248"/>
      <c r="J67" s="245"/>
      <c r="K67" s="248"/>
      <c r="L67" s="245"/>
      <c r="M67" s="246"/>
      <c r="N67" s="248"/>
      <c r="O67" s="245"/>
      <c r="P67" s="248"/>
      <c r="Q67" s="245"/>
      <c r="R67" s="246"/>
      <c r="S67" s="248"/>
      <c r="T67" s="245"/>
      <c r="U67" s="248"/>
      <c r="V67" s="245"/>
      <c r="W67" s="246"/>
      <c r="X67" s="248"/>
      <c r="Y67" s="245"/>
      <c r="Z67" s="248"/>
      <c r="AA67" s="245"/>
      <c r="AB67" s="246"/>
      <c r="AC67" s="248"/>
      <c r="AD67" s="245"/>
      <c r="AE67" s="248"/>
      <c r="AF67" s="245"/>
      <c r="AG67" s="246"/>
      <c r="AH67" s="248"/>
      <c r="AI67" s="245"/>
      <c r="AJ67" s="248"/>
      <c r="AK67" s="245"/>
      <c r="AL67" s="246"/>
      <c r="AM67" s="248"/>
      <c r="AN67" s="245"/>
      <c r="AO67" s="248"/>
      <c r="AP67" s="245"/>
      <c r="AQ67" s="246"/>
      <c r="AR67" s="248"/>
      <c r="AS67" s="245"/>
      <c r="AT67" s="248"/>
      <c r="AU67" s="245"/>
      <c r="AV67" s="246"/>
      <c r="AW67" s="248"/>
      <c r="AX67" s="245"/>
      <c r="AY67" s="248"/>
      <c r="AZ67" s="245"/>
      <c r="BA67" s="246"/>
      <c r="BB67" s="248"/>
      <c r="BC67" s="245"/>
      <c r="BD67" s="248"/>
      <c r="BE67" s="245"/>
      <c r="BF67" s="246"/>
      <c r="BG67" s="248"/>
      <c r="BH67" s="245"/>
      <c r="BI67" s="248"/>
      <c r="BJ67" s="245"/>
      <c r="BK67" s="246"/>
      <c r="BL67" s="248"/>
      <c r="BM67" s="245"/>
      <c r="BN67" s="248"/>
      <c r="BO67" s="245"/>
      <c r="BP67" s="246"/>
      <c r="BQ67" s="248"/>
      <c r="BR67" s="245"/>
      <c r="BS67" s="248"/>
      <c r="BT67" s="245"/>
      <c r="BU67" s="246"/>
      <c r="BV67" s="248"/>
      <c r="BW67" s="245"/>
      <c r="BX67" s="248"/>
      <c r="BY67" s="245"/>
    </row>
    <row r="68" spans="3:77" ht="13.5" customHeight="1">
      <c r="C68" s="246"/>
      <c r="D68" s="248"/>
      <c r="E68" s="245"/>
      <c r="F68" s="248"/>
      <c r="G68" s="245"/>
      <c r="H68" s="246"/>
      <c r="I68" s="248"/>
      <c r="J68" s="245"/>
      <c r="K68" s="248"/>
      <c r="L68" s="245"/>
      <c r="M68" s="246"/>
      <c r="N68" s="248"/>
      <c r="O68" s="245"/>
      <c r="P68" s="248"/>
      <c r="Q68" s="245"/>
      <c r="R68" s="246"/>
      <c r="S68" s="248"/>
      <c r="T68" s="245"/>
      <c r="U68" s="248"/>
      <c r="V68" s="245"/>
      <c r="W68" s="246"/>
      <c r="X68" s="248"/>
      <c r="Y68" s="245"/>
      <c r="Z68" s="248"/>
      <c r="AA68" s="245"/>
      <c r="AB68" s="246"/>
      <c r="AC68" s="248"/>
      <c r="AD68" s="245"/>
      <c r="AE68" s="248"/>
      <c r="AF68" s="245"/>
      <c r="AG68" s="246"/>
      <c r="AH68" s="248"/>
      <c r="AI68" s="245"/>
      <c r="AJ68" s="248"/>
      <c r="AK68" s="245"/>
      <c r="AL68" s="246"/>
      <c r="AM68" s="248"/>
      <c r="AN68" s="245"/>
      <c r="AO68" s="248"/>
      <c r="AP68" s="245"/>
      <c r="AQ68" s="246"/>
      <c r="AR68" s="248"/>
      <c r="AS68" s="245"/>
      <c r="AT68" s="248"/>
      <c r="AU68" s="245"/>
      <c r="AV68" s="246"/>
      <c r="AW68" s="248"/>
      <c r="AX68" s="245"/>
      <c r="AY68" s="248"/>
      <c r="AZ68" s="245"/>
      <c r="BA68" s="246"/>
      <c r="BB68" s="248"/>
      <c r="BC68" s="245"/>
      <c r="BD68" s="248"/>
      <c r="BE68" s="245"/>
      <c r="BF68" s="246"/>
      <c r="BG68" s="248"/>
      <c r="BH68" s="245"/>
      <c r="BI68" s="248"/>
      <c r="BJ68" s="245"/>
      <c r="BK68" s="246"/>
      <c r="BL68" s="248"/>
      <c r="BM68" s="245"/>
      <c r="BN68" s="248"/>
      <c r="BO68" s="245"/>
      <c r="BP68" s="246"/>
      <c r="BQ68" s="248"/>
      <c r="BR68" s="245"/>
      <c r="BS68" s="248"/>
      <c r="BT68" s="245"/>
      <c r="BU68" s="246"/>
      <c r="BV68" s="248"/>
      <c r="BW68" s="245"/>
      <c r="BX68" s="248"/>
      <c r="BY68" s="245"/>
    </row>
    <row r="69" spans="3:77" ht="13.5" customHeight="1">
      <c r="C69" s="246"/>
      <c r="D69" s="248"/>
      <c r="E69" s="245"/>
      <c r="F69" s="248"/>
      <c r="G69" s="245"/>
      <c r="H69" s="246"/>
      <c r="I69" s="248"/>
      <c r="J69" s="245"/>
      <c r="K69" s="248"/>
      <c r="L69" s="245"/>
      <c r="M69" s="246"/>
      <c r="N69" s="248"/>
      <c r="O69" s="245"/>
      <c r="P69" s="248"/>
      <c r="Q69" s="245"/>
      <c r="R69" s="246"/>
      <c r="S69" s="248"/>
      <c r="T69" s="245"/>
      <c r="U69" s="248"/>
      <c r="V69" s="245"/>
      <c r="W69" s="246"/>
      <c r="X69" s="248"/>
      <c r="Y69" s="245"/>
      <c r="Z69" s="248"/>
      <c r="AA69" s="245"/>
      <c r="AB69" s="246"/>
      <c r="AC69" s="248"/>
      <c r="AD69" s="245"/>
      <c r="AE69" s="248"/>
      <c r="AF69" s="245"/>
      <c r="AG69" s="246"/>
      <c r="AH69" s="248"/>
      <c r="AI69" s="245"/>
      <c r="AJ69" s="248"/>
      <c r="AK69" s="245"/>
      <c r="AL69" s="246"/>
      <c r="AM69" s="248"/>
      <c r="AN69" s="245"/>
      <c r="AO69" s="248"/>
      <c r="AP69" s="245"/>
      <c r="AQ69" s="246"/>
      <c r="AR69" s="248"/>
      <c r="AS69" s="245"/>
      <c r="AT69" s="248"/>
      <c r="AU69" s="245"/>
      <c r="AV69" s="246"/>
      <c r="AW69" s="248"/>
      <c r="AX69" s="245"/>
      <c r="AY69" s="248"/>
      <c r="AZ69" s="245"/>
      <c r="BA69" s="246"/>
      <c r="BB69" s="248"/>
      <c r="BC69" s="245"/>
      <c r="BD69" s="248"/>
      <c r="BE69" s="245"/>
      <c r="BF69" s="246"/>
      <c r="BG69" s="248"/>
      <c r="BH69" s="245"/>
      <c r="BI69" s="248"/>
      <c r="BJ69" s="245"/>
      <c r="BK69" s="246"/>
      <c r="BL69" s="248"/>
      <c r="BM69" s="245"/>
      <c r="BN69" s="248"/>
      <c r="BO69" s="245"/>
      <c r="BP69" s="246"/>
      <c r="BQ69" s="248"/>
      <c r="BR69" s="245"/>
      <c r="BS69" s="248"/>
      <c r="BT69" s="245"/>
      <c r="BU69" s="246"/>
      <c r="BV69" s="248"/>
      <c r="BW69" s="245"/>
      <c r="BX69" s="248"/>
      <c r="BY69" s="245"/>
    </row>
    <row r="70" spans="3:77" ht="13.5" customHeight="1">
      <c r="C70" s="246"/>
      <c r="D70" s="248"/>
      <c r="E70" s="245"/>
      <c r="F70" s="248"/>
      <c r="G70" s="245"/>
      <c r="H70" s="246"/>
      <c r="I70" s="248"/>
      <c r="J70" s="245"/>
      <c r="K70" s="248"/>
      <c r="L70" s="245"/>
      <c r="M70" s="246"/>
      <c r="N70" s="248"/>
      <c r="O70" s="245"/>
      <c r="P70" s="248"/>
      <c r="Q70" s="245"/>
      <c r="R70" s="246"/>
      <c r="S70" s="248"/>
      <c r="T70" s="245"/>
      <c r="U70" s="248"/>
      <c r="V70" s="245"/>
      <c r="W70" s="246"/>
      <c r="X70" s="248"/>
      <c r="Y70" s="245"/>
      <c r="Z70" s="248"/>
      <c r="AA70" s="245"/>
      <c r="AB70" s="246"/>
      <c r="AC70" s="248"/>
      <c r="AD70" s="245"/>
      <c r="AE70" s="248"/>
      <c r="AF70" s="245"/>
      <c r="AG70" s="246"/>
      <c r="AH70" s="248"/>
      <c r="AI70" s="245"/>
      <c r="AJ70" s="248"/>
      <c r="AK70" s="245"/>
      <c r="AL70" s="246"/>
      <c r="AM70" s="248"/>
      <c r="AN70" s="245"/>
      <c r="AO70" s="248"/>
      <c r="AP70" s="245"/>
      <c r="AQ70" s="246"/>
      <c r="AR70" s="248"/>
      <c r="AS70" s="245"/>
      <c r="AT70" s="248"/>
      <c r="AU70" s="245"/>
      <c r="AV70" s="246"/>
      <c r="AW70" s="248"/>
      <c r="AX70" s="245"/>
      <c r="AY70" s="248"/>
      <c r="AZ70" s="245"/>
      <c r="BA70" s="246"/>
      <c r="BB70" s="248"/>
      <c r="BC70" s="245"/>
      <c r="BD70" s="248"/>
      <c r="BE70" s="245"/>
      <c r="BF70" s="246"/>
      <c r="BG70" s="248"/>
      <c r="BH70" s="245"/>
      <c r="BI70" s="248"/>
      <c r="BJ70" s="245"/>
      <c r="BK70" s="246"/>
      <c r="BL70" s="248"/>
      <c r="BM70" s="245"/>
      <c r="BN70" s="248"/>
      <c r="BO70" s="245"/>
      <c r="BP70" s="246"/>
      <c r="BQ70" s="248"/>
      <c r="BR70" s="245"/>
      <c r="BS70" s="248"/>
      <c r="BT70" s="245"/>
      <c r="BU70" s="246"/>
      <c r="BV70" s="248"/>
      <c r="BW70" s="245"/>
      <c r="BX70" s="248"/>
      <c r="BY70" s="245"/>
    </row>
    <row r="71" spans="3:77" ht="13.5" customHeight="1">
      <c r="C71" s="246"/>
      <c r="D71" s="248"/>
      <c r="E71" s="245"/>
      <c r="F71" s="248"/>
      <c r="G71" s="245"/>
      <c r="H71" s="246"/>
      <c r="I71" s="248"/>
      <c r="J71" s="245"/>
      <c r="K71" s="248"/>
      <c r="L71" s="245"/>
      <c r="M71" s="246"/>
      <c r="N71" s="248"/>
      <c r="O71" s="245"/>
      <c r="P71" s="248"/>
      <c r="Q71" s="245"/>
      <c r="R71" s="246"/>
      <c r="S71" s="248"/>
      <c r="T71" s="245"/>
      <c r="U71" s="248"/>
      <c r="V71" s="245"/>
      <c r="W71" s="246"/>
      <c r="X71" s="248"/>
      <c r="Y71" s="245"/>
      <c r="Z71" s="248"/>
      <c r="AA71" s="245"/>
      <c r="AB71" s="246"/>
      <c r="AC71" s="248"/>
      <c r="AD71" s="245"/>
      <c r="AE71" s="248"/>
      <c r="AF71" s="245"/>
      <c r="AG71" s="246"/>
      <c r="AH71" s="248"/>
      <c r="AI71" s="245"/>
      <c r="AJ71" s="248"/>
      <c r="AK71" s="245"/>
      <c r="AL71" s="246"/>
      <c r="AM71" s="248"/>
      <c r="AN71" s="245"/>
      <c r="AO71" s="248"/>
      <c r="AP71" s="245"/>
      <c r="AQ71" s="246"/>
      <c r="AR71" s="248"/>
      <c r="AS71" s="245"/>
      <c r="AT71" s="248"/>
      <c r="AU71" s="245"/>
      <c r="AV71" s="246"/>
      <c r="AW71" s="248"/>
      <c r="AX71" s="245"/>
      <c r="AY71" s="248"/>
      <c r="AZ71" s="245"/>
      <c r="BA71" s="246"/>
      <c r="BB71" s="248"/>
      <c r="BC71" s="245"/>
      <c r="BD71" s="248"/>
      <c r="BE71" s="245"/>
      <c r="BF71" s="246"/>
      <c r="BG71" s="248"/>
      <c r="BH71" s="245"/>
      <c r="BI71" s="248"/>
      <c r="BJ71" s="245"/>
      <c r="BK71" s="246"/>
      <c r="BL71" s="248"/>
      <c r="BM71" s="245"/>
      <c r="BN71" s="248"/>
      <c r="BO71" s="245"/>
      <c r="BP71" s="246"/>
      <c r="BQ71" s="248"/>
      <c r="BR71" s="245"/>
      <c r="BS71" s="248"/>
      <c r="BT71" s="245"/>
      <c r="BU71" s="246"/>
      <c r="BV71" s="248"/>
      <c r="BW71" s="245"/>
      <c r="BX71" s="248"/>
      <c r="BY71" s="245"/>
    </row>
    <row r="72" spans="3:77" ht="13.5" customHeight="1">
      <c r="C72" s="246"/>
      <c r="D72" s="248"/>
      <c r="E72" s="245"/>
      <c r="F72" s="248"/>
      <c r="G72" s="245"/>
      <c r="H72" s="246"/>
      <c r="I72" s="248"/>
      <c r="J72" s="245"/>
      <c r="K72" s="248"/>
      <c r="L72" s="245"/>
      <c r="M72" s="246"/>
      <c r="N72" s="248"/>
      <c r="O72" s="245"/>
      <c r="P72" s="248"/>
      <c r="Q72" s="245"/>
      <c r="R72" s="246"/>
      <c r="S72" s="248"/>
      <c r="T72" s="245"/>
      <c r="U72" s="248"/>
      <c r="V72" s="245"/>
      <c r="W72" s="246"/>
      <c r="X72" s="248"/>
      <c r="Y72" s="245"/>
      <c r="Z72" s="248"/>
      <c r="AA72" s="245"/>
      <c r="AB72" s="246"/>
      <c r="AC72" s="248"/>
      <c r="AD72" s="245"/>
      <c r="AE72" s="248"/>
      <c r="AF72" s="245"/>
      <c r="AG72" s="246"/>
      <c r="AH72" s="248"/>
      <c r="AI72" s="245"/>
      <c r="AJ72" s="248"/>
      <c r="AK72" s="245"/>
      <c r="AL72" s="246"/>
      <c r="AM72" s="248"/>
      <c r="AN72" s="245"/>
      <c r="AO72" s="248"/>
      <c r="AP72" s="245"/>
      <c r="AQ72" s="246"/>
      <c r="AR72" s="248"/>
      <c r="AS72" s="245"/>
      <c r="AT72" s="248"/>
      <c r="AU72" s="245"/>
      <c r="AV72" s="246"/>
      <c r="AW72" s="248"/>
      <c r="AX72" s="245"/>
      <c r="AY72" s="248"/>
      <c r="AZ72" s="245"/>
      <c r="BA72" s="246"/>
      <c r="BB72" s="248"/>
      <c r="BC72" s="245"/>
      <c r="BD72" s="248"/>
      <c r="BE72" s="245"/>
      <c r="BF72" s="246"/>
      <c r="BG72" s="248"/>
      <c r="BH72" s="245"/>
      <c r="BI72" s="248"/>
      <c r="BJ72" s="245"/>
      <c r="BK72" s="246"/>
      <c r="BL72" s="248"/>
      <c r="BM72" s="245"/>
      <c r="BN72" s="248"/>
      <c r="BO72" s="245"/>
      <c r="BP72" s="246"/>
      <c r="BQ72" s="248"/>
      <c r="BR72" s="245"/>
      <c r="BS72" s="248"/>
      <c r="BT72" s="245"/>
      <c r="BU72" s="246"/>
      <c r="BV72" s="248"/>
      <c r="BW72" s="245"/>
      <c r="BX72" s="248"/>
      <c r="BY72" s="245"/>
    </row>
    <row r="73" spans="3:77" ht="13.5" customHeight="1">
      <c r="C73" s="246"/>
      <c r="D73" s="248"/>
      <c r="E73" s="245"/>
      <c r="F73" s="248"/>
      <c r="G73" s="245"/>
      <c r="H73" s="246"/>
      <c r="I73" s="248"/>
      <c r="J73" s="245"/>
      <c r="K73" s="248"/>
      <c r="L73" s="245"/>
      <c r="M73" s="246"/>
      <c r="N73" s="248"/>
      <c r="O73" s="245"/>
      <c r="P73" s="248"/>
      <c r="Q73" s="245"/>
      <c r="R73" s="246"/>
      <c r="S73" s="248"/>
      <c r="T73" s="245"/>
      <c r="U73" s="248"/>
      <c r="V73" s="245"/>
      <c r="W73" s="246"/>
      <c r="X73" s="248"/>
      <c r="Y73" s="245"/>
      <c r="Z73" s="248"/>
      <c r="AA73" s="245"/>
      <c r="AB73" s="246"/>
      <c r="AC73" s="248"/>
      <c r="AD73" s="245"/>
      <c r="AE73" s="248"/>
      <c r="AF73" s="245"/>
      <c r="AG73" s="246"/>
      <c r="AH73" s="248"/>
      <c r="AI73" s="245"/>
      <c r="AJ73" s="248"/>
      <c r="AK73" s="245"/>
      <c r="AL73" s="246"/>
      <c r="AM73" s="248"/>
      <c r="AN73" s="245"/>
      <c r="AO73" s="248"/>
      <c r="AP73" s="245"/>
      <c r="AQ73" s="246"/>
      <c r="AR73" s="248"/>
      <c r="AS73" s="245"/>
      <c r="AT73" s="248"/>
      <c r="AU73" s="245"/>
      <c r="AV73" s="246"/>
      <c r="AW73" s="248"/>
      <c r="AX73" s="245"/>
      <c r="AY73" s="248"/>
      <c r="AZ73" s="245"/>
      <c r="BA73" s="246"/>
      <c r="BB73" s="248"/>
      <c r="BC73" s="245"/>
      <c r="BD73" s="248"/>
      <c r="BE73" s="245"/>
      <c r="BF73" s="246"/>
      <c r="BG73" s="248"/>
      <c r="BH73" s="245"/>
      <c r="BI73" s="248"/>
      <c r="BJ73" s="245"/>
      <c r="BK73" s="246"/>
      <c r="BL73" s="248"/>
      <c r="BM73" s="245"/>
      <c r="BN73" s="248"/>
      <c r="BO73" s="245"/>
      <c r="BP73" s="246"/>
      <c r="BQ73" s="248"/>
      <c r="BR73" s="245"/>
      <c r="BS73" s="248"/>
      <c r="BT73" s="245"/>
      <c r="BU73" s="246"/>
      <c r="BV73" s="248"/>
      <c r="BW73" s="245"/>
      <c r="BX73" s="248"/>
      <c r="BY73" s="245"/>
    </row>
    <row r="74" spans="3:77" ht="13.5" customHeight="1">
      <c r="C74" s="246"/>
      <c r="D74" s="248"/>
      <c r="E74" s="245"/>
      <c r="F74" s="248"/>
      <c r="G74" s="245"/>
      <c r="H74" s="246"/>
      <c r="I74" s="248"/>
      <c r="J74" s="245"/>
      <c r="K74" s="248"/>
      <c r="L74" s="245"/>
      <c r="M74" s="246"/>
      <c r="N74" s="248"/>
      <c r="O74" s="245"/>
      <c r="P74" s="248"/>
      <c r="Q74" s="245"/>
      <c r="R74" s="246"/>
      <c r="S74" s="248"/>
      <c r="T74" s="245"/>
      <c r="U74" s="248"/>
      <c r="V74" s="245"/>
      <c r="W74" s="246"/>
      <c r="X74" s="248"/>
      <c r="Y74" s="245"/>
      <c r="Z74" s="248"/>
      <c r="AA74" s="245"/>
      <c r="AB74" s="246"/>
      <c r="AC74" s="248"/>
      <c r="AD74" s="245"/>
      <c r="AE74" s="248"/>
      <c r="AF74" s="245"/>
      <c r="AG74" s="246"/>
      <c r="AH74" s="248"/>
      <c r="AI74" s="245"/>
      <c r="AJ74" s="248"/>
      <c r="AK74" s="245"/>
      <c r="AL74" s="246"/>
      <c r="AM74" s="248"/>
      <c r="AN74" s="245"/>
      <c r="AO74" s="248"/>
      <c r="AP74" s="245"/>
      <c r="AQ74" s="246"/>
      <c r="AR74" s="248"/>
      <c r="AS74" s="245"/>
      <c r="AT74" s="248"/>
      <c r="AU74" s="245"/>
      <c r="AV74" s="246"/>
      <c r="AW74" s="248"/>
      <c r="AX74" s="245"/>
      <c r="AY74" s="248"/>
      <c r="AZ74" s="245"/>
      <c r="BA74" s="246"/>
      <c r="BB74" s="248"/>
      <c r="BC74" s="245"/>
      <c r="BD74" s="248"/>
      <c r="BE74" s="245"/>
      <c r="BF74" s="246"/>
      <c r="BG74" s="248"/>
      <c r="BH74" s="245"/>
      <c r="BI74" s="248"/>
      <c r="BJ74" s="245"/>
      <c r="BK74" s="246"/>
      <c r="BL74" s="248"/>
      <c r="BM74" s="245"/>
      <c r="BN74" s="248"/>
      <c r="BO74" s="245"/>
      <c r="BP74" s="246"/>
      <c r="BQ74" s="248"/>
      <c r="BR74" s="245"/>
      <c r="BS74" s="248"/>
      <c r="BT74" s="245"/>
      <c r="BU74" s="246"/>
      <c r="BV74" s="248"/>
      <c r="BW74" s="245"/>
      <c r="BX74" s="248"/>
      <c r="BY74" s="245"/>
    </row>
    <row r="75" spans="3:77" ht="13.5" customHeight="1">
      <c r="C75" s="246"/>
      <c r="D75" s="248"/>
      <c r="E75" s="245"/>
      <c r="F75" s="248"/>
      <c r="G75" s="245"/>
      <c r="H75" s="246"/>
      <c r="I75" s="248"/>
      <c r="J75" s="245"/>
      <c r="K75" s="248"/>
      <c r="L75" s="245"/>
      <c r="M75" s="246"/>
      <c r="N75" s="248"/>
      <c r="O75" s="245"/>
      <c r="P75" s="248"/>
      <c r="Q75" s="245"/>
      <c r="R75" s="246"/>
      <c r="S75" s="248"/>
      <c r="T75" s="245"/>
      <c r="U75" s="248"/>
      <c r="V75" s="245"/>
      <c r="W75" s="246"/>
      <c r="X75" s="248"/>
      <c r="Y75" s="245"/>
      <c r="Z75" s="248"/>
      <c r="AA75" s="245"/>
      <c r="AB75" s="246"/>
      <c r="AC75" s="248"/>
      <c r="AD75" s="245"/>
      <c r="AE75" s="248"/>
      <c r="AF75" s="245"/>
      <c r="AG75" s="246"/>
      <c r="AH75" s="248"/>
      <c r="AI75" s="245"/>
      <c r="AJ75" s="248"/>
      <c r="AK75" s="245"/>
      <c r="AL75" s="246"/>
      <c r="AM75" s="248"/>
      <c r="AN75" s="245"/>
      <c r="AO75" s="248"/>
      <c r="AP75" s="245"/>
      <c r="AQ75" s="246"/>
      <c r="AR75" s="248"/>
      <c r="AS75" s="245"/>
      <c r="AT75" s="248"/>
      <c r="AU75" s="245"/>
      <c r="AV75" s="246"/>
      <c r="AW75" s="248"/>
      <c r="AX75" s="245"/>
      <c r="AY75" s="248"/>
      <c r="AZ75" s="245"/>
      <c r="BA75" s="246"/>
      <c r="BB75" s="248"/>
      <c r="BC75" s="245"/>
      <c r="BD75" s="248"/>
      <c r="BE75" s="245"/>
      <c r="BF75" s="246"/>
      <c r="BG75" s="248"/>
      <c r="BH75" s="245"/>
      <c r="BI75" s="248"/>
      <c r="BJ75" s="245"/>
      <c r="BK75" s="246"/>
      <c r="BL75" s="248"/>
      <c r="BM75" s="245"/>
      <c r="BN75" s="248"/>
      <c r="BO75" s="245"/>
      <c r="BP75" s="246"/>
      <c r="BQ75" s="248"/>
      <c r="BR75" s="245"/>
      <c r="BS75" s="248"/>
      <c r="BT75" s="245"/>
      <c r="BU75" s="246"/>
      <c r="BV75" s="248"/>
      <c r="BW75" s="245"/>
      <c r="BX75" s="248"/>
      <c r="BY75" s="245"/>
    </row>
    <row r="76" spans="3:77" ht="13.5" customHeight="1">
      <c r="C76" s="246"/>
      <c r="D76" s="248"/>
      <c r="E76" s="245"/>
      <c r="F76" s="248"/>
      <c r="G76" s="245"/>
      <c r="H76" s="246"/>
      <c r="I76" s="248"/>
      <c r="J76" s="245"/>
      <c r="K76" s="248"/>
      <c r="L76" s="245"/>
      <c r="M76" s="246"/>
      <c r="N76" s="248"/>
      <c r="O76" s="245"/>
      <c r="P76" s="248"/>
      <c r="Q76" s="245"/>
      <c r="R76" s="246"/>
      <c r="S76" s="248"/>
      <c r="T76" s="245"/>
      <c r="U76" s="248"/>
      <c r="V76" s="245"/>
      <c r="W76" s="246"/>
      <c r="X76" s="248"/>
      <c r="Y76" s="245"/>
      <c r="Z76" s="248"/>
      <c r="AA76" s="245"/>
      <c r="AB76" s="246"/>
      <c r="AC76" s="248"/>
      <c r="AD76" s="245"/>
      <c r="AE76" s="248"/>
      <c r="AF76" s="245"/>
      <c r="AG76" s="246"/>
      <c r="AH76" s="248"/>
      <c r="AI76" s="245"/>
      <c r="AJ76" s="248"/>
      <c r="AK76" s="245"/>
      <c r="AL76" s="246"/>
      <c r="AM76" s="248"/>
      <c r="AN76" s="245"/>
      <c r="AO76" s="248"/>
      <c r="AP76" s="245"/>
      <c r="AQ76" s="246"/>
      <c r="AR76" s="248"/>
      <c r="AS76" s="245"/>
      <c r="AT76" s="248"/>
      <c r="AU76" s="245"/>
      <c r="AV76" s="246"/>
      <c r="AW76" s="248"/>
      <c r="AX76" s="245"/>
      <c r="AY76" s="248"/>
      <c r="AZ76" s="245"/>
      <c r="BA76" s="246"/>
      <c r="BB76" s="248"/>
      <c r="BC76" s="245"/>
      <c r="BD76" s="248"/>
      <c r="BE76" s="245"/>
      <c r="BF76" s="246"/>
      <c r="BG76" s="248"/>
      <c r="BH76" s="245"/>
      <c r="BI76" s="248"/>
      <c r="BJ76" s="245"/>
      <c r="BK76" s="246"/>
      <c r="BL76" s="248"/>
      <c r="BM76" s="245"/>
      <c r="BN76" s="248"/>
      <c r="BO76" s="245"/>
      <c r="BP76" s="246"/>
      <c r="BQ76" s="248"/>
      <c r="BR76" s="245"/>
      <c r="BS76" s="248"/>
      <c r="BT76" s="245"/>
      <c r="BU76" s="246"/>
      <c r="BV76" s="248"/>
      <c r="BW76" s="245"/>
      <c r="BX76" s="248"/>
      <c r="BY76" s="245"/>
    </row>
    <row r="77" spans="3:77" ht="13.5" customHeight="1">
      <c r="C77" s="246"/>
      <c r="D77" s="248"/>
      <c r="E77" s="245"/>
      <c r="F77" s="248"/>
      <c r="G77" s="245"/>
      <c r="H77" s="246"/>
      <c r="I77" s="248"/>
      <c r="J77" s="245"/>
      <c r="K77" s="248"/>
      <c r="L77" s="245"/>
      <c r="M77" s="246"/>
      <c r="N77" s="248"/>
      <c r="O77" s="245"/>
      <c r="P77" s="248"/>
      <c r="Q77" s="245"/>
      <c r="R77" s="246"/>
      <c r="S77" s="248"/>
      <c r="T77" s="245"/>
      <c r="U77" s="248"/>
      <c r="V77" s="245"/>
      <c r="W77" s="246"/>
      <c r="X77" s="248"/>
      <c r="Y77" s="245"/>
      <c r="Z77" s="248"/>
      <c r="AA77" s="245"/>
      <c r="AB77" s="246"/>
      <c r="AC77" s="248"/>
      <c r="AD77" s="245"/>
      <c r="AE77" s="248"/>
      <c r="AF77" s="245"/>
      <c r="AG77" s="246"/>
      <c r="AH77" s="248"/>
      <c r="AI77" s="245"/>
      <c r="AJ77" s="248"/>
      <c r="AK77" s="245"/>
      <c r="AL77" s="246"/>
      <c r="AM77" s="248"/>
      <c r="AN77" s="245"/>
      <c r="AO77" s="248"/>
      <c r="AP77" s="245"/>
      <c r="AQ77" s="246"/>
      <c r="AR77" s="248"/>
      <c r="AS77" s="245"/>
      <c r="AT77" s="248"/>
      <c r="AU77" s="245"/>
      <c r="AV77" s="246"/>
      <c r="AW77" s="248"/>
      <c r="AX77" s="245"/>
      <c r="AY77" s="248"/>
      <c r="AZ77" s="245"/>
      <c r="BA77" s="246"/>
      <c r="BB77" s="248"/>
      <c r="BC77" s="245"/>
      <c r="BD77" s="248"/>
      <c r="BE77" s="245"/>
      <c r="BF77" s="246"/>
      <c r="BG77" s="248"/>
      <c r="BH77" s="245"/>
      <c r="BI77" s="248"/>
      <c r="BJ77" s="245"/>
      <c r="BK77" s="246"/>
      <c r="BL77" s="248"/>
      <c r="BM77" s="245"/>
      <c r="BN77" s="248"/>
      <c r="BO77" s="245"/>
      <c r="BP77" s="246"/>
      <c r="BQ77" s="248"/>
      <c r="BR77" s="245"/>
      <c r="BS77" s="248"/>
      <c r="BT77" s="245"/>
      <c r="BU77" s="246"/>
      <c r="BV77" s="248"/>
      <c r="BW77" s="245"/>
      <c r="BX77" s="248"/>
      <c r="BY77" s="245"/>
    </row>
    <row r="78" spans="3:77" ht="13.5" customHeight="1">
      <c r="C78" s="246"/>
      <c r="D78" s="248"/>
      <c r="E78" s="245"/>
      <c r="F78" s="248"/>
      <c r="G78" s="245"/>
      <c r="H78" s="246"/>
      <c r="I78" s="248"/>
      <c r="J78" s="245"/>
      <c r="K78" s="248"/>
      <c r="L78" s="245"/>
      <c r="M78" s="246"/>
      <c r="N78" s="248"/>
      <c r="O78" s="245"/>
      <c r="P78" s="248"/>
      <c r="Q78" s="245"/>
      <c r="R78" s="246"/>
      <c r="S78" s="248"/>
      <c r="T78" s="245"/>
      <c r="U78" s="248"/>
      <c r="V78" s="245"/>
      <c r="W78" s="246"/>
      <c r="X78" s="248"/>
      <c r="Y78" s="245"/>
      <c r="Z78" s="248"/>
      <c r="AA78" s="245"/>
      <c r="AB78" s="246"/>
      <c r="AC78" s="248"/>
      <c r="AD78" s="245"/>
      <c r="AE78" s="248"/>
      <c r="AF78" s="245"/>
      <c r="AG78" s="246"/>
      <c r="AH78" s="248"/>
      <c r="AI78" s="245"/>
      <c r="AJ78" s="248"/>
      <c r="AK78" s="245"/>
      <c r="AL78" s="246"/>
      <c r="AM78" s="248"/>
      <c r="AN78" s="245"/>
      <c r="AO78" s="248"/>
      <c r="AP78" s="245"/>
      <c r="AQ78" s="246"/>
      <c r="AR78" s="248"/>
      <c r="AS78" s="245"/>
      <c r="AT78" s="248"/>
      <c r="AU78" s="245"/>
      <c r="AV78" s="246"/>
      <c r="AW78" s="248"/>
      <c r="AX78" s="245"/>
      <c r="AY78" s="248"/>
      <c r="AZ78" s="245"/>
      <c r="BA78" s="246"/>
      <c r="BB78" s="248"/>
      <c r="BC78" s="245"/>
      <c r="BD78" s="248"/>
      <c r="BE78" s="245"/>
      <c r="BF78" s="246"/>
      <c r="BG78" s="248"/>
      <c r="BH78" s="245"/>
      <c r="BI78" s="248"/>
      <c r="BJ78" s="245"/>
      <c r="BK78" s="246"/>
      <c r="BL78" s="248"/>
      <c r="BM78" s="245"/>
      <c r="BN78" s="248"/>
      <c r="BO78" s="245"/>
      <c r="BP78" s="246"/>
      <c r="BQ78" s="248"/>
      <c r="BR78" s="245"/>
      <c r="BS78" s="248"/>
      <c r="BT78" s="245"/>
      <c r="BU78" s="246"/>
      <c r="BV78" s="248"/>
      <c r="BW78" s="245"/>
      <c r="BX78" s="248"/>
      <c r="BY78" s="245"/>
    </row>
    <row r="79" spans="3:77" ht="13.5" customHeight="1">
      <c r="C79" s="246"/>
      <c r="D79" s="248"/>
      <c r="E79" s="245"/>
      <c r="F79" s="248"/>
      <c r="G79" s="245"/>
      <c r="H79" s="246"/>
      <c r="I79" s="248"/>
      <c r="J79" s="245"/>
      <c r="K79" s="248"/>
      <c r="L79" s="245"/>
      <c r="M79" s="246"/>
      <c r="N79" s="248"/>
      <c r="O79" s="245"/>
      <c r="P79" s="248"/>
      <c r="Q79" s="245"/>
      <c r="R79" s="246"/>
      <c r="S79" s="248"/>
      <c r="T79" s="245"/>
      <c r="U79" s="248"/>
      <c r="V79" s="245"/>
      <c r="W79" s="246"/>
      <c r="X79" s="248"/>
      <c r="Y79" s="245"/>
      <c r="Z79" s="248"/>
      <c r="AA79" s="245"/>
      <c r="AB79" s="246"/>
      <c r="AC79" s="248"/>
      <c r="AD79" s="245"/>
      <c r="AE79" s="248"/>
      <c r="AF79" s="245"/>
      <c r="AG79" s="246"/>
      <c r="AH79" s="248"/>
      <c r="AI79" s="245"/>
      <c r="AJ79" s="248"/>
      <c r="AK79" s="245"/>
      <c r="AL79" s="246"/>
      <c r="AM79" s="248"/>
      <c r="AN79" s="245"/>
      <c r="AO79" s="248"/>
      <c r="AP79" s="245"/>
      <c r="AQ79" s="246"/>
      <c r="AR79" s="248"/>
      <c r="AS79" s="245"/>
      <c r="AT79" s="248"/>
      <c r="AU79" s="245"/>
      <c r="AV79" s="246"/>
      <c r="AW79" s="248"/>
      <c r="AX79" s="245"/>
      <c r="AY79" s="248"/>
      <c r="AZ79" s="245"/>
      <c r="BA79" s="246"/>
      <c r="BB79" s="248"/>
      <c r="BC79" s="245"/>
      <c r="BD79" s="248"/>
      <c r="BE79" s="245"/>
      <c r="BF79" s="246"/>
      <c r="BG79" s="248"/>
      <c r="BH79" s="245"/>
      <c r="BI79" s="248"/>
      <c r="BJ79" s="245"/>
      <c r="BK79" s="246"/>
      <c r="BL79" s="248"/>
      <c r="BM79" s="245"/>
      <c r="BN79" s="248"/>
      <c r="BO79" s="245"/>
      <c r="BP79" s="246"/>
      <c r="BQ79" s="248"/>
      <c r="BR79" s="245"/>
      <c r="BS79" s="248"/>
      <c r="BT79" s="245"/>
      <c r="BU79" s="246"/>
      <c r="BV79" s="248"/>
      <c r="BW79" s="245"/>
      <c r="BX79" s="248"/>
      <c r="BY79" s="245"/>
    </row>
    <row r="80" spans="3:77" ht="13.5" customHeight="1">
      <c r="C80" s="246"/>
      <c r="D80" s="248"/>
      <c r="E80" s="245"/>
      <c r="F80" s="248"/>
      <c r="G80" s="245"/>
      <c r="H80" s="246"/>
      <c r="I80" s="248"/>
      <c r="J80" s="245"/>
      <c r="K80" s="248"/>
      <c r="L80" s="245"/>
      <c r="M80" s="246"/>
      <c r="N80" s="248"/>
      <c r="O80" s="245"/>
      <c r="P80" s="248"/>
      <c r="Q80" s="245"/>
      <c r="R80" s="246"/>
      <c r="S80" s="248"/>
      <c r="T80" s="245"/>
      <c r="U80" s="248"/>
      <c r="V80" s="245"/>
      <c r="W80" s="246"/>
      <c r="X80" s="248"/>
      <c r="Y80" s="245"/>
      <c r="Z80" s="248"/>
      <c r="AA80" s="245"/>
      <c r="AB80" s="246"/>
      <c r="AC80" s="248"/>
      <c r="AD80" s="245"/>
      <c r="AE80" s="248"/>
      <c r="AF80" s="245"/>
      <c r="AG80" s="246"/>
      <c r="AH80" s="248"/>
      <c r="AI80" s="245"/>
      <c r="AJ80" s="248"/>
      <c r="AK80" s="245"/>
      <c r="AL80" s="246"/>
      <c r="AM80" s="248"/>
      <c r="AN80" s="245"/>
      <c r="AO80" s="248"/>
      <c r="AP80" s="245"/>
      <c r="AQ80" s="246"/>
      <c r="AR80" s="248"/>
      <c r="AS80" s="245"/>
      <c r="AT80" s="248"/>
      <c r="AU80" s="245"/>
      <c r="AV80" s="246"/>
      <c r="AW80" s="248"/>
      <c r="AX80" s="245"/>
      <c r="AY80" s="248"/>
      <c r="AZ80" s="245"/>
      <c r="BA80" s="246"/>
      <c r="BB80" s="248"/>
      <c r="BC80" s="245"/>
      <c r="BD80" s="248"/>
      <c r="BE80" s="245"/>
      <c r="BF80" s="246"/>
      <c r="BG80" s="248"/>
      <c r="BH80" s="245"/>
      <c r="BI80" s="248"/>
      <c r="BJ80" s="245"/>
      <c r="BK80" s="246"/>
      <c r="BL80" s="248"/>
      <c r="BM80" s="245"/>
      <c r="BN80" s="248"/>
      <c r="BO80" s="245"/>
      <c r="BP80" s="246"/>
      <c r="BQ80" s="248"/>
      <c r="BR80" s="245"/>
      <c r="BS80" s="248"/>
      <c r="BT80" s="245"/>
      <c r="BU80" s="246"/>
      <c r="BV80" s="248"/>
      <c r="BW80" s="245"/>
      <c r="BX80" s="248"/>
      <c r="BY80" s="245"/>
    </row>
    <row r="81" spans="3:77" ht="13.5" customHeight="1">
      <c r="C81" s="246"/>
      <c r="D81" s="248"/>
      <c r="E81" s="245"/>
      <c r="F81" s="248"/>
      <c r="G81" s="245"/>
      <c r="H81" s="246"/>
      <c r="I81" s="248"/>
      <c r="J81" s="245"/>
      <c r="K81" s="248"/>
      <c r="L81" s="245"/>
      <c r="M81" s="246"/>
      <c r="N81" s="248"/>
      <c r="O81" s="245"/>
      <c r="P81" s="248"/>
      <c r="Q81" s="245"/>
      <c r="R81" s="246"/>
      <c r="S81" s="248"/>
      <c r="T81" s="245"/>
      <c r="U81" s="248"/>
      <c r="V81" s="245"/>
      <c r="W81" s="246"/>
      <c r="X81" s="248"/>
      <c r="Y81" s="245"/>
      <c r="Z81" s="248"/>
      <c r="AA81" s="245"/>
      <c r="AB81" s="246"/>
      <c r="AC81" s="248"/>
      <c r="AD81" s="245"/>
      <c r="AE81" s="248"/>
      <c r="AF81" s="245"/>
      <c r="AG81" s="246"/>
      <c r="AH81" s="248"/>
      <c r="AI81" s="245"/>
      <c r="AJ81" s="248"/>
      <c r="AK81" s="245"/>
      <c r="AL81" s="246"/>
      <c r="AM81" s="248"/>
      <c r="AN81" s="245"/>
      <c r="AO81" s="248"/>
      <c r="AP81" s="245"/>
      <c r="AQ81" s="246"/>
      <c r="AR81" s="248"/>
      <c r="AS81" s="245"/>
      <c r="AT81" s="248"/>
      <c r="AU81" s="245"/>
      <c r="AV81" s="246"/>
      <c r="AW81" s="248"/>
      <c r="AX81" s="245"/>
      <c r="AY81" s="248"/>
      <c r="AZ81" s="245"/>
      <c r="BA81" s="246"/>
      <c r="BB81" s="248"/>
      <c r="BC81" s="245"/>
      <c r="BD81" s="248"/>
      <c r="BE81" s="245"/>
      <c r="BF81" s="246"/>
      <c r="BG81" s="248"/>
      <c r="BH81" s="245"/>
      <c r="BI81" s="248"/>
      <c r="BJ81" s="245"/>
      <c r="BK81" s="246"/>
      <c r="BL81" s="248"/>
      <c r="BM81" s="245"/>
      <c r="BN81" s="248"/>
      <c r="BO81" s="245"/>
      <c r="BP81" s="246"/>
      <c r="BQ81" s="248"/>
      <c r="BR81" s="245"/>
      <c r="BS81" s="248"/>
      <c r="BT81" s="245"/>
      <c r="BU81" s="246"/>
      <c r="BV81" s="248"/>
      <c r="BW81" s="245"/>
      <c r="BX81" s="248"/>
      <c r="BY81" s="245"/>
    </row>
    <row r="82" spans="3:77" ht="13.5" customHeight="1">
      <c r="C82" s="246"/>
      <c r="D82" s="248"/>
      <c r="E82" s="245"/>
      <c r="F82" s="248"/>
      <c r="G82" s="245"/>
      <c r="H82" s="246"/>
      <c r="I82" s="248"/>
      <c r="J82" s="245"/>
      <c r="K82" s="248"/>
      <c r="L82" s="245"/>
      <c r="M82" s="246"/>
      <c r="N82" s="248"/>
      <c r="O82" s="245"/>
      <c r="P82" s="248"/>
      <c r="Q82" s="245"/>
      <c r="R82" s="246"/>
      <c r="S82" s="248"/>
      <c r="T82" s="245"/>
      <c r="U82" s="248"/>
      <c r="V82" s="245"/>
      <c r="W82" s="246"/>
      <c r="X82" s="248"/>
      <c r="Y82" s="245"/>
      <c r="Z82" s="248"/>
      <c r="AA82" s="245"/>
      <c r="AB82" s="246"/>
      <c r="AC82" s="248"/>
      <c r="AD82" s="245"/>
      <c r="AE82" s="248"/>
      <c r="AF82" s="245"/>
      <c r="AG82" s="246"/>
      <c r="AH82" s="248"/>
      <c r="AI82" s="245"/>
      <c r="AJ82" s="248"/>
      <c r="AK82" s="245"/>
      <c r="AL82" s="246"/>
      <c r="AM82" s="248"/>
      <c r="AN82" s="245"/>
      <c r="AO82" s="248"/>
      <c r="AP82" s="245"/>
      <c r="AQ82" s="246"/>
      <c r="AR82" s="248"/>
      <c r="AS82" s="245"/>
      <c r="AT82" s="248"/>
      <c r="AU82" s="245"/>
      <c r="AV82" s="246"/>
      <c r="AW82" s="248"/>
      <c r="AX82" s="245"/>
      <c r="AY82" s="248"/>
      <c r="AZ82" s="245"/>
      <c r="BA82" s="246"/>
      <c r="BB82" s="248"/>
      <c r="BC82" s="245"/>
      <c r="BD82" s="248"/>
      <c r="BE82" s="245"/>
      <c r="BF82" s="246"/>
      <c r="BG82" s="248"/>
      <c r="BH82" s="245"/>
      <c r="BI82" s="248"/>
      <c r="BJ82" s="245"/>
      <c r="BK82" s="246"/>
      <c r="BL82" s="248"/>
      <c r="BM82" s="245"/>
      <c r="BN82" s="248"/>
      <c r="BO82" s="245"/>
      <c r="BP82" s="246"/>
      <c r="BQ82" s="248"/>
      <c r="BR82" s="245"/>
      <c r="BS82" s="248"/>
      <c r="BT82" s="245"/>
      <c r="BU82" s="246"/>
      <c r="BV82" s="248"/>
      <c r="BW82" s="245"/>
      <c r="BX82" s="248"/>
      <c r="BY82" s="245"/>
    </row>
    <row r="83" spans="3:77" ht="13.5" customHeight="1">
      <c r="C83" s="246"/>
      <c r="D83" s="248"/>
      <c r="E83" s="245"/>
      <c r="F83" s="248"/>
      <c r="G83" s="245"/>
      <c r="H83" s="246"/>
      <c r="I83" s="248"/>
      <c r="J83" s="245"/>
      <c r="K83" s="248"/>
      <c r="L83" s="245"/>
      <c r="M83" s="246"/>
      <c r="N83" s="248"/>
      <c r="O83" s="245"/>
      <c r="P83" s="248"/>
      <c r="Q83" s="245"/>
      <c r="R83" s="246"/>
      <c r="S83" s="248"/>
      <c r="T83" s="245"/>
      <c r="U83" s="248"/>
      <c r="V83" s="245"/>
      <c r="W83" s="246"/>
      <c r="X83" s="248"/>
      <c r="Y83" s="245"/>
      <c r="Z83" s="248"/>
      <c r="AA83" s="245"/>
      <c r="AB83" s="246"/>
      <c r="AC83" s="248"/>
      <c r="AD83" s="245"/>
      <c r="AE83" s="248"/>
      <c r="AF83" s="245"/>
      <c r="AG83" s="246"/>
      <c r="AH83" s="248"/>
      <c r="AI83" s="245"/>
      <c r="AJ83" s="248"/>
      <c r="AK83" s="245"/>
      <c r="AL83" s="246"/>
      <c r="AM83" s="248"/>
      <c r="AN83" s="245"/>
      <c r="AO83" s="248"/>
      <c r="AP83" s="245"/>
      <c r="AQ83" s="246"/>
      <c r="AR83" s="248"/>
      <c r="AS83" s="245"/>
      <c r="AT83" s="248"/>
      <c r="AU83" s="245"/>
      <c r="AV83" s="246"/>
      <c r="AW83" s="248"/>
      <c r="AX83" s="245"/>
      <c r="AY83" s="248"/>
      <c r="AZ83" s="245"/>
      <c r="BA83" s="246"/>
      <c r="BB83" s="248"/>
      <c r="BC83" s="245"/>
      <c r="BD83" s="248"/>
      <c r="BE83" s="245"/>
      <c r="BF83" s="246"/>
      <c r="BG83" s="248"/>
      <c r="BH83" s="245"/>
      <c r="BI83" s="248"/>
      <c r="BJ83" s="245"/>
      <c r="BK83" s="246"/>
      <c r="BL83" s="248"/>
      <c r="BM83" s="245"/>
      <c r="BN83" s="248"/>
      <c r="BO83" s="245"/>
      <c r="BP83" s="246"/>
      <c r="BQ83" s="248"/>
      <c r="BR83" s="245"/>
      <c r="BS83" s="248"/>
      <c r="BT83" s="245"/>
      <c r="BU83" s="246"/>
      <c r="BV83" s="248"/>
      <c r="BW83" s="245"/>
      <c r="BX83" s="248"/>
      <c r="BY83" s="245"/>
    </row>
    <row r="84" spans="3:77" ht="13.5" customHeight="1">
      <c r="C84" s="246"/>
      <c r="D84" s="248"/>
      <c r="E84" s="245"/>
      <c r="F84" s="248"/>
      <c r="G84" s="245"/>
      <c r="H84" s="246"/>
      <c r="I84" s="248"/>
      <c r="J84" s="245"/>
      <c r="K84" s="248"/>
      <c r="L84" s="245"/>
      <c r="M84" s="246"/>
      <c r="N84" s="248"/>
      <c r="O84" s="245"/>
      <c r="P84" s="248"/>
      <c r="Q84" s="245"/>
      <c r="R84" s="246"/>
      <c r="S84" s="248"/>
      <c r="T84" s="245"/>
      <c r="U84" s="248"/>
      <c r="V84" s="245"/>
      <c r="W84" s="246"/>
      <c r="X84" s="248"/>
      <c r="Y84" s="245"/>
      <c r="Z84" s="248"/>
      <c r="AA84" s="245"/>
      <c r="AB84" s="246"/>
      <c r="AC84" s="248"/>
      <c r="AD84" s="245"/>
      <c r="AE84" s="248"/>
      <c r="AF84" s="245"/>
      <c r="AG84" s="246"/>
      <c r="AH84" s="248"/>
      <c r="AI84" s="245"/>
      <c r="AJ84" s="248"/>
      <c r="AK84" s="245"/>
      <c r="AL84" s="246"/>
      <c r="AM84" s="248"/>
      <c r="AN84" s="245"/>
      <c r="AO84" s="248"/>
      <c r="AP84" s="245"/>
      <c r="AQ84" s="246"/>
      <c r="AR84" s="248"/>
      <c r="AS84" s="245"/>
      <c r="AT84" s="248"/>
      <c r="AU84" s="245"/>
      <c r="AV84" s="246"/>
      <c r="AW84" s="248"/>
      <c r="AX84" s="245"/>
      <c r="AY84" s="248"/>
      <c r="AZ84" s="245"/>
      <c r="BA84" s="246"/>
      <c r="BB84" s="248"/>
      <c r="BC84" s="245"/>
      <c r="BD84" s="248"/>
      <c r="BE84" s="245"/>
      <c r="BF84" s="246"/>
      <c r="BG84" s="248"/>
      <c r="BH84" s="245"/>
      <c r="BI84" s="248"/>
      <c r="BJ84" s="245"/>
      <c r="BK84" s="246"/>
      <c r="BL84" s="248"/>
      <c r="BM84" s="245"/>
      <c r="BN84" s="248"/>
      <c r="BO84" s="245"/>
      <c r="BP84" s="246"/>
      <c r="BQ84" s="248"/>
      <c r="BR84" s="245"/>
      <c r="BS84" s="248"/>
      <c r="BT84" s="245"/>
      <c r="BU84" s="246"/>
      <c r="BV84" s="248"/>
      <c r="BW84" s="245"/>
      <c r="BX84" s="248"/>
      <c r="BY84" s="245"/>
    </row>
    <row r="85" spans="3:77" ht="13.5" customHeight="1">
      <c r="C85" s="246"/>
      <c r="D85" s="248"/>
      <c r="E85" s="245"/>
      <c r="F85" s="248"/>
      <c r="G85" s="245"/>
      <c r="H85" s="246"/>
      <c r="I85" s="248"/>
      <c r="J85" s="245"/>
      <c r="K85" s="248"/>
      <c r="L85" s="245"/>
      <c r="M85" s="246"/>
      <c r="N85" s="248"/>
      <c r="O85" s="245"/>
      <c r="P85" s="248"/>
      <c r="Q85" s="245"/>
      <c r="R85" s="246"/>
      <c r="S85" s="248"/>
      <c r="T85" s="245"/>
      <c r="U85" s="248"/>
      <c r="V85" s="245"/>
      <c r="W85" s="246"/>
      <c r="X85" s="248"/>
      <c r="Y85" s="245"/>
      <c r="Z85" s="248"/>
      <c r="AA85" s="245"/>
      <c r="AB85" s="246"/>
      <c r="AC85" s="248"/>
      <c r="AD85" s="245"/>
      <c r="AE85" s="248"/>
      <c r="AF85" s="245"/>
      <c r="AG85" s="246"/>
      <c r="AH85" s="248"/>
      <c r="AI85" s="245"/>
      <c r="AJ85" s="248"/>
      <c r="AK85" s="245"/>
      <c r="AL85" s="246"/>
      <c r="AM85" s="248"/>
      <c r="AN85" s="245"/>
      <c r="AO85" s="248"/>
      <c r="AP85" s="245"/>
      <c r="AQ85" s="246"/>
      <c r="AR85" s="248"/>
      <c r="AS85" s="245"/>
      <c r="AT85" s="248"/>
      <c r="AU85" s="245"/>
      <c r="AV85" s="246"/>
      <c r="AW85" s="248"/>
      <c r="AX85" s="245"/>
      <c r="AY85" s="248"/>
      <c r="AZ85" s="245"/>
      <c r="BA85" s="246"/>
      <c r="BB85" s="248"/>
      <c r="BC85" s="245"/>
      <c r="BD85" s="248"/>
      <c r="BE85" s="245"/>
      <c r="BF85" s="246"/>
      <c r="BG85" s="248"/>
      <c r="BH85" s="245"/>
      <c r="BI85" s="248"/>
      <c r="BJ85" s="245"/>
      <c r="BK85" s="246"/>
      <c r="BL85" s="248"/>
      <c r="BM85" s="245"/>
      <c r="BN85" s="248"/>
      <c r="BO85" s="245"/>
      <c r="BP85" s="246"/>
      <c r="BQ85" s="248"/>
      <c r="BR85" s="245"/>
      <c r="BS85" s="248"/>
      <c r="BT85" s="245"/>
      <c r="BU85" s="246"/>
      <c r="BV85" s="248"/>
      <c r="BW85" s="245"/>
      <c r="BX85" s="248"/>
      <c r="BY85" s="245"/>
    </row>
    <row r="86" spans="3:77" ht="13.5" customHeight="1">
      <c r="C86" s="246"/>
      <c r="D86" s="248"/>
      <c r="E86" s="245"/>
      <c r="F86" s="248"/>
      <c r="G86" s="245"/>
      <c r="H86" s="246"/>
      <c r="I86" s="248"/>
      <c r="J86" s="245"/>
      <c r="K86" s="248"/>
      <c r="L86" s="245"/>
      <c r="M86" s="246"/>
      <c r="N86" s="248"/>
      <c r="O86" s="245"/>
      <c r="P86" s="248"/>
      <c r="Q86" s="245"/>
      <c r="R86" s="246"/>
      <c r="S86" s="248"/>
      <c r="T86" s="245"/>
      <c r="U86" s="248"/>
      <c r="V86" s="245"/>
      <c r="W86" s="246"/>
      <c r="X86" s="248"/>
      <c r="Y86" s="245"/>
      <c r="Z86" s="248"/>
      <c r="AA86" s="245"/>
      <c r="AB86" s="246"/>
      <c r="AC86" s="248"/>
      <c r="AD86" s="245"/>
      <c r="AE86" s="248"/>
      <c r="AF86" s="245"/>
      <c r="AG86" s="246"/>
      <c r="AH86" s="248"/>
      <c r="AI86" s="245"/>
      <c r="AJ86" s="248"/>
      <c r="AK86" s="245"/>
      <c r="AL86" s="246"/>
      <c r="AM86" s="248"/>
      <c r="AN86" s="245"/>
      <c r="AO86" s="248"/>
      <c r="AP86" s="245"/>
      <c r="AQ86" s="246"/>
      <c r="AR86" s="248"/>
      <c r="AS86" s="245"/>
      <c r="AT86" s="248"/>
      <c r="AU86" s="245"/>
      <c r="AV86" s="246"/>
      <c r="AW86" s="248"/>
      <c r="AX86" s="245"/>
      <c r="AY86" s="248"/>
      <c r="AZ86" s="245"/>
      <c r="BA86" s="246"/>
      <c r="BB86" s="248"/>
      <c r="BC86" s="245"/>
      <c r="BD86" s="248"/>
      <c r="BE86" s="245"/>
      <c r="BF86" s="246"/>
      <c r="BG86" s="248"/>
      <c r="BH86" s="245"/>
      <c r="BI86" s="248"/>
      <c r="BJ86" s="245"/>
      <c r="BK86" s="246"/>
      <c r="BL86" s="248"/>
      <c r="BM86" s="245"/>
      <c r="BN86" s="248"/>
      <c r="BO86" s="245"/>
      <c r="BP86" s="246"/>
      <c r="BQ86" s="248"/>
      <c r="BR86" s="245"/>
      <c r="BS86" s="248"/>
      <c r="BT86" s="245"/>
      <c r="BU86" s="246"/>
      <c r="BV86" s="248"/>
      <c r="BW86" s="245"/>
      <c r="BX86" s="248"/>
      <c r="BY86" s="245"/>
    </row>
    <row r="87" spans="3:77" ht="13.5" customHeight="1">
      <c r="C87" s="246"/>
      <c r="D87" s="248"/>
      <c r="E87" s="245"/>
      <c r="F87" s="248"/>
      <c r="G87" s="245"/>
      <c r="H87" s="246"/>
      <c r="I87" s="248"/>
      <c r="J87" s="245"/>
      <c r="K87" s="248"/>
      <c r="L87" s="245"/>
      <c r="M87" s="246"/>
      <c r="N87" s="248"/>
      <c r="O87" s="245"/>
      <c r="P87" s="248"/>
      <c r="Q87" s="245"/>
      <c r="R87" s="246"/>
      <c r="S87" s="248"/>
      <c r="T87" s="245"/>
      <c r="U87" s="248"/>
      <c r="V87" s="245"/>
      <c r="W87" s="246"/>
      <c r="X87" s="248"/>
      <c r="Y87" s="245"/>
      <c r="Z87" s="248"/>
      <c r="AA87" s="245"/>
      <c r="AB87" s="246"/>
      <c r="AC87" s="248"/>
      <c r="AD87" s="245"/>
      <c r="AE87" s="248"/>
      <c r="AF87" s="245"/>
      <c r="AG87" s="246"/>
      <c r="AH87" s="248"/>
      <c r="AI87" s="245"/>
      <c r="AJ87" s="248"/>
      <c r="AK87" s="245"/>
      <c r="AL87" s="246"/>
      <c r="AM87" s="248"/>
      <c r="AN87" s="245"/>
      <c r="AO87" s="248"/>
      <c r="AP87" s="245"/>
      <c r="AQ87" s="246"/>
      <c r="AR87" s="248"/>
      <c r="AS87" s="245"/>
      <c r="AT87" s="248"/>
      <c r="AU87" s="245"/>
      <c r="AV87" s="246"/>
      <c r="AW87" s="248"/>
      <c r="AX87" s="245"/>
      <c r="AY87" s="248"/>
      <c r="AZ87" s="245"/>
      <c r="BA87" s="246"/>
      <c r="BB87" s="248"/>
      <c r="BC87" s="245"/>
      <c r="BD87" s="248"/>
      <c r="BE87" s="245"/>
      <c r="BF87" s="246"/>
      <c r="BG87" s="248"/>
      <c r="BH87" s="245"/>
      <c r="BI87" s="248"/>
      <c r="BJ87" s="245"/>
      <c r="BK87" s="246"/>
      <c r="BL87" s="248"/>
      <c r="BM87" s="245"/>
      <c r="BN87" s="248"/>
      <c r="BO87" s="245"/>
      <c r="BP87" s="246"/>
      <c r="BQ87" s="248"/>
      <c r="BR87" s="245"/>
      <c r="BS87" s="248"/>
      <c r="BT87" s="245"/>
      <c r="BU87" s="246"/>
      <c r="BV87" s="248"/>
      <c r="BW87" s="245"/>
      <c r="BX87" s="248"/>
      <c r="BY87" s="245"/>
    </row>
    <row r="88" spans="3:77" ht="13.5" customHeight="1">
      <c r="C88" s="246"/>
      <c r="D88" s="248"/>
      <c r="E88" s="245"/>
      <c r="F88" s="248"/>
      <c r="G88" s="245"/>
      <c r="H88" s="246"/>
      <c r="I88" s="248"/>
      <c r="J88" s="245"/>
      <c r="K88" s="248"/>
      <c r="L88" s="245"/>
      <c r="M88" s="246"/>
      <c r="N88" s="248"/>
      <c r="O88" s="245"/>
      <c r="P88" s="248"/>
      <c r="Q88" s="245"/>
      <c r="R88" s="246"/>
      <c r="S88" s="248"/>
      <c r="T88" s="245"/>
      <c r="U88" s="248"/>
      <c r="V88" s="245"/>
      <c r="W88" s="246"/>
      <c r="X88" s="248"/>
      <c r="Y88" s="245"/>
      <c r="Z88" s="248"/>
      <c r="AA88" s="245"/>
      <c r="AB88" s="246"/>
      <c r="AC88" s="248"/>
      <c r="AD88" s="245"/>
      <c r="AE88" s="248"/>
      <c r="AF88" s="245"/>
      <c r="AG88" s="246"/>
      <c r="AH88" s="248"/>
      <c r="AI88" s="245"/>
      <c r="AJ88" s="248"/>
      <c r="AK88" s="245"/>
      <c r="AL88" s="246"/>
      <c r="AM88" s="248"/>
      <c r="AN88" s="245"/>
      <c r="AO88" s="248"/>
      <c r="AP88" s="245"/>
      <c r="AQ88" s="246"/>
      <c r="AR88" s="248"/>
      <c r="AS88" s="245"/>
      <c r="AT88" s="248"/>
      <c r="AU88" s="245"/>
      <c r="AV88" s="246"/>
      <c r="AW88" s="248"/>
      <c r="AX88" s="245"/>
      <c r="AY88" s="248"/>
      <c r="AZ88" s="245"/>
      <c r="BA88" s="246"/>
      <c r="BB88" s="248"/>
      <c r="BC88" s="245"/>
      <c r="BD88" s="248"/>
      <c r="BE88" s="245"/>
      <c r="BF88" s="246"/>
      <c r="BG88" s="248"/>
      <c r="BH88" s="245"/>
      <c r="BI88" s="248"/>
      <c r="BJ88" s="245"/>
      <c r="BK88" s="246"/>
      <c r="BL88" s="248"/>
      <c r="BM88" s="245"/>
      <c r="BN88" s="248"/>
      <c r="BO88" s="245"/>
      <c r="BP88" s="246"/>
      <c r="BQ88" s="248"/>
      <c r="BR88" s="245"/>
      <c r="BS88" s="248"/>
      <c r="BT88" s="245"/>
      <c r="BU88" s="246"/>
      <c r="BV88" s="248"/>
      <c r="BW88" s="245"/>
      <c r="BX88" s="248"/>
      <c r="BY88" s="245"/>
    </row>
    <row r="89" spans="3:77" ht="13.5" customHeight="1">
      <c r="C89" s="246"/>
      <c r="D89" s="248"/>
      <c r="E89" s="245"/>
      <c r="F89" s="248"/>
      <c r="G89" s="245"/>
      <c r="H89" s="246"/>
      <c r="I89" s="248"/>
      <c r="J89" s="245"/>
      <c r="K89" s="248"/>
      <c r="L89" s="245"/>
      <c r="M89" s="246"/>
      <c r="N89" s="248"/>
      <c r="O89" s="245"/>
      <c r="P89" s="248"/>
      <c r="Q89" s="245"/>
      <c r="R89" s="246"/>
      <c r="S89" s="248"/>
      <c r="T89" s="245"/>
      <c r="U89" s="248"/>
      <c r="V89" s="245"/>
      <c r="W89" s="246"/>
      <c r="X89" s="248"/>
      <c r="Y89" s="245"/>
      <c r="Z89" s="248"/>
      <c r="AA89" s="245"/>
      <c r="AB89" s="246"/>
      <c r="AC89" s="248"/>
      <c r="AD89" s="245"/>
      <c r="AE89" s="248"/>
      <c r="AF89" s="245"/>
      <c r="AG89" s="246"/>
      <c r="AH89" s="248"/>
      <c r="AI89" s="245"/>
      <c r="AJ89" s="248"/>
      <c r="AK89" s="245"/>
      <c r="AL89" s="246"/>
      <c r="AM89" s="248"/>
      <c r="AN89" s="245"/>
      <c r="AO89" s="248"/>
      <c r="AP89" s="245"/>
      <c r="AQ89" s="246"/>
      <c r="AR89" s="248"/>
      <c r="AS89" s="245"/>
      <c r="AT89" s="248"/>
      <c r="AU89" s="245"/>
      <c r="AV89" s="246"/>
      <c r="AW89" s="248"/>
      <c r="AX89" s="245"/>
      <c r="AY89" s="248"/>
      <c r="AZ89" s="245"/>
      <c r="BA89" s="246"/>
      <c r="BB89" s="248"/>
      <c r="BC89" s="245"/>
      <c r="BD89" s="248"/>
      <c r="BE89" s="245"/>
      <c r="BF89" s="246"/>
      <c r="BG89" s="248"/>
      <c r="BH89" s="245"/>
      <c r="BI89" s="248"/>
      <c r="BJ89" s="245"/>
      <c r="BK89" s="246"/>
      <c r="BL89" s="248"/>
      <c r="BM89" s="245"/>
      <c r="BN89" s="248"/>
      <c r="BO89" s="245"/>
      <c r="BP89" s="246"/>
      <c r="BQ89" s="248"/>
      <c r="BR89" s="245"/>
      <c r="BS89" s="248"/>
      <c r="BT89" s="245"/>
      <c r="BU89" s="246"/>
      <c r="BV89" s="248"/>
      <c r="BW89" s="245"/>
      <c r="BX89" s="248"/>
      <c r="BY89" s="245"/>
    </row>
    <row r="90" spans="3:77" ht="13.5" customHeight="1">
      <c r="C90" s="246"/>
      <c r="D90" s="248"/>
      <c r="E90" s="245"/>
      <c r="F90" s="248"/>
      <c r="G90" s="245"/>
      <c r="H90" s="246"/>
      <c r="I90" s="248"/>
      <c r="J90" s="245"/>
      <c r="K90" s="248"/>
      <c r="L90" s="245"/>
      <c r="M90" s="246"/>
      <c r="N90" s="248"/>
      <c r="O90" s="245"/>
      <c r="P90" s="248"/>
      <c r="Q90" s="245"/>
      <c r="R90" s="246"/>
      <c r="S90" s="248"/>
      <c r="T90" s="245"/>
      <c r="U90" s="248"/>
      <c r="V90" s="245"/>
      <c r="W90" s="246"/>
      <c r="X90" s="248"/>
      <c r="Y90" s="245"/>
      <c r="Z90" s="248"/>
      <c r="AA90" s="245"/>
      <c r="AB90" s="246"/>
      <c r="AC90" s="248"/>
      <c r="AD90" s="245"/>
      <c r="AE90" s="248"/>
      <c r="AF90" s="245"/>
      <c r="AG90" s="246"/>
      <c r="AH90" s="248"/>
      <c r="AI90" s="245"/>
      <c r="AJ90" s="248"/>
      <c r="AK90" s="245"/>
      <c r="AL90" s="246"/>
      <c r="AM90" s="248"/>
      <c r="AN90" s="245"/>
      <c r="AO90" s="248"/>
      <c r="AP90" s="245"/>
      <c r="AQ90" s="246"/>
      <c r="AR90" s="248"/>
      <c r="AS90" s="245"/>
      <c r="AT90" s="248"/>
      <c r="AU90" s="245"/>
      <c r="AV90" s="246"/>
      <c r="AW90" s="248"/>
      <c r="AX90" s="245"/>
      <c r="AY90" s="248"/>
      <c r="AZ90" s="245"/>
      <c r="BA90" s="246"/>
      <c r="BB90" s="248"/>
      <c r="BC90" s="245"/>
      <c r="BD90" s="248"/>
      <c r="BE90" s="245"/>
      <c r="BF90" s="246"/>
      <c r="BG90" s="248"/>
      <c r="BH90" s="245"/>
      <c r="BI90" s="248"/>
      <c r="BJ90" s="245"/>
      <c r="BK90" s="246"/>
      <c r="BL90" s="248"/>
      <c r="BM90" s="245"/>
      <c r="BN90" s="248"/>
      <c r="BO90" s="245"/>
      <c r="BP90" s="246"/>
      <c r="BQ90" s="248"/>
      <c r="BR90" s="245"/>
      <c r="BS90" s="248"/>
      <c r="BT90" s="245"/>
      <c r="BU90" s="246"/>
      <c r="BV90" s="248"/>
      <c r="BW90" s="245"/>
      <c r="BX90" s="248"/>
      <c r="BY90" s="245"/>
    </row>
    <row r="91" spans="3:77" ht="13.5" customHeight="1">
      <c r="C91" s="246"/>
      <c r="D91" s="248"/>
      <c r="E91" s="245"/>
      <c r="F91" s="248"/>
      <c r="G91" s="245"/>
      <c r="H91" s="246"/>
      <c r="I91" s="248"/>
      <c r="J91" s="245"/>
      <c r="K91" s="248"/>
      <c r="L91" s="245"/>
      <c r="M91" s="246"/>
      <c r="N91" s="248"/>
      <c r="O91" s="245"/>
      <c r="P91" s="248"/>
      <c r="Q91" s="245"/>
      <c r="R91" s="246"/>
      <c r="S91" s="248"/>
      <c r="T91" s="245"/>
      <c r="U91" s="248"/>
      <c r="V91" s="245"/>
      <c r="W91" s="246"/>
      <c r="X91" s="248"/>
      <c r="Y91" s="245"/>
      <c r="Z91" s="248"/>
      <c r="AA91" s="245"/>
      <c r="AB91" s="246"/>
      <c r="AC91" s="248"/>
      <c r="AD91" s="245"/>
      <c r="AE91" s="248"/>
      <c r="AF91" s="245"/>
      <c r="AG91" s="246"/>
      <c r="AH91" s="248"/>
      <c r="AI91" s="245"/>
      <c r="AJ91" s="248"/>
      <c r="AK91" s="245"/>
      <c r="AL91" s="246"/>
      <c r="AM91" s="248"/>
      <c r="AN91" s="245"/>
      <c r="AO91" s="248"/>
      <c r="AP91" s="245"/>
      <c r="AQ91" s="246"/>
      <c r="AR91" s="248"/>
      <c r="AS91" s="245"/>
      <c r="AT91" s="248"/>
      <c r="AU91" s="245"/>
      <c r="AV91" s="246"/>
      <c r="AW91" s="248"/>
      <c r="AX91" s="245"/>
      <c r="AY91" s="248"/>
      <c r="AZ91" s="245"/>
      <c r="BA91" s="246"/>
      <c r="BB91" s="248"/>
      <c r="BC91" s="245"/>
      <c r="BD91" s="248"/>
      <c r="BE91" s="245"/>
      <c r="BF91" s="246"/>
      <c r="BG91" s="248"/>
      <c r="BH91" s="245"/>
      <c r="BI91" s="248"/>
      <c r="BJ91" s="245"/>
      <c r="BK91" s="246"/>
      <c r="BL91" s="248"/>
      <c r="BM91" s="245"/>
      <c r="BN91" s="248"/>
      <c r="BO91" s="245"/>
      <c r="BP91" s="246"/>
      <c r="BQ91" s="248"/>
      <c r="BR91" s="245"/>
      <c r="BS91" s="248"/>
      <c r="BT91" s="245"/>
      <c r="BU91" s="246"/>
      <c r="BV91" s="248"/>
      <c r="BW91" s="245"/>
      <c r="BX91" s="248"/>
      <c r="BY91" s="245"/>
    </row>
    <row r="92" spans="3:77" ht="13.5" customHeight="1">
      <c r="C92" s="246"/>
      <c r="D92" s="248"/>
      <c r="E92" s="245"/>
      <c r="F92" s="248"/>
      <c r="G92" s="245"/>
      <c r="H92" s="246"/>
      <c r="I92" s="248"/>
      <c r="J92" s="245"/>
      <c r="K92" s="248"/>
      <c r="L92" s="245"/>
      <c r="M92" s="246"/>
      <c r="N92" s="248"/>
      <c r="O92" s="245"/>
      <c r="P92" s="248"/>
      <c r="Q92" s="245"/>
      <c r="R92" s="246"/>
      <c r="S92" s="248"/>
      <c r="T92" s="245"/>
      <c r="U92" s="248"/>
      <c r="V92" s="245"/>
      <c r="W92" s="246"/>
      <c r="X92" s="248"/>
      <c r="Y92" s="245"/>
      <c r="Z92" s="248"/>
      <c r="AA92" s="245"/>
      <c r="AB92" s="246"/>
      <c r="AC92" s="248"/>
      <c r="AD92" s="245"/>
      <c r="AE92" s="248"/>
      <c r="AF92" s="245"/>
      <c r="AG92" s="246"/>
      <c r="AH92" s="248"/>
      <c r="AI92" s="245"/>
      <c r="AJ92" s="248"/>
      <c r="AK92" s="245"/>
      <c r="AL92" s="246"/>
      <c r="AM92" s="248"/>
      <c r="AN92" s="245"/>
      <c r="AO92" s="248"/>
      <c r="AP92" s="245"/>
      <c r="AQ92" s="246"/>
      <c r="AR92" s="248"/>
      <c r="AS92" s="245"/>
      <c r="AT92" s="248"/>
      <c r="AU92" s="245"/>
      <c r="AV92" s="246"/>
      <c r="AW92" s="248"/>
      <c r="AX92" s="245"/>
      <c r="AY92" s="248"/>
      <c r="AZ92" s="245"/>
      <c r="BA92" s="246"/>
      <c r="BB92" s="248"/>
      <c r="BC92" s="245"/>
      <c r="BD92" s="248"/>
      <c r="BE92" s="245"/>
      <c r="BF92" s="246"/>
      <c r="BG92" s="248"/>
      <c r="BH92" s="245"/>
      <c r="BI92" s="248"/>
      <c r="BJ92" s="245"/>
      <c r="BK92" s="246"/>
      <c r="BL92" s="248"/>
      <c r="BM92" s="245"/>
      <c r="BN92" s="248"/>
      <c r="BO92" s="245"/>
      <c r="BP92" s="246"/>
      <c r="BQ92" s="248"/>
      <c r="BR92" s="245"/>
      <c r="BS92" s="248"/>
      <c r="BT92" s="245"/>
      <c r="BU92" s="246"/>
      <c r="BV92" s="248"/>
      <c r="BW92" s="245"/>
      <c r="BX92" s="248"/>
      <c r="BY92" s="245"/>
    </row>
    <row r="93" spans="3:77" ht="13.5" customHeight="1">
      <c r="C93" s="246"/>
      <c r="D93" s="248"/>
      <c r="E93" s="245"/>
      <c r="F93" s="248"/>
      <c r="G93" s="245"/>
      <c r="H93" s="246"/>
      <c r="I93" s="248"/>
      <c r="J93" s="245"/>
      <c r="K93" s="248"/>
      <c r="L93" s="245"/>
      <c r="M93" s="246"/>
      <c r="N93" s="248"/>
      <c r="O93" s="245"/>
      <c r="P93" s="248"/>
      <c r="Q93" s="245"/>
      <c r="R93" s="246"/>
      <c r="S93" s="248"/>
      <c r="T93" s="245"/>
      <c r="U93" s="248"/>
      <c r="V93" s="245"/>
      <c r="W93" s="246"/>
      <c r="X93" s="248"/>
      <c r="Y93" s="245"/>
      <c r="Z93" s="248"/>
      <c r="AA93" s="245"/>
      <c r="AB93" s="246"/>
      <c r="AC93" s="248"/>
      <c r="AD93" s="245"/>
      <c r="AE93" s="248"/>
      <c r="AF93" s="245"/>
      <c r="AG93" s="246"/>
      <c r="AH93" s="248"/>
      <c r="AI93" s="245"/>
      <c r="AJ93" s="248"/>
      <c r="AK93" s="245"/>
      <c r="AL93" s="246"/>
      <c r="AM93" s="248"/>
      <c r="AN93" s="245"/>
      <c r="AO93" s="248"/>
      <c r="AP93" s="245"/>
      <c r="AQ93" s="246"/>
      <c r="AR93" s="248"/>
      <c r="AS93" s="245"/>
      <c r="AT93" s="248"/>
      <c r="AU93" s="245"/>
      <c r="AV93" s="246"/>
      <c r="AW93" s="248"/>
      <c r="AX93" s="245"/>
      <c r="AY93" s="248"/>
      <c r="AZ93" s="245"/>
      <c r="BA93" s="246"/>
      <c r="BB93" s="248"/>
      <c r="BC93" s="245"/>
      <c r="BD93" s="248"/>
      <c r="BE93" s="245"/>
      <c r="BF93" s="246"/>
      <c r="BG93" s="248"/>
      <c r="BH93" s="245"/>
      <c r="BI93" s="248"/>
      <c r="BJ93" s="245"/>
      <c r="BK93" s="246"/>
      <c r="BL93" s="248"/>
      <c r="BM93" s="245"/>
      <c r="BN93" s="248"/>
      <c r="BO93" s="245"/>
      <c r="BP93" s="246"/>
      <c r="BQ93" s="248"/>
      <c r="BR93" s="245"/>
      <c r="BS93" s="248"/>
      <c r="BT93" s="245"/>
      <c r="BU93" s="246"/>
      <c r="BV93" s="248"/>
      <c r="BW93" s="245"/>
      <c r="BX93" s="248"/>
      <c r="BY93" s="245"/>
    </row>
    <row r="94" spans="3:77" ht="13.5" customHeight="1">
      <c r="C94" s="246"/>
      <c r="D94" s="248"/>
      <c r="E94" s="245"/>
      <c r="F94" s="248"/>
      <c r="G94" s="245"/>
      <c r="H94" s="246"/>
      <c r="I94" s="248"/>
      <c r="J94" s="245"/>
      <c r="K94" s="248"/>
      <c r="L94" s="245"/>
      <c r="M94" s="246"/>
      <c r="N94" s="248"/>
      <c r="O94" s="245"/>
      <c r="P94" s="248"/>
      <c r="Q94" s="245"/>
      <c r="R94" s="246"/>
      <c r="S94" s="248"/>
      <c r="T94" s="245"/>
      <c r="U94" s="248"/>
      <c r="V94" s="245"/>
      <c r="W94" s="246"/>
      <c r="X94" s="248"/>
      <c r="Y94" s="245"/>
      <c r="Z94" s="248"/>
      <c r="AA94" s="245"/>
      <c r="AB94" s="246"/>
      <c r="AC94" s="248"/>
      <c r="AD94" s="245"/>
      <c r="AE94" s="248"/>
      <c r="AF94" s="245"/>
      <c r="AG94" s="246"/>
      <c r="AH94" s="248"/>
      <c r="AI94" s="245"/>
      <c r="AJ94" s="248"/>
      <c r="AK94" s="245"/>
      <c r="AL94" s="246"/>
      <c r="AM94" s="248"/>
      <c r="AN94" s="245"/>
      <c r="AO94" s="248"/>
      <c r="AP94" s="245"/>
      <c r="AQ94" s="246"/>
      <c r="AR94" s="248"/>
      <c r="AS94" s="245"/>
      <c r="AT94" s="248"/>
      <c r="AU94" s="245"/>
      <c r="AV94" s="246"/>
      <c r="AW94" s="248"/>
      <c r="AX94" s="245"/>
      <c r="AY94" s="248"/>
      <c r="AZ94" s="245"/>
      <c r="BA94" s="246"/>
      <c r="BB94" s="248"/>
      <c r="BC94" s="245"/>
      <c r="BD94" s="248"/>
      <c r="BE94" s="245"/>
      <c r="BF94" s="246"/>
      <c r="BG94" s="248"/>
      <c r="BH94" s="245"/>
      <c r="BI94" s="248"/>
      <c r="BJ94" s="245"/>
      <c r="BK94" s="246"/>
      <c r="BL94" s="248"/>
      <c r="BM94" s="245"/>
      <c r="BN94" s="248"/>
      <c r="BO94" s="245"/>
      <c r="BP94" s="246"/>
      <c r="BQ94" s="248"/>
      <c r="BR94" s="245"/>
      <c r="BS94" s="248"/>
      <c r="BT94" s="245"/>
      <c r="BU94" s="246"/>
      <c r="BV94" s="248"/>
      <c r="BW94" s="245"/>
      <c r="BX94" s="248"/>
      <c r="BY94" s="245"/>
    </row>
    <row r="95" spans="3:77" ht="13.5" customHeight="1">
      <c r="C95" s="246"/>
      <c r="D95" s="248"/>
      <c r="E95" s="245"/>
      <c r="F95" s="248"/>
      <c r="G95" s="245"/>
      <c r="H95" s="246"/>
      <c r="I95" s="248"/>
      <c r="J95" s="245"/>
      <c r="K95" s="248"/>
      <c r="L95" s="245"/>
      <c r="M95" s="246"/>
      <c r="N95" s="248"/>
      <c r="O95" s="245"/>
      <c r="P95" s="248"/>
      <c r="Q95" s="245"/>
      <c r="R95" s="246"/>
      <c r="S95" s="248"/>
      <c r="T95" s="245"/>
      <c r="U95" s="248"/>
      <c r="V95" s="245"/>
      <c r="W95" s="246"/>
      <c r="X95" s="248"/>
      <c r="Y95" s="245"/>
      <c r="Z95" s="248"/>
      <c r="AA95" s="245"/>
      <c r="AB95" s="246"/>
      <c r="AC95" s="248"/>
      <c r="AD95" s="245"/>
      <c r="AE95" s="248"/>
      <c r="AF95" s="245"/>
      <c r="AG95" s="246"/>
      <c r="AH95" s="248"/>
      <c r="AI95" s="245"/>
      <c r="AJ95" s="248"/>
      <c r="AK95" s="245"/>
      <c r="AL95" s="246"/>
      <c r="AM95" s="248"/>
      <c r="AN95" s="245"/>
      <c r="AO95" s="248"/>
      <c r="AP95" s="245"/>
      <c r="AQ95" s="246"/>
      <c r="AR95" s="248"/>
      <c r="AS95" s="245"/>
      <c r="AT95" s="248"/>
      <c r="AU95" s="245"/>
      <c r="AV95" s="246"/>
      <c r="AW95" s="248"/>
      <c r="AX95" s="245"/>
      <c r="AY95" s="248"/>
      <c r="AZ95" s="245"/>
      <c r="BA95" s="246"/>
      <c r="BB95" s="248"/>
      <c r="BC95" s="245"/>
      <c r="BD95" s="248"/>
      <c r="BE95" s="245"/>
      <c r="BF95" s="246"/>
      <c r="BG95" s="248"/>
      <c r="BH95" s="245"/>
      <c r="BI95" s="248"/>
      <c r="BJ95" s="245"/>
      <c r="BK95" s="246"/>
      <c r="BL95" s="248"/>
      <c r="BM95" s="245"/>
      <c r="BN95" s="248"/>
      <c r="BO95" s="245"/>
      <c r="BP95" s="246"/>
      <c r="BQ95" s="248"/>
      <c r="BR95" s="245"/>
      <c r="BS95" s="248"/>
      <c r="BT95" s="245"/>
      <c r="BU95" s="246"/>
      <c r="BV95" s="248"/>
      <c r="BW95" s="245"/>
      <c r="BX95" s="248"/>
      <c r="BY95" s="245"/>
    </row>
    <row r="96" spans="3:77" ht="13.5" customHeight="1">
      <c r="C96" s="246"/>
      <c r="D96" s="248"/>
      <c r="E96" s="245"/>
      <c r="F96" s="248"/>
      <c r="G96" s="245"/>
      <c r="H96" s="246"/>
      <c r="I96" s="248"/>
      <c r="J96" s="245"/>
      <c r="K96" s="248"/>
      <c r="L96" s="245"/>
      <c r="M96" s="246"/>
      <c r="N96" s="248"/>
      <c r="O96" s="245"/>
      <c r="P96" s="248"/>
      <c r="Q96" s="245"/>
      <c r="R96" s="246"/>
      <c r="S96" s="248"/>
      <c r="T96" s="245"/>
      <c r="U96" s="248"/>
      <c r="V96" s="245"/>
      <c r="W96" s="246"/>
      <c r="X96" s="248"/>
      <c r="Y96" s="245"/>
      <c r="Z96" s="248"/>
      <c r="AA96" s="245"/>
      <c r="AB96" s="246"/>
      <c r="AC96" s="248"/>
      <c r="AD96" s="245"/>
      <c r="AE96" s="248"/>
      <c r="AF96" s="245"/>
      <c r="AG96" s="246"/>
      <c r="AH96" s="248"/>
      <c r="AI96" s="245"/>
      <c r="AJ96" s="248"/>
      <c r="AK96" s="245"/>
      <c r="AL96" s="246"/>
      <c r="AM96" s="248"/>
      <c r="AN96" s="245"/>
      <c r="AO96" s="248"/>
      <c r="AP96" s="245"/>
      <c r="AQ96" s="246"/>
      <c r="AR96" s="248"/>
      <c r="AS96" s="245"/>
      <c r="AT96" s="248"/>
      <c r="AU96" s="245"/>
      <c r="AV96" s="246"/>
      <c r="AW96" s="248"/>
      <c r="AX96" s="245"/>
      <c r="AY96" s="248"/>
      <c r="AZ96" s="245"/>
      <c r="BA96" s="246"/>
      <c r="BB96" s="248"/>
      <c r="BC96" s="245"/>
      <c r="BD96" s="248"/>
      <c r="BE96" s="245"/>
      <c r="BF96" s="246"/>
      <c r="BG96" s="248"/>
      <c r="BH96" s="245"/>
      <c r="BI96" s="248"/>
      <c r="BJ96" s="245"/>
      <c r="BK96" s="246"/>
      <c r="BL96" s="248"/>
      <c r="BM96" s="245"/>
      <c r="BN96" s="248"/>
      <c r="BO96" s="245"/>
      <c r="BP96" s="246"/>
      <c r="BQ96" s="248"/>
      <c r="BR96" s="245"/>
      <c r="BS96" s="248"/>
      <c r="BT96" s="245"/>
      <c r="BU96" s="246"/>
      <c r="BV96" s="248"/>
      <c r="BW96" s="245"/>
      <c r="BX96" s="248"/>
      <c r="BY96" s="245"/>
    </row>
    <row r="97" spans="3:77" ht="13.5" customHeight="1">
      <c r="C97" s="246"/>
      <c r="D97" s="248"/>
      <c r="E97" s="245"/>
      <c r="F97" s="248"/>
      <c r="G97" s="245"/>
      <c r="H97" s="246"/>
      <c r="I97" s="248"/>
      <c r="J97" s="245"/>
      <c r="K97" s="248"/>
      <c r="L97" s="245"/>
      <c r="M97" s="246"/>
      <c r="N97" s="248"/>
      <c r="O97" s="245"/>
      <c r="P97" s="248"/>
      <c r="Q97" s="245"/>
      <c r="R97" s="246"/>
      <c r="S97" s="248"/>
      <c r="T97" s="245"/>
      <c r="U97" s="248"/>
      <c r="V97" s="245"/>
      <c r="W97" s="246"/>
      <c r="X97" s="248"/>
      <c r="Y97" s="245"/>
      <c r="Z97" s="248"/>
      <c r="AA97" s="245"/>
      <c r="AB97" s="246"/>
      <c r="AC97" s="248"/>
      <c r="AD97" s="245"/>
      <c r="AE97" s="248"/>
      <c r="AF97" s="245"/>
      <c r="AG97" s="246"/>
      <c r="AH97" s="248"/>
      <c r="AI97" s="245"/>
      <c r="AJ97" s="248"/>
      <c r="AK97" s="245"/>
      <c r="AL97" s="246"/>
      <c r="AM97" s="248"/>
      <c r="AN97" s="245"/>
      <c r="AO97" s="248"/>
      <c r="AP97" s="245"/>
      <c r="AQ97" s="246"/>
      <c r="AR97" s="248"/>
      <c r="AS97" s="245"/>
      <c r="AT97" s="248"/>
      <c r="AU97" s="245"/>
      <c r="AV97" s="246"/>
      <c r="AW97" s="248"/>
      <c r="AX97" s="245"/>
      <c r="AY97" s="248"/>
      <c r="AZ97" s="245"/>
      <c r="BA97" s="246"/>
      <c r="BB97" s="248"/>
      <c r="BC97" s="245"/>
      <c r="BD97" s="248"/>
      <c r="BE97" s="245"/>
      <c r="BF97" s="246"/>
      <c r="BG97" s="248"/>
      <c r="BH97" s="245"/>
      <c r="BI97" s="248"/>
      <c r="BJ97" s="245"/>
      <c r="BK97" s="246"/>
      <c r="BL97" s="248"/>
      <c r="BM97" s="245"/>
      <c r="BN97" s="248"/>
      <c r="BO97" s="245"/>
      <c r="BP97" s="246"/>
      <c r="BQ97" s="248"/>
      <c r="BR97" s="245"/>
      <c r="BS97" s="248"/>
      <c r="BT97" s="245"/>
      <c r="BU97" s="246"/>
      <c r="BV97" s="248"/>
      <c r="BW97" s="245"/>
      <c r="BX97" s="248"/>
      <c r="BY97" s="245"/>
    </row>
    <row r="98" spans="3:77" ht="13.5" customHeight="1">
      <c r="C98" s="246"/>
      <c r="D98" s="248"/>
      <c r="E98" s="245"/>
      <c r="F98" s="248"/>
      <c r="G98" s="245"/>
      <c r="H98" s="246"/>
      <c r="I98" s="248"/>
      <c r="J98" s="245"/>
      <c r="K98" s="248"/>
      <c r="L98" s="245"/>
      <c r="M98" s="246"/>
      <c r="N98" s="248"/>
      <c r="O98" s="245"/>
      <c r="P98" s="248"/>
      <c r="Q98" s="245"/>
      <c r="R98" s="246"/>
      <c r="S98" s="248"/>
      <c r="T98" s="245"/>
      <c r="U98" s="248"/>
      <c r="V98" s="245"/>
      <c r="W98" s="246"/>
      <c r="X98" s="248"/>
      <c r="Y98" s="245"/>
      <c r="Z98" s="248"/>
      <c r="AA98" s="245"/>
      <c r="AB98" s="246"/>
      <c r="AC98" s="248"/>
      <c r="AD98" s="245"/>
      <c r="AE98" s="248"/>
      <c r="AF98" s="245"/>
      <c r="AG98" s="246"/>
      <c r="AH98" s="248"/>
      <c r="AI98" s="245"/>
      <c r="AJ98" s="248"/>
      <c r="AK98" s="245"/>
      <c r="AL98" s="246"/>
      <c r="AM98" s="248"/>
      <c r="AN98" s="245"/>
      <c r="AO98" s="248"/>
      <c r="AP98" s="245"/>
      <c r="AQ98" s="246"/>
      <c r="AR98" s="248"/>
      <c r="AS98" s="245"/>
      <c r="AT98" s="248"/>
      <c r="AU98" s="245"/>
      <c r="AV98" s="246"/>
      <c r="AW98" s="248"/>
      <c r="AX98" s="245"/>
      <c r="AY98" s="248"/>
      <c r="AZ98" s="245"/>
      <c r="BA98" s="246"/>
      <c r="BB98" s="248"/>
      <c r="BC98" s="245"/>
      <c r="BD98" s="248"/>
      <c r="BE98" s="245"/>
      <c r="BF98" s="246"/>
      <c r="BG98" s="248"/>
      <c r="BH98" s="245"/>
      <c r="BI98" s="248"/>
      <c r="BJ98" s="245"/>
      <c r="BK98" s="246"/>
      <c r="BL98" s="248"/>
      <c r="BM98" s="245"/>
      <c r="BN98" s="248"/>
      <c r="BO98" s="245"/>
      <c r="BP98" s="246"/>
      <c r="BQ98" s="248"/>
      <c r="BR98" s="245"/>
      <c r="BS98" s="248"/>
      <c r="BT98" s="245"/>
      <c r="BU98" s="246"/>
      <c r="BV98" s="248"/>
      <c r="BW98" s="245"/>
      <c r="BX98" s="248"/>
      <c r="BY98" s="245"/>
    </row>
    <row r="99" spans="3:77" ht="13.5" customHeight="1">
      <c r="C99" s="246"/>
      <c r="D99" s="248"/>
      <c r="E99" s="245"/>
      <c r="F99" s="248"/>
      <c r="G99" s="245"/>
      <c r="H99" s="246"/>
      <c r="I99" s="248"/>
      <c r="J99" s="245"/>
      <c r="K99" s="248"/>
      <c r="L99" s="245"/>
      <c r="M99" s="246"/>
      <c r="N99" s="248"/>
      <c r="O99" s="245"/>
      <c r="P99" s="248"/>
      <c r="Q99" s="245"/>
      <c r="R99" s="246"/>
      <c r="S99" s="248"/>
      <c r="T99" s="245"/>
      <c r="U99" s="248"/>
      <c r="V99" s="245"/>
      <c r="W99" s="246"/>
      <c r="X99" s="248"/>
      <c r="Y99" s="245"/>
      <c r="Z99" s="248"/>
      <c r="AA99" s="245"/>
      <c r="AB99" s="246"/>
      <c r="AC99" s="248"/>
      <c r="AD99" s="245"/>
      <c r="AE99" s="248"/>
      <c r="AF99" s="245"/>
      <c r="AG99" s="246"/>
      <c r="AH99" s="248"/>
      <c r="AI99" s="245"/>
      <c r="AJ99" s="248"/>
      <c r="AK99" s="245"/>
      <c r="AL99" s="246"/>
      <c r="AM99" s="248"/>
      <c r="AN99" s="245"/>
      <c r="AO99" s="248"/>
      <c r="AP99" s="245"/>
      <c r="AQ99" s="246"/>
      <c r="AR99" s="248"/>
      <c r="AS99" s="245"/>
      <c r="AT99" s="248"/>
      <c r="AU99" s="245"/>
      <c r="AV99" s="246"/>
      <c r="AW99" s="248"/>
      <c r="AX99" s="245"/>
      <c r="AY99" s="248"/>
      <c r="AZ99" s="245"/>
      <c r="BA99" s="246"/>
      <c r="BB99" s="248"/>
      <c r="BC99" s="245"/>
      <c r="BD99" s="248"/>
      <c r="BE99" s="245"/>
      <c r="BF99" s="246"/>
      <c r="BG99" s="248"/>
      <c r="BH99" s="245"/>
      <c r="BI99" s="248"/>
      <c r="BJ99" s="245"/>
      <c r="BK99" s="246"/>
      <c r="BL99" s="248"/>
      <c r="BM99" s="245"/>
      <c r="BN99" s="248"/>
      <c r="BO99" s="245"/>
      <c r="BP99" s="246"/>
      <c r="BQ99" s="248"/>
      <c r="BR99" s="245"/>
      <c r="BS99" s="248"/>
      <c r="BT99" s="245"/>
      <c r="BU99" s="246"/>
      <c r="BV99" s="248"/>
      <c r="BW99" s="245"/>
      <c r="BX99" s="248"/>
      <c r="BY99" s="245"/>
    </row>
  </sheetData>
  <customSheetViews>
    <customSheetView guid="{58E98FBC-18A6-4DF7-8BE5-466B393E75B5}">
      <pane xSplit="2" ySplit="10" topLeftCell="C11" activePane="bottomRight" state="frozen"/>
      <selection pane="bottomRight" activeCell="G9" sqref="G9"/>
      <pageMargins left="0.75" right="0.75" top="1" bottom="1" header="0.5" footer="0.5"/>
      <pageSetup orientation="portrait" horizontalDpi="4294967292" verticalDpi="4294967292" r:id="rId1"/>
      <headerFooter alignWithMargins="0"/>
    </customSheetView>
  </customSheetViews>
  <phoneticPr fontId="0" type="noConversion"/>
  <dataValidations count="1">
    <dataValidation type="list" allowBlank="1" showInputMessage="1" showErrorMessage="1" sqref="BZ11:BZ99 R11:R99 C11:C99 M11:M99 BU11:BU99 AB11:AB99 AG11:AG99 AL11:AL99 AQ11:AQ99 AV11:AV99 BA11:BA99 BF11:BF99 BK11:BK99 BP11:BP99 W11:W50 W52:W54 W57:W99" xr:uid="{00000000-0002-0000-0900-000000000000}">
      <formula1>$A$1:$A$144</formula1>
    </dataValidation>
  </dataValidations>
  <pageMargins left="0.75" right="0.75" top="1" bottom="1" header="0.5" footer="0.5"/>
  <pageSetup orientation="portrait" horizontalDpi="4294967292" verticalDpi="4294967292" r:id="rId2"/>
  <headerFooter alignWithMargins="0"/>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1000000}">
          <x14:formula1>
            <xm:f>info_parties!$A$1:$A$104</xm:f>
          </x14:formula1>
          <xm:sqref>H11:H99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BED2BE"/>
  </sheetPr>
  <dimension ref="A1:BF204"/>
  <sheetViews>
    <sheetView zoomScaleNormal="100" workbookViewId="0">
      <pane xSplit="4" ySplit="11" topLeftCell="F12" activePane="bottomRight" state="frozen"/>
      <selection activeCell="I6" sqref="I6"/>
      <selection pane="topRight" activeCell="I6" sqref="I6"/>
      <selection pane="bottomLeft" activeCell="I6" sqref="I6"/>
      <selection pane="bottomRight" activeCell="B18" sqref="B18"/>
    </sheetView>
  </sheetViews>
  <sheetFormatPr defaultRowHeight="12.75"/>
  <cols>
    <col min="16" max="16" width="9.140625" style="195"/>
    <col min="18" max="18" width="9.140625" style="195"/>
    <col min="20" max="20" width="9.140625" style="195"/>
    <col min="22" max="22" width="9.140625" style="195"/>
    <col min="24" max="24" width="9.140625" style="195"/>
    <col min="26" max="26" width="9.140625" style="195"/>
    <col min="28" max="28" width="9.140625" style="195"/>
    <col min="30" max="30" width="9.140625" style="195"/>
    <col min="32" max="32" width="9.140625" style="195"/>
    <col min="33" max="33" width="10" bestFit="1" customWidth="1"/>
  </cols>
  <sheetData>
    <row r="1" spans="1:58">
      <c r="A1" s="90" t="s">
        <v>19</v>
      </c>
      <c r="B1" s="91"/>
      <c r="C1" s="91"/>
      <c r="D1" s="91"/>
      <c r="E1" s="8">
        <v>34629</v>
      </c>
      <c r="F1" s="91"/>
      <c r="G1" s="8">
        <v>35573</v>
      </c>
      <c r="H1" s="91"/>
      <c r="I1" s="8">
        <v>35573</v>
      </c>
      <c r="J1" s="91"/>
      <c r="K1" s="8">
        <v>35573</v>
      </c>
      <c r="L1" s="91"/>
      <c r="M1" s="8">
        <v>36063</v>
      </c>
      <c r="N1" s="91"/>
      <c r="O1" s="8">
        <v>36841</v>
      </c>
      <c r="P1" s="192"/>
      <c r="Q1" s="8">
        <v>37757</v>
      </c>
      <c r="R1" s="192"/>
      <c r="S1" s="8">
        <v>38080</v>
      </c>
      <c r="T1" s="192"/>
      <c r="U1" s="8">
        <v>40365</v>
      </c>
      <c r="V1" s="192"/>
      <c r="W1" s="8">
        <v>40365</v>
      </c>
      <c r="X1" s="192"/>
      <c r="Y1" s="8">
        <v>40365</v>
      </c>
      <c r="Z1" s="192"/>
      <c r="AA1" s="8">
        <v>40365</v>
      </c>
      <c r="AB1" s="192"/>
      <c r="AC1" s="8">
        <v>40365</v>
      </c>
      <c r="AD1" s="192"/>
      <c r="AE1" s="8">
        <v>40365</v>
      </c>
      <c r="AF1" s="192"/>
      <c r="AG1" s="8">
        <v>42042</v>
      </c>
      <c r="AH1" s="91"/>
      <c r="AI1" s="8">
        <v>42042</v>
      </c>
      <c r="AJ1" s="91"/>
      <c r="AK1" s="8">
        <v>42042</v>
      </c>
      <c r="AL1" s="91"/>
      <c r="AM1" s="8"/>
      <c r="AN1" s="91"/>
      <c r="AO1" s="8"/>
      <c r="AP1" s="91"/>
      <c r="AQ1" s="8"/>
      <c r="AR1" s="91"/>
      <c r="AS1" s="8"/>
      <c r="AT1" s="91"/>
      <c r="AU1" s="8"/>
      <c r="AV1" s="91"/>
      <c r="AW1" s="8"/>
      <c r="AX1" s="91"/>
      <c r="AY1" s="8"/>
      <c r="AZ1" s="91"/>
      <c r="BA1" s="8"/>
      <c r="BB1" s="91"/>
      <c r="BC1" s="8"/>
      <c r="BD1" s="91"/>
      <c r="BE1" s="8"/>
      <c r="BF1" s="91"/>
    </row>
    <row r="2" spans="1:58">
      <c r="A2" s="90" t="s">
        <v>20</v>
      </c>
      <c r="B2" s="91"/>
      <c r="C2" s="91"/>
      <c r="D2" s="91"/>
      <c r="E2" s="8">
        <v>34629</v>
      </c>
      <c r="F2" s="91"/>
      <c r="G2" s="8">
        <v>35574</v>
      </c>
      <c r="H2" s="91"/>
      <c r="I2" s="8">
        <v>35574</v>
      </c>
      <c r="J2" s="91"/>
      <c r="K2" s="8">
        <v>35574</v>
      </c>
      <c r="L2" s="91"/>
      <c r="M2" s="8">
        <v>36064</v>
      </c>
      <c r="N2" s="91"/>
      <c r="O2" s="8">
        <v>36841</v>
      </c>
      <c r="P2" s="192"/>
      <c r="Q2" s="8">
        <v>37758</v>
      </c>
      <c r="R2" s="192"/>
      <c r="S2" s="8">
        <v>38080</v>
      </c>
      <c r="T2" s="192"/>
      <c r="U2" s="8">
        <v>40365</v>
      </c>
      <c r="V2" s="192"/>
      <c r="W2" s="8">
        <v>40365</v>
      </c>
      <c r="X2" s="192"/>
      <c r="Y2" s="8">
        <v>40365</v>
      </c>
      <c r="Z2" s="192"/>
      <c r="AA2" s="8">
        <v>40365</v>
      </c>
      <c r="AB2" s="192"/>
      <c r="AC2" s="8">
        <v>40365</v>
      </c>
      <c r="AD2" s="192"/>
      <c r="AE2" s="8">
        <v>40365</v>
      </c>
      <c r="AF2" s="192"/>
      <c r="AG2" s="8">
        <v>42042</v>
      </c>
      <c r="AH2" s="91"/>
      <c r="AI2" s="8">
        <v>42042</v>
      </c>
      <c r="AJ2" s="91"/>
      <c r="AK2" s="8">
        <v>42042</v>
      </c>
      <c r="AL2" s="91"/>
      <c r="AM2" s="8"/>
      <c r="AN2" s="91"/>
      <c r="AO2" s="8"/>
      <c r="AP2" s="91"/>
      <c r="AQ2" s="8"/>
      <c r="AR2" s="91"/>
      <c r="AS2" s="8"/>
      <c r="AT2" s="91"/>
      <c r="AU2" s="8"/>
      <c r="AV2" s="91"/>
      <c r="AW2" s="8"/>
      <c r="AX2" s="91"/>
      <c r="AY2" s="8"/>
      <c r="AZ2" s="91"/>
      <c r="BA2" s="8"/>
      <c r="BB2" s="91"/>
      <c r="BC2" s="8"/>
      <c r="BD2" s="91"/>
      <c r="BE2" s="8"/>
      <c r="BF2" s="91"/>
    </row>
    <row r="3" spans="1:58">
      <c r="A3" s="92" t="s">
        <v>22</v>
      </c>
      <c r="B3" s="96"/>
      <c r="C3" s="91"/>
      <c r="D3" s="91"/>
      <c r="E3" s="97">
        <v>3874407</v>
      </c>
      <c r="F3" s="91"/>
      <c r="G3" s="97">
        <v>4000000</v>
      </c>
      <c r="H3" s="91"/>
      <c r="I3" s="97">
        <v>4000000</v>
      </c>
      <c r="J3" s="91"/>
      <c r="K3" s="97">
        <v>4000000</v>
      </c>
      <c r="L3" s="91"/>
      <c r="M3" s="97">
        <v>4004429</v>
      </c>
      <c r="N3" s="91"/>
      <c r="O3" s="97">
        <v>4085172</v>
      </c>
      <c r="P3" s="192"/>
      <c r="Q3" s="97">
        <v>4174097</v>
      </c>
      <c r="R3" s="192"/>
      <c r="S3" s="97">
        <v>4193347</v>
      </c>
      <c r="T3" s="192"/>
      <c r="U3" s="97">
        <v>4369553</v>
      </c>
      <c r="V3" s="192"/>
      <c r="W3" s="97">
        <v>4369553</v>
      </c>
      <c r="X3" s="192"/>
      <c r="Y3" s="97">
        <v>4369553</v>
      </c>
      <c r="Z3" s="192"/>
      <c r="AA3" s="97">
        <v>4369553</v>
      </c>
      <c r="AB3" s="192"/>
      <c r="AC3" s="97">
        <v>4369553</v>
      </c>
      <c r="AD3" s="192"/>
      <c r="AE3" s="97">
        <v>4369553</v>
      </c>
      <c r="AF3" s="192"/>
      <c r="AG3" s="97">
        <v>4411529</v>
      </c>
      <c r="AH3" s="91"/>
      <c r="AI3" s="97">
        <v>4411529</v>
      </c>
      <c r="AJ3" s="91"/>
      <c r="AK3" s="97">
        <v>4411529</v>
      </c>
      <c r="AL3" s="91"/>
      <c r="AM3" s="97"/>
      <c r="AN3" s="91"/>
      <c r="AO3" s="97"/>
      <c r="AP3" s="91"/>
      <c r="AQ3" s="97"/>
      <c r="AR3" s="91"/>
      <c r="AS3" s="97"/>
      <c r="AT3" s="91"/>
      <c r="AU3" s="97"/>
      <c r="AV3" s="91"/>
      <c r="AW3" s="97"/>
      <c r="AX3" s="91"/>
      <c r="AY3" s="97"/>
      <c r="AZ3" s="91"/>
      <c r="BA3" s="97"/>
      <c r="BB3" s="91"/>
      <c r="BC3" s="97"/>
      <c r="BD3" s="91"/>
      <c r="BE3" s="97"/>
      <c r="BF3" s="91"/>
    </row>
    <row r="4" spans="1:58">
      <c r="A4" s="92" t="s">
        <v>61</v>
      </c>
      <c r="B4" s="96"/>
      <c r="C4" s="91"/>
      <c r="D4" s="91"/>
      <c r="E4" s="97">
        <v>773624</v>
      </c>
      <c r="F4" s="91"/>
      <c r="G4" s="97">
        <v>320000</v>
      </c>
      <c r="H4" s="91"/>
      <c r="I4" s="97">
        <v>320000</v>
      </c>
      <c r="J4" s="91"/>
      <c r="K4" s="97">
        <v>320000</v>
      </c>
      <c r="L4" s="91"/>
      <c r="M4" s="97">
        <v>1772223</v>
      </c>
      <c r="N4" s="91"/>
      <c r="O4" s="97">
        <v>818480</v>
      </c>
      <c r="P4" s="192"/>
      <c r="Q4" s="97" t="s">
        <v>1193</v>
      </c>
      <c r="R4" s="192"/>
      <c r="S4" s="97">
        <v>1503784</v>
      </c>
      <c r="T4" s="192"/>
      <c r="U4" s="97">
        <v>998142</v>
      </c>
      <c r="V4" s="192"/>
      <c r="W4" s="97">
        <v>998142</v>
      </c>
      <c r="X4" s="192"/>
      <c r="Y4" s="97">
        <v>998142</v>
      </c>
      <c r="Z4" s="192"/>
      <c r="AA4" s="97">
        <v>998142</v>
      </c>
      <c r="AB4" s="192"/>
      <c r="AC4" s="97">
        <v>998142</v>
      </c>
      <c r="AD4" s="192"/>
      <c r="AE4" s="97">
        <v>998142</v>
      </c>
      <c r="AF4" s="192"/>
      <c r="AG4" s="97">
        <v>944674</v>
      </c>
      <c r="AH4" s="91"/>
      <c r="AI4" s="97">
        <v>944674</v>
      </c>
      <c r="AJ4" s="91"/>
      <c r="AK4" s="97">
        <v>944674</v>
      </c>
      <c r="AL4" s="91"/>
      <c r="AM4" s="97"/>
      <c r="AN4" s="91"/>
      <c r="AO4" s="97"/>
      <c r="AP4" s="91"/>
      <c r="AQ4" s="97"/>
      <c r="AR4" s="91"/>
      <c r="AS4" s="97"/>
      <c r="AT4" s="91"/>
      <c r="AU4" s="97"/>
      <c r="AV4" s="91"/>
      <c r="AW4" s="97"/>
      <c r="AX4" s="91"/>
      <c r="AY4" s="97"/>
      <c r="AZ4" s="91"/>
      <c r="BA4" s="97"/>
      <c r="BB4" s="91"/>
      <c r="BC4" s="97"/>
      <c r="BD4" s="91"/>
      <c r="BE4" s="97"/>
      <c r="BF4" s="91"/>
    </row>
    <row r="5" spans="1:58">
      <c r="A5" s="92" t="s">
        <v>62</v>
      </c>
      <c r="B5" s="96"/>
      <c r="C5" s="91"/>
      <c r="D5" s="91"/>
      <c r="E5" s="36">
        <v>0.1996</v>
      </c>
      <c r="F5" s="91"/>
      <c r="G5" s="36">
        <v>9.5299999999999996E-2</v>
      </c>
      <c r="H5" s="91"/>
      <c r="I5" s="36">
        <v>9.5299999999999996E-2</v>
      </c>
      <c r="J5" s="91"/>
      <c r="K5" s="36">
        <v>9.5299999999999996E-2</v>
      </c>
      <c r="L5" s="91"/>
      <c r="M5" s="36">
        <f>M4/M3</f>
        <v>0.44256571910751819</v>
      </c>
      <c r="N5" s="91"/>
      <c r="O5" s="197">
        <v>0.20030000000000001</v>
      </c>
      <c r="P5" s="192"/>
      <c r="Q5" s="97" t="s">
        <v>1194</v>
      </c>
      <c r="R5" s="192"/>
      <c r="S5" s="36">
        <v>0.35859999999999997</v>
      </c>
      <c r="T5" s="192"/>
      <c r="U5" s="36">
        <v>0.22800000000000001</v>
      </c>
      <c r="V5" s="192"/>
      <c r="W5" s="36">
        <v>0.22800000000000001</v>
      </c>
      <c r="X5" s="192"/>
      <c r="Y5" s="36">
        <v>0.22800000000000001</v>
      </c>
      <c r="Z5" s="192"/>
      <c r="AA5" s="36">
        <v>0.22800000000000001</v>
      </c>
      <c r="AB5" s="192"/>
      <c r="AC5" s="36">
        <v>0.22800000000000001</v>
      </c>
      <c r="AD5" s="192"/>
      <c r="AE5" s="36">
        <v>0.22800000000000001</v>
      </c>
      <c r="AF5" s="192"/>
      <c r="AG5" s="36">
        <f>AG4/AG3</f>
        <v>0.21413754732202825</v>
      </c>
      <c r="AH5" s="91"/>
      <c r="AI5" s="36">
        <f>AI4/AI3</f>
        <v>0.21413754732202825</v>
      </c>
      <c r="AJ5" s="91"/>
      <c r="AK5" s="36">
        <f>AK4/AK3</f>
        <v>0.21413754732202825</v>
      </c>
      <c r="AL5" s="91"/>
      <c r="AM5" s="97"/>
      <c r="AN5" s="91"/>
      <c r="AO5" s="97"/>
      <c r="AP5" s="91"/>
      <c r="AQ5" s="97"/>
      <c r="AR5" s="91"/>
      <c r="AS5" s="97"/>
      <c r="AT5" s="91"/>
      <c r="AU5" s="97"/>
      <c r="AV5" s="91"/>
      <c r="AW5" s="97"/>
      <c r="AX5" s="91"/>
      <c r="AY5" s="97"/>
      <c r="AZ5" s="91"/>
      <c r="BA5" s="97"/>
      <c r="BB5" s="91"/>
      <c r="BC5" s="97"/>
      <c r="BD5" s="91"/>
      <c r="BE5" s="97"/>
      <c r="BF5" s="91"/>
    </row>
    <row r="6" spans="1:58">
      <c r="A6" s="92" t="s">
        <v>23</v>
      </c>
      <c r="B6" s="96"/>
      <c r="C6" s="91"/>
      <c r="D6" s="91"/>
      <c r="E6" s="97">
        <v>773624</v>
      </c>
      <c r="F6" s="91"/>
      <c r="G6" s="97">
        <v>320000</v>
      </c>
      <c r="H6" s="91"/>
      <c r="I6" s="97">
        <v>320000</v>
      </c>
      <c r="J6" s="91"/>
      <c r="K6" s="97">
        <v>320000</v>
      </c>
      <c r="L6" s="91"/>
      <c r="M6" s="97">
        <v>1772223</v>
      </c>
      <c r="N6" s="91"/>
      <c r="O6" s="4">
        <v>816254</v>
      </c>
      <c r="P6" s="192"/>
      <c r="Q6" s="4" t="s">
        <v>1195</v>
      </c>
      <c r="R6" s="192"/>
      <c r="S6" s="4">
        <v>1502454</v>
      </c>
      <c r="T6" s="192"/>
      <c r="U6" s="4">
        <v>997235</v>
      </c>
      <c r="V6" s="192"/>
      <c r="W6" s="4">
        <v>997235</v>
      </c>
      <c r="X6" s="192"/>
      <c r="Y6" s="4">
        <v>997235</v>
      </c>
      <c r="Z6" s="192"/>
      <c r="AA6" s="4">
        <v>997235</v>
      </c>
      <c r="AB6" s="192"/>
      <c r="AC6" s="4">
        <v>997235</v>
      </c>
      <c r="AD6" s="192"/>
      <c r="AE6" s="4">
        <v>997235</v>
      </c>
      <c r="AF6" s="192"/>
      <c r="AG6" s="4">
        <v>944209</v>
      </c>
      <c r="AH6" s="91"/>
      <c r="AI6" s="4">
        <v>944209</v>
      </c>
      <c r="AJ6" s="91"/>
      <c r="AK6" s="4">
        <v>944209</v>
      </c>
      <c r="AL6" s="91"/>
      <c r="AM6" s="4"/>
      <c r="AN6" s="91"/>
      <c r="AO6" s="4"/>
      <c r="AP6" s="91"/>
      <c r="AQ6" s="4"/>
      <c r="AR6" s="91"/>
      <c r="AS6" s="4"/>
      <c r="AT6" s="91"/>
      <c r="AU6" s="4"/>
      <c r="AV6" s="91"/>
      <c r="AW6" s="4"/>
      <c r="AX6" s="91"/>
      <c r="AY6" s="4"/>
      <c r="AZ6" s="91"/>
      <c r="BA6" s="4"/>
      <c r="BB6" s="91"/>
      <c r="BC6" s="4"/>
      <c r="BD6" s="91"/>
      <c r="BE6" s="4"/>
      <c r="BF6" s="91"/>
    </row>
    <row r="7" spans="1:58">
      <c r="A7" s="92" t="s">
        <v>59</v>
      </c>
      <c r="B7" s="96"/>
      <c r="C7" s="91"/>
      <c r="D7" s="91"/>
      <c r="E7" s="36">
        <f>E6/E3</f>
        <v>0.19967546001233222</v>
      </c>
      <c r="F7" s="91"/>
      <c r="G7" s="36">
        <v>9.5299999999999996E-2</v>
      </c>
      <c r="H7" s="91"/>
      <c r="I7" s="36">
        <v>9.5299999999999996E-2</v>
      </c>
      <c r="J7" s="91"/>
      <c r="K7" s="36">
        <v>9.5299999999999996E-2</v>
      </c>
      <c r="L7" s="91"/>
      <c r="M7" s="36">
        <f>M6/M3</f>
        <v>0.44256571910751819</v>
      </c>
      <c r="N7" s="91"/>
      <c r="O7" s="141">
        <v>0.19980896765179043</v>
      </c>
      <c r="P7" s="192"/>
      <c r="Q7" s="141">
        <v>0.5211639787000637</v>
      </c>
      <c r="R7" s="192"/>
      <c r="S7" s="141">
        <v>0.35799999999999998</v>
      </c>
      <c r="T7" s="192"/>
      <c r="U7" s="141">
        <v>0.22800000000000001</v>
      </c>
      <c r="V7" s="192"/>
      <c r="W7" s="141">
        <v>0.22800000000000001</v>
      </c>
      <c r="X7" s="192"/>
      <c r="Y7" s="141">
        <v>0.22800000000000001</v>
      </c>
      <c r="Z7" s="192"/>
      <c r="AA7" s="141">
        <v>0.22800000000000001</v>
      </c>
      <c r="AB7" s="192"/>
      <c r="AC7" s="141">
        <v>0.22800000000000001</v>
      </c>
      <c r="AD7" s="192"/>
      <c r="AE7" s="141">
        <v>0.22800000000000001</v>
      </c>
      <c r="AF7" s="192"/>
      <c r="AG7" s="36">
        <f>AG6/AG3</f>
        <v>0.21403214169055673</v>
      </c>
      <c r="AH7" s="91"/>
      <c r="AI7" s="36">
        <f>AI6/AI3</f>
        <v>0.21403214169055673</v>
      </c>
      <c r="AJ7" s="91"/>
      <c r="AK7" s="36">
        <f>AK6/AK3</f>
        <v>0.21403214169055673</v>
      </c>
      <c r="AL7" s="91"/>
      <c r="AM7" s="4"/>
      <c r="AN7" s="91"/>
      <c r="AO7" s="4"/>
      <c r="AP7" s="91"/>
      <c r="AQ7" s="4"/>
      <c r="AR7" s="91"/>
      <c r="AS7" s="4"/>
      <c r="AT7" s="91"/>
      <c r="AU7" s="4"/>
      <c r="AV7" s="91"/>
      <c r="AW7" s="4"/>
      <c r="AX7" s="91"/>
      <c r="AY7" s="4"/>
      <c r="AZ7" s="91"/>
      <c r="BA7" s="4"/>
      <c r="BB7" s="91"/>
      <c r="BC7" s="4"/>
      <c r="BD7" s="91"/>
      <c r="BE7" s="4"/>
      <c r="BF7" s="91"/>
    </row>
    <row r="8" spans="1:58">
      <c r="A8" s="92" t="s">
        <v>24</v>
      </c>
      <c r="B8" s="96"/>
      <c r="C8" s="91"/>
      <c r="D8" s="91"/>
      <c r="E8" s="198">
        <v>755181</v>
      </c>
      <c r="F8" s="91"/>
      <c r="G8" s="4">
        <v>0</v>
      </c>
      <c r="H8" s="91"/>
      <c r="I8" s="4">
        <v>0</v>
      </c>
      <c r="J8" s="91"/>
      <c r="K8" s="4">
        <v>0</v>
      </c>
      <c r="L8" s="91"/>
      <c r="M8" s="4">
        <v>1699836</v>
      </c>
      <c r="N8" s="91"/>
      <c r="O8" s="4">
        <v>798487</v>
      </c>
      <c r="P8" s="192"/>
      <c r="Q8" s="4" t="s">
        <v>1196</v>
      </c>
      <c r="R8" s="192"/>
      <c r="S8" s="4" t="s">
        <v>1197</v>
      </c>
      <c r="T8" s="192"/>
      <c r="U8" s="4">
        <v>990535</v>
      </c>
      <c r="V8" s="192"/>
      <c r="W8" s="4">
        <v>990535</v>
      </c>
      <c r="X8" s="192"/>
      <c r="Y8" s="4">
        <v>990535</v>
      </c>
      <c r="Z8" s="192"/>
      <c r="AA8" s="4">
        <v>990535</v>
      </c>
      <c r="AB8" s="192"/>
      <c r="AC8" s="4">
        <v>990535</v>
      </c>
      <c r="AD8" s="192"/>
      <c r="AE8" s="4">
        <v>990535</v>
      </c>
      <c r="AF8" s="192"/>
      <c r="AG8" s="4">
        <f>SUM(AG40:AG50)</f>
        <v>931807</v>
      </c>
      <c r="AH8" s="91"/>
      <c r="AI8" s="4">
        <f>SUM(AI40:AI50)</f>
        <v>925613</v>
      </c>
      <c r="AJ8" s="91"/>
      <c r="AK8" s="4">
        <f>SUM(AK40:AK50)</f>
        <v>921590</v>
      </c>
      <c r="AL8" s="91"/>
      <c r="AM8" s="4"/>
      <c r="AN8" s="91"/>
      <c r="AO8" s="4"/>
      <c r="AP8" s="91"/>
      <c r="AQ8" s="4"/>
      <c r="AR8" s="91"/>
      <c r="AS8" s="4"/>
      <c r="AT8" s="91"/>
      <c r="AU8" s="4"/>
      <c r="AV8" s="91"/>
      <c r="AW8" s="4"/>
      <c r="AX8" s="91"/>
      <c r="AY8" s="4"/>
      <c r="AZ8" s="91"/>
      <c r="BA8" s="4"/>
      <c r="BB8" s="91"/>
      <c r="BC8" s="4"/>
      <c r="BD8" s="91"/>
      <c r="BE8" s="4"/>
      <c r="BF8" s="91"/>
    </row>
    <row r="9" spans="1:58">
      <c r="A9" s="92" t="s">
        <v>60</v>
      </c>
      <c r="B9" s="96"/>
      <c r="C9" s="91"/>
      <c r="D9" s="91"/>
      <c r="E9" s="141">
        <f>E8/E6</f>
        <v>0.97616025355986891</v>
      </c>
      <c r="F9" s="91"/>
      <c r="G9" s="4">
        <v>0</v>
      </c>
      <c r="H9" s="91"/>
      <c r="I9" s="4">
        <v>0</v>
      </c>
      <c r="J9" s="91"/>
      <c r="K9" s="4">
        <v>0</v>
      </c>
      <c r="L9" s="91"/>
      <c r="M9" s="141">
        <f>M8/M6</f>
        <v>0.95915468877223686</v>
      </c>
      <c r="N9" s="91"/>
      <c r="O9" s="141">
        <v>0.97599999999999998</v>
      </c>
      <c r="P9" s="192"/>
      <c r="Q9" s="4" t="s">
        <v>1198</v>
      </c>
      <c r="R9" s="192"/>
      <c r="S9" s="4" t="s">
        <v>1199</v>
      </c>
      <c r="T9" s="192"/>
      <c r="U9" s="141">
        <v>0.99299999999999999</v>
      </c>
      <c r="V9" s="192"/>
      <c r="W9" s="141">
        <v>0.99299999999999999</v>
      </c>
      <c r="X9" s="192"/>
      <c r="Y9" s="141">
        <v>0.99299999999999999</v>
      </c>
      <c r="Z9" s="192"/>
      <c r="AA9" s="141">
        <v>0.99299999999999999</v>
      </c>
      <c r="AB9" s="192"/>
      <c r="AC9" s="141">
        <v>0.99299999999999999</v>
      </c>
      <c r="AD9" s="192"/>
      <c r="AE9" s="141">
        <v>0.99299999999999999</v>
      </c>
      <c r="AF9" s="192"/>
      <c r="AG9" s="141">
        <f>AG8/AG6</f>
        <v>0.98686519615890123</v>
      </c>
      <c r="AH9" s="91"/>
      <c r="AI9" s="141">
        <f>AI8/AI6</f>
        <v>0.98030520785122788</v>
      </c>
      <c r="AJ9" s="91"/>
      <c r="AK9" s="141">
        <f>AK8/AK6</f>
        <v>0.97604449862265663</v>
      </c>
      <c r="AL9" s="91"/>
      <c r="AM9" s="4"/>
      <c r="AN9" s="91"/>
      <c r="AO9" s="4"/>
      <c r="AP9" s="91"/>
      <c r="AQ9" s="4"/>
      <c r="AR9" s="91"/>
      <c r="AS9" s="4"/>
      <c r="AT9" s="91"/>
      <c r="AU9" s="4"/>
      <c r="AV9" s="91"/>
      <c r="AW9" s="4"/>
      <c r="AX9" s="91"/>
      <c r="AY9" s="4"/>
      <c r="AZ9" s="91"/>
      <c r="BA9" s="4"/>
      <c r="BB9" s="91"/>
      <c r="BC9" s="4"/>
      <c r="BD9" s="91"/>
      <c r="BE9" s="4"/>
      <c r="BF9" s="91"/>
    </row>
    <row r="10" spans="1:58" ht="43.15" customHeight="1">
      <c r="A10" s="77" t="s">
        <v>6</v>
      </c>
      <c r="B10" s="98"/>
      <c r="C10" s="98"/>
      <c r="D10" s="98"/>
      <c r="E10" s="4" t="s">
        <v>1251</v>
      </c>
      <c r="F10" s="98"/>
      <c r="G10" s="4" t="s">
        <v>1253</v>
      </c>
      <c r="H10" s="98"/>
      <c r="I10" s="4" t="s">
        <v>1253</v>
      </c>
      <c r="J10" s="98"/>
      <c r="K10" s="4" t="s">
        <v>1253</v>
      </c>
      <c r="L10" s="98"/>
      <c r="M10" s="205" t="s">
        <v>1252</v>
      </c>
      <c r="N10" s="98"/>
      <c r="O10" s="4" t="s">
        <v>1200</v>
      </c>
      <c r="P10" s="193"/>
      <c r="Q10" s="4" t="s">
        <v>1201</v>
      </c>
      <c r="R10" s="193"/>
      <c r="S10" s="4" t="s">
        <v>1200</v>
      </c>
      <c r="T10" s="193"/>
      <c r="U10" s="4" t="s">
        <v>1200</v>
      </c>
      <c r="V10" s="193"/>
      <c r="W10" s="4" t="s">
        <v>1200</v>
      </c>
      <c r="X10" s="193"/>
      <c r="Y10" s="4" t="s">
        <v>1200</v>
      </c>
      <c r="Z10" s="193"/>
      <c r="AA10" s="4" t="s">
        <v>1200</v>
      </c>
      <c r="AB10" s="193"/>
      <c r="AC10" s="4" t="s">
        <v>1200</v>
      </c>
      <c r="AD10" s="193"/>
      <c r="AE10" s="4" t="s">
        <v>1200</v>
      </c>
      <c r="AF10" s="193"/>
      <c r="AG10" s="4" t="s">
        <v>1200</v>
      </c>
      <c r="AH10" s="98"/>
      <c r="AI10" s="4" t="s">
        <v>1200</v>
      </c>
      <c r="AJ10" s="98"/>
      <c r="AK10" s="4" t="s">
        <v>1200</v>
      </c>
      <c r="AL10" s="98"/>
      <c r="AM10" s="4"/>
      <c r="AN10" s="98"/>
      <c r="AO10" s="4"/>
      <c r="AP10" s="98"/>
      <c r="AQ10" s="4"/>
      <c r="AR10" s="98"/>
      <c r="AS10" s="4"/>
      <c r="AT10" s="98"/>
      <c r="AU10" s="4"/>
      <c r="AV10" s="98"/>
      <c r="AW10" s="4"/>
      <c r="AX10" s="98"/>
      <c r="AY10" s="4"/>
      <c r="AZ10" s="98"/>
      <c r="BA10" s="4"/>
      <c r="BB10" s="98"/>
      <c r="BC10" s="4"/>
      <c r="BD10" s="98"/>
      <c r="BE10" s="4"/>
      <c r="BF10" s="98"/>
    </row>
    <row r="11" spans="1:58" ht="33.75">
      <c r="A11" s="77" t="s">
        <v>135</v>
      </c>
      <c r="B11" s="77" t="s">
        <v>136</v>
      </c>
      <c r="C11" s="77" t="s">
        <v>137</v>
      </c>
      <c r="D11" s="77" t="s">
        <v>134</v>
      </c>
      <c r="E11" s="99" t="s">
        <v>40</v>
      </c>
      <c r="F11" s="100" t="s">
        <v>26</v>
      </c>
      <c r="G11" s="101" t="s">
        <v>40</v>
      </c>
      <c r="H11" s="100" t="s">
        <v>26</v>
      </c>
      <c r="I11" s="101" t="s">
        <v>40</v>
      </c>
      <c r="J11" s="100" t="s">
        <v>26</v>
      </c>
      <c r="K11" s="99" t="s">
        <v>40</v>
      </c>
      <c r="L11" s="100" t="s">
        <v>26</v>
      </c>
      <c r="M11" s="101" t="s">
        <v>40</v>
      </c>
      <c r="N11" s="100" t="s">
        <v>26</v>
      </c>
      <c r="O11" s="101" t="s">
        <v>40</v>
      </c>
      <c r="P11" s="194" t="s">
        <v>26</v>
      </c>
      <c r="Q11" s="101" t="s">
        <v>40</v>
      </c>
      <c r="R11" s="194" t="s">
        <v>26</v>
      </c>
      <c r="S11" s="101" t="s">
        <v>40</v>
      </c>
      <c r="T11" s="194" t="s">
        <v>26</v>
      </c>
      <c r="U11" s="101" t="s">
        <v>40</v>
      </c>
      <c r="V11" s="194" t="s">
        <v>26</v>
      </c>
      <c r="W11" s="101" t="s">
        <v>40</v>
      </c>
      <c r="X11" s="194" t="s">
        <v>26</v>
      </c>
      <c r="Y11" s="101" t="s">
        <v>40</v>
      </c>
      <c r="Z11" s="194" t="s">
        <v>26</v>
      </c>
      <c r="AA11" s="101" t="s">
        <v>40</v>
      </c>
      <c r="AB11" s="194" t="s">
        <v>26</v>
      </c>
      <c r="AC11" s="101" t="s">
        <v>40</v>
      </c>
      <c r="AD11" s="194" t="s">
        <v>26</v>
      </c>
      <c r="AE11" s="101" t="s">
        <v>40</v>
      </c>
      <c r="AF11" s="194" t="s">
        <v>26</v>
      </c>
      <c r="AG11" s="101" t="s">
        <v>40</v>
      </c>
      <c r="AH11" s="100" t="s">
        <v>26</v>
      </c>
      <c r="AI11" s="101" t="s">
        <v>40</v>
      </c>
      <c r="AJ11" s="100" t="s">
        <v>26</v>
      </c>
      <c r="AK11" s="101" t="s">
        <v>40</v>
      </c>
      <c r="AL11" s="100" t="s">
        <v>26</v>
      </c>
      <c r="AM11" s="101" t="s">
        <v>40</v>
      </c>
      <c r="AN11" s="100" t="s">
        <v>26</v>
      </c>
      <c r="AO11" s="101" t="s">
        <v>40</v>
      </c>
      <c r="AP11" s="100" t="s">
        <v>26</v>
      </c>
      <c r="AQ11" s="101" t="s">
        <v>40</v>
      </c>
      <c r="AR11" s="100" t="s">
        <v>26</v>
      </c>
      <c r="AS11" s="101" t="s">
        <v>40</v>
      </c>
      <c r="AT11" s="100" t="s">
        <v>26</v>
      </c>
      <c r="AU11" s="101" t="s">
        <v>40</v>
      </c>
      <c r="AV11" s="100" t="s">
        <v>26</v>
      </c>
      <c r="AW11" s="101" t="s">
        <v>40</v>
      </c>
      <c r="AX11" s="100" t="s">
        <v>26</v>
      </c>
      <c r="AY11" s="101" t="s">
        <v>40</v>
      </c>
      <c r="AZ11" s="100" t="s">
        <v>26</v>
      </c>
      <c r="BA11" s="101" t="s">
        <v>40</v>
      </c>
      <c r="BB11" s="100" t="s">
        <v>26</v>
      </c>
      <c r="BC11" s="101" t="s">
        <v>40</v>
      </c>
      <c r="BD11" s="100" t="s">
        <v>26</v>
      </c>
      <c r="BE11" s="101" t="s">
        <v>40</v>
      </c>
      <c r="BF11" s="100" t="s">
        <v>26</v>
      </c>
    </row>
    <row r="12" spans="1:58" ht="22.5">
      <c r="A12" s="2" t="s">
        <v>1228</v>
      </c>
      <c r="B12" s="102" t="s">
        <v>1229</v>
      </c>
      <c r="C12" s="83" t="s">
        <v>1230</v>
      </c>
      <c r="D12" s="83" t="s">
        <v>1204</v>
      </c>
      <c r="E12" s="97">
        <v>724448</v>
      </c>
      <c r="F12" s="196">
        <f>E12/(E12+E13)</f>
        <v>0.9593037960435975</v>
      </c>
      <c r="G12" s="83"/>
      <c r="H12" s="83"/>
      <c r="I12" s="83"/>
      <c r="J12" s="83"/>
      <c r="K12" s="83"/>
      <c r="L12" s="83"/>
      <c r="M12" s="83"/>
      <c r="N12" s="83"/>
      <c r="O12" s="4"/>
      <c r="P12" s="103"/>
      <c r="Q12" s="4"/>
      <c r="R12" s="103"/>
      <c r="S12" s="4"/>
      <c r="T12" s="103"/>
      <c r="U12" s="4"/>
      <c r="V12" s="103"/>
      <c r="W12" s="4"/>
      <c r="X12" s="103"/>
      <c r="Y12" s="4"/>
      <c r="Z12" s="103"/>
      <c r="AA12" s="4"/>
      <c r="AB12" s="103"/>
      <c r="AC12" s="4"/>
      <c r="AD12" s="103"/>
      <c r="AE12" s="4"/>
      <c r="AF12" s="103"/>
      <c r="AG12" s="4"/>
      <c r="AH12" s="5"/>
      <c r="AI12" s="4"/>
      <c r="AJ12" s="5"/>
      <c r="AK12" s="4"/>
      <c r="AL12" s="5"/>
      <c r="AM12" s="4"/>
      <c r="AN12" s="5"/>
      <c r="AO12" s="4"/>
      <c r="AP12" s="5"/>
      <c r="AQ12" s="4"/>
      <c r="AR12" s="5"/>
      <c r="AS12" s="4"/>
      <c r="AT12" s="5"/>
      <c r="AU12" s="4"/>
      <c r="AV12" s="5"/>
      <c r="AW12" s="4"/>
      <c r="AX12" s="5"/>
      <c r="AY12" s="4"/>
      <c r="AZ12" s="5"/>
      <c r="BA12" s="4"/>
      <c r="BB12" s="5"/>
      <c r="BC12" s="4"/>
      <c r="BD12" s="5"/>
      <c r="BE12" s="4"/>
      <c r="BF12" s="5"/>
    </row>
    <row r="13" spans="1:58" ht="22.5">
      <c r="A13" s="2" t="s">
        <v>1228</v>
      </c>
      <c r="B13" s="102" t="s">
        <v>1229</v>
      </c>
      <c r="C13" s="83" t="s">
        <v>1230</v>
      </c>
      <c r="D13" s="83" t="s">
        <v>1205</v>
      </c>
      <c r="E13" s="83">
        <v>30733</v>
      </c>
      <c r="F13" s="196">
        <f>E13/(E13+E12)</f>
        <v>4.0696203956402506E-2</v>
      </c>
      <c r="G13" s="83"/>
      <c r="H13" s="83"/>
      <c r="I13" s="83"/>
      <c r="J13" s="83"/>
      <c r="K13" s="83"/>
      <c r="L13" s="83"/>
      <c r="M13" s="83"/>
      <c r="N13" s="83"/>
      <c r="O13" s="4"/>
      <c r="P13" s="103"/>
      <c r="Q13" s="4"/>
      <c r="R13" s="103"/>
      <c r="S13" s="4"/>
      <c r="T13" s="103"/>
      <c r="U13" s="4"/>
      <c r="V13" s="103"/>
      <c r="W13" s="4"/>
      <c r="X13" s="103"/>
      <c r="Y13" s="4"/>
      <c r="Z13" s="103"/>
      <c r="AA13" s="4"/>
      <c r="AB13" s="103"/>
      <c r="AC13" s="4"/>
      <c r="AD13" s="103"/>
      <c r="AE13" s="4"/>
      <c r="AF13" s="103"/>
      <c r="AG13" s="4"/>
      <c r="AH13" s="5"/>
      <c r="AI13" s="4"/>
      <c r="AJ13" s="5"/>
      <c r="AK13" s="4"/>
      <c r="AL13" s="5"/>
      <c r="AM13" s="4"/>
      <c r="AN13" s="5"/>
      <c r="AO13" s="4"/>
      <c r="AP13" s="5"/>
      <c r="AQ13" s="4"/>
      <c r="AR13" s="5"/>
      <c r="AS13" s="4"/>
      <c r="AT13" s="5"/>
      <c r="AU13" s="4"/>
      <c r="AV13" s="5"/>
      <c r="AW13" s="4"/>
      <c r="AX13" s="5"/>
      <c r="AY13" s="4"/>
      <c r="AZ13" s="5"/>
      <c r="BA13" s="4"/>
      <c r="BB13" s="5"/>
      <c r="BC13" s="4"/>
      <c r="BD13" s="5"/>
      <c r="BE13" s="4"/>
      <c r="BF13" s="5"/>
    </row>
    <row r="14" spans="1:58">
      <c r="A14" s="2" t="s">
        <v>1231</v>
      </c>
      <c r="B14" s="102" t="s">
        <v>1232</v>
      </c>
      <c r="C14" s="83" t="s">
        <v>1233</v>
      </c>
      <c r="D14" s="83" t="s">
        <v>1204</v>
      </c>
      <c r="E14" s="198"/>
      <c r="F14" s="83"/>
      <c r="G14" s="83">
        <v>0</v>
      </c>
      <c r="H14" s="196">
        <v>0</v>
      </c>
      <c r="I14" s="83"/>
      <c r="J14" s="83"/>
      <c r="K14" s="83"/>
      <c r="L14" s="83"/>
      <c r="M14" s="83"/>
      <c r="N14" s="83"/>
      <c r="O14" s="4"/>
      <c r="P14" s="103"/>
      <c r="Q14" s="4"/>
      <c r="R14" s="103"/>
      <c r="S14" s="4"/>
      <c r="T14" s="103"/>
      <c r="U14" s="4"/>
      <c r="V14" s="103"/>
      <c r="W14" s="4"/>
      <c r="X14" s="103"/>
      <c r="Y14" s="4"/>
      <c r="Z14" s="103"/>
      <c r="AA14" s="4"/>
      <c r="AB14" s="103"/>
      <c r="AC14" s="4"/>
      <c r="AD14" s="103"/>
      <c r="AE14" s="4"/>
      <c r="AF14" s="103"/>
      <c r="AG14" s="4"/>
      <c r="AH14" s="5"/>
      <c r="AI14" s="4"/>
      <c r="AJ14" s="5"/>
      <c r="AK14" s="4"/>
      <c r="AL14" s="5"/>
      <c r="AM14" s="4"/>
      <c r="AN14" s="5"/>
      <c r="AO14" s="4"/>
      <c r="AP14" s="5"/>
      <c r="AQ14" s="4"/>
      <c r="AR14" s="5"/>
      <c r="AS14" s="4"/>
      <c r="AT14" s="5"/>
      <c r="AU14" s="4"/>
      <c r="AV14" s="5"/>
      <c r="AW14" s="4"/>
      <c r="AX14" s="5"/>
      <c r="AY14" s="4"/>
      <c r="AZ14" s="5"/>
      <c r="BA14" s="4"/>
      <c r="BB14" s="5"/>
      <c r="BC14" s="4"/>
      <c r="BD14" s="5"/>
      <c r="BE14" s="4"/>
      <c r="BF14" s="5"/>
    </row>
    <row r="15" spans="1:58">
      <c r="A15" s="2" t="s">
        <v>1231</v>
      </c>
      <c r="B15" s="102" t="s">
        <v>1232</v>
      </c>
      <c r="C15" s="83" t="s">
        <v>1233</v>
      </c>
      <c r="D15" s="83" t="s">
        <v>1205</v>
      </c>
      <c r="E15" s="83"/>
      <c r="F15" s="83"/>
      <c r="G15" s="83">
        <v>0</v>
      </c>
      <c r="H15" s="196">
        <v>0</v>
      </c>
      <c r="I15" s="83"/>
      <c r="J15" s="83"/>
      <c r="K15" s="83"/>
      <c r="L15" s="83"/>
      <c r="M15" s="83"/>
      <c r="N15" s="83"/>
      <c r="O15" s="4"/>
      <c r="P15" s="103"/>
      <c r="Q15" s="4"/>
      <c r="R15" s="103"/>
      <c r="S15" s="4"/>
      <c r="T15" s="103"/>
      <c r="U15" s="4"/>
      <c r="V15" s="103"/>
      <c r="W15" s="4"/>
      <c r="X15" s="103"/>
      <c r="Y15" s="4"/>
      <c r="Z15" s="103"/>
      <c r="AA15" s="4"/>
      <c r="AB15" s="103"/>
      <c r="AC15" s="4"/>
      <c r="AD15" s="103"/>
      <c r="AE15" s="4"/>
      <c r="AF15" s="103"/>
      <c r="AG15" s="4"/>
      <c r="AH15" s="5"/>
      <c r="AI15" s="4"/>
      <c r="AJ15" s="5"/>
      <c r="AK15" s="4"/>
      <c r="AL15" s="5"/>
      <c r="AM15" s="4"/>
      <c r="AN15" s="5"/>
      <c r="AO15" s="4"/>
      <c r="AP15" s="5"/>
      <c r="AQ15" s="4"/>
      <c r="AR15" s="5"/>
      <c r="AS15" s="4"/>
      <c r="AT15" s="5"/>
      <c r="AU15" s="4"/>
      <c r="AV15" s="5"/>
      <c r="AW15" s="4"/>
      <c r="AX15" s="5"/>
      <c r="AY15" s="4"/>
      <c r="AZ15" s="5"/>
      <c r="BA15" s="4"/>
      <c r="BB15" s="5"/>
      <c r="BC15" s="4"/>
      <c r="BD15" s="5"/>
      <c r="BE15" s="4"/>
      <c r="BF15" s="5"/>
    </row>
    <row r="16" spans="1:58" ht="22.5">
      <c r="A16" s="2" t="s">
        <v>1234</v>
      </c>
      <c r="B16" s="102" t="s">
        <v>1235</v>
      </c>
      <c r="C16" s="83" t="s">
        <v>1236</v>
      </c>
      <c r="D16" s="83" t="s">
        <v>1204</v>
      </c>
      <c r="E16" s="83"/>
      <c r="F16" s="83"/>
      <c r="G16" s="83"/>
      <c r="H16" s="83"/>
      <c r="I16" s="83">
        <v>0</v>
      </c>
      <c r="J16" s="196">
        <v>0</v>
      </c>
      <c r="K16" s="83"/>
      <c r="L16" s="83"/>
      <c r="M16" s="83"/>
      <c r="N16" s="83"/>
      <c r="O16" s="4"/>
      <c r="P16" s="103"/>
      <c r="Q16" s="4"/>
      <c r="R16" s="103"/>
      <c r="S16" s="4"/>
      <c r="T16" s="103"/>
      <c r="U16" s="4"/>
      <c r="V16" s="103"/>
      <c r="W16" s="4"/>
      <c r="X16" s="103"/>
      <c r="Y16" s="4"/>
      <c r="Z16" s="103"/>
      <c r="AA16" s="4"/>
      <c r="AB16" s="103"/>
      <c r="AC16" s="4"/>
      <c r="AD16" s="103"/>
      <c r="AE16" s="4"/>
      <c r="AF16" s="103"/>
      <c r="AG16" s="4"/>
      <c r="AH16" s="5"/>
      <c r="AI16" s="4"/>
      <c r="AJ16" s="5"/>
      <c r="AK16" s="4"/>
      <c r="AL16" s="5"/>
      <c r="AM16" s="4"/>
      <c r="AN16" s="5"/>
      <c r="AO16" s="4"/>
      <c r="AP16" s="5"/>
      <c r="AQ16" s="4"/>
      <c r="AR16" s="5"/>
      <c r="AS16" s="4"/>
      <c r="AT16" s="5"/>
      <c r="AU16" s="4"/>
      <c r="AV16" s="5"/>
      <c r="AW16" s="4"/>
      <c r="AX16" s="5"/>
      <c r="AY16" s="4"/>
      <c r="AZ16" s="5"/>
      <c r="BA16" s="4"/>
      <c r="BB16" s="5"/>
      <c r="BC16" s="4"/>
      <c r="BD16" s="5"/>
      <c r="BE16" s="4"/>
      <c r="BF16" s="5"/>
    </row>
    <row r="17" spans="1:58" ht="22.5">
      <c r="A17" s="2" t="s">
        <v>1234</v>
      </c>
      <c r="B17" s="102" t="s">
        <v>1235</v>
      </c>
      <c r="C17" s="83" t="s">
        <v>1236</v>
      </c>
      <c r="D17" s="83" t="s">
        <v>1205</v>
      </c>
      <c r="E17" s="83"/>
      <c r="F17" s="83"/>
      <c r="G17" s="83"/>
      <c r="H17" s="83"/>
      <c r="I17" s="83">
        <v>0</v>
      </c>
      <c r="J17" s="196">
        <v>0</v>
      </c>
      <c r="K17" s="83"/>
      <c r="L17" s="83"/>
      <c r="M17" s="83"/>
      <c r="N17" s="83"/>
      <c r="O17" s="4"/>
      <c r="P17" s="103"/>
      <c r="Q17" s="4"/>
      <c r="R17" s="103"/>
      <c r="S17" s="4"/>
      <c r="T17" s="103"/>
      <c r="U17" s="4"/>
      <c r="V17" s="103"/>
      <c r="W17" s="4"/>
      <c r="X17" s="103"/>
      <c r="Y17" s="4"/>
      <c r="Z17" s="103"/>
      <c r="AA17" s="4"/>
      <c r="AB17" s="103"/>
      <c r="AC17" s="4"/>
      <c r="AD17" s="103"/>
      <c r="AE17" s="4"/>
      <c r="AF17" s="103"/>
      <c r="AG17" s="4"/>
      <c r="AH17" s="5"/>
      <c r="AI17" s="4"/>
      <c r="AJ17" s="5"/>
      <c r="AK17" s="4"/>
      <c r="AL17" s="5"/>
      <c r="AM17" s="4"/>
      <c r="AN17" s="5"/>
      <c r="AO17" s="4"/>
      <c r="AP17" s="5"/>
      <c r="AQ17" s="4"/>
      <c r="AR17" s="5"/>
      <c r="AS17" s="4"/>
      <c r="AT17" s="5"/>
      <c r="AU17" s="4"/>
      <c r="AV17" s="5"/>
      <c r="AW17" s="4"/>
      <c r="AX17" s="5"/>
      <c r="AY17" s="4"/>
      <c r="AZ17" s="5"/>
      <c r="BA17" s="4"/>
      <c r="BB17" s="5"/>
      <c r="BC17" s="4"/>
      <c r="BD17" s="5"/>
      <c r="BE17" s="4"/>
      <c r="BF17" s="5"/>
    </row>
    <row r="18" spans="1:58" ht="33.75">
      <c r="A18" s="2" t="s">
        <v>1237</v>
      </c>
      <c r="B18" s="102" t="s">
        <v>1238</v>
      </c>
      <c r="C18" s="83" t="s">
        <v>1239</v>
      </c>
      <c r="D18" s="83" t="s">
        <v>1204</v>
      </c>
      <c r="E18" s="83"/>
      <c r="F18" s="83"/>
      <c r="G18" s="83"/>
      <c r="H18" s="83"/>
      <c r="I18" s="83"/>
      <c r="J18" s="83"/>
      <c r="K18" s="83">
        <v>0</v>
      </c>
      <c r="L18" s="196">
        <v>0</v>
      </c>
      <c r="M18" s="83"/>
      <c r="N18" s="83"/>
      <c r="O18" s="4"/>
      <c r="P18" s="103"/>
      <c r="Q18" s="4"/>
      <c r="R18" s="103"/>
      <c r="S18" s="4"/>
      <c r="T18" s="103"/>
      <c r="U18" s="4"/>
      <c r="V18" s="103"/>
      <c r="W18" s="4"/>
      <c r="X18" s="103"/>
      <c r="Y18" s="4"/>
      <c r="Z18" s="103"/>
      <c r="AA18" s="4"/>
      <c r="AB18" s="103"/>
      <c r="AC18" s="4"/>
      <c r="AD18" s="103"/>
      <c r="AE18" s="4"/>
      <c r="AF18" s="103"/>
      <c r="AG18" s="4"/>
      <c r="AH18" s="5"/>
      <c r="AI18" s="4"/>
      <c r="AJ18" s="5"/>
      <c r="AK18" s="4"/>
      <c r="AL18" s="5"/>
      <c r="AM18" s="4"/>
      <c r="AN18" s="5"/>
      <c r="AO18" s="4"/>
      <c r="AP18" s="5"/>
      <c r="AQ18" s="4"/>
      <c r="AR18" s="5"/>
      <c r="AS18" s="4"/>
      <c r="AT18" s="5"/>
      <c r="AU18" s="4"/>
      <c r="AV18" s="5"/>
      <c r="AW18" s="4"/>
      <c r="AX18" s="5"/>
      <c r="AY18" s="4"/>
      <c r="AZ18" s="5"/>
      <c r="BA18" s="4"/>
      <c r="BB18" s="5"/>
      <c r="BC18" s="4"/>
      <c r="BD18" s="5"/>
      <c r="BE18" s="4"/>
      <c r="BF18" s="5"/>
    </row>
    <row r="19" spans="1:58" ht="33.75">
      <c r="A19" s="2" t="s">
        <v>1237</v>
      </c>
      <c r="B19" s="102" t="s">
        <v>1238</v>
      </c>
      <c r="C19" s="83" t="s">
        <v>1239</v>
      </c>
      <c r="D19" s="83" t="s">
        <v>1205</v>
      </c>
      <c r="E19" s="83"/>
      <c r="F19" s="83"/>
      <c r="G19" s="83"/>
      <c r="H19" s="83"/>
      <c r="I19" s="83"/>
      <c r="J19" s="83"/>
      <c r="K19" s="83">
        <v>0</v>
      </c>
      <c r="L19" s="196">
        <v>0</v>
      </c>
      <c r="M19" s="83"/>
      <c r="N19" s="83"/>
      <c r="O19" s="4"/>
      <c r="P19" s="103"/>
      <c r="Q19" s="4"/>
      <c r="R19" s="103"/>
      <c r="S19" s="4"/>
      <c r="T19" s="103"/>
      <c r="U19" s="4"/>
      <c r="V19" s="103"/>
      <c r="W19" s="4"/>
      <c r="X19" s="103"/>
      <c r="Y19" s="4"/>
      <c r="Z19" s="103"/>
      <c r="AA19" s="4"/>
      <c r="AB19" s="103"/>
      <c r="AC19" s="4"/>
      <c r="AD19" s="103"/>
      <c r="AE19" s="4"/>
      <c r="AF19" s="103"/>
      <c r="AG19" s="4"/>
      <c r="AH19" s="5"/>
      <c r="AI19" s="4"/>
      <c r="AJ19" s="5"/>
      <c r="AK19" s="4"/>
      <c r="AL19" s="5"/>
      <c r="AM19" s="4"/>
      <c r="AN19" s="5"/>
      <c r="AO19" s="4"/>
      <c r="AP19" s="5"/>
      <c r="AQ19" s="4"/>
      <c r="AR19" s="5"/>
      <c r="AS19" s="4"/>
      <c r="AT19" s="5"/>
      <c r="AU19" s="4"/>
      <c r="AV19" s="5"/>
      <c r="AW19" s="4"/>
      <c r="AX19" s="5"/>
      <c r="AY19" s="4"/>
      <c r="AZ19" s="5"/>
      <c r="BA19" s="4"/>
      <c r="BB19" s="5"/>
      <c r="BC19" s="4"/>
      <c r="BD19" s="5"/>
      <c r="BE19" s="4"/>
      <c r="BF19" s="5"/>
    </row>
    <row r="20" spans="1:58" ht="56.25">
      <c r="A20" s="2" t="s">
        <v>1250</v>
      </c>
      <c r="B20" s="102" t="s">
        <v>1240</v>
      </c>
      <c r="C20" s="83" t="s">
        <v>1241</v>
      </c>
      <c r="D20" s="83" t="s">
        <v>1204</v>
      </c>
      <c r="E20" s="83"/>
      <c r="F20" s="83"/>
      <c r="G20" s="83"/>
      <c r="H20" s="83"/>
      <c r="I20" s="83"/>
      <c r="J20" s="83"/>
      <c r="K20" s="83"/>
      <c r="L20" s="83"/>
      <c r="M20" s="83">
        <v>1432845</v>
      </c>
      <c r="N20" s="196">
        <f>M20/(M20+M21)</f>
        <v>0.84293131808009714</v>
      </c>
      <c r="O20" s="4"/>
      <c r="P20" s="103"/>
      <c r="Q20" s="4"/>
      <c r="R20" s="103"/>
      <c r="S20" s="4"/>
      <c r="T20" s="103"/>
      <c r="U20" s="4"/>
      <c r="V20" s="103"/>
      <c r="W20" s="4"/>
      <c r="X20" s="103"/>
      <c r="Y20" s="4"/>
      <c r="Z20" s="103"/>
      <c r="AA20" s="4"/>
      <c r="AB20" s="103"/>
      <c r="AC20" s="4"/>
      <c r="AD20" s="103"/>
      <c r="AE20" s="4"/>
      <c r="AF20" s="103"/>
      <c r="AG20" s="4"/>
      <c r="AH20" s="5"/>
      <c r="AI20" s="4"/>
      <c r="AJ20" s="5"/>
      <c r="AK20" s="4"/>
      <c r="AL20" s="5"/>
      <c r="AM20" s="4"/>
      <c r="AN20" s="5"/>
      <c r="AO20" s="4"/>
      <c r="AP20" s="5"/>
      <c r="AQ20" s="4"/>
      <c r="AR20" s="5"/>
      <c r="AS20" s="4"/>
      <c r="AT20" s="5"/>
      <c r="AU20" s="4"/>
      <c r="AV20" s="5"/>
      <c r="AW20" s="4"/>
      <c r="AX20" s="5"/>
      <c r="AY20" s="4"/>
      <c r="AZ20" s="5"/>
      <c r="BA20" s="4"/>
      <c r="BB20" s="5"/>
      <c r="BC20" s="4"/>
      <c r="BD20" s="5"/>
      <c r="BE20" s="4"/>
      <c r="BF20" s="5"/>
    </row>
    <row r="21" spans="1:58" ht="56.25">
      <c r="A21" s="2" t="s">
        <v>1250</v>
      </c>
      <c r="B21" s="102" t="s">
        <v>1240</v>
      </c>
      <c r="C21" s="83" t="s">
        <v>1241</v>
      </c>
      <c r="D21" s="83" t="s">
        <v>1205</v>
      </c>
      <c r="E21" s="83"/>
      <c r="F21" s="83"/>
      <c r="G21" s="83"/>
      <c r="H21" s="83"/>
      <c r="I21" s="83"/>
      <c r="J21" s="83"/>
      <c r="K21" s="83"/>
      <c r="L21" s="83"/>
      <c r="M21" s="83">
        <v>266991</v>
      </c>
      <c r="N21" s="196">
        <f>M21/(M21+M20)</f>
        <v>0.15706868191990286</v>
      </c>
      <c r="O21" s="4"/>
      <c r="P21" s="103"/>
      <c r="Q21" s="4"/>
      <c r="R21" s="103"/>
      <c r="S21" s="4"/>
      <c r="T21" s="103"/>
      <c r="U21" s="4"/>
      <c r="V21" s="103"/>
      <c r="W21" s="4"/>
      <c r="X21" s="103"/>
      <c r="Y21" s="4"/>
      <c r="Z21" s="103"/>
      <c r="AA21" s="4"/>
      <c r="AB21" s="103"/>
      <c r="AC21" s="4"/>
      <c r="AD21" s="103"/>
      <c r="AE21" s="4"/>
      <c r="AF21" s="103"/>
      <c r="AG21" s="4"/>
      <c r="AH21" s="5"/>
      <c r="AI21" s="4"/>
      <c r="AJ21" s="5"/>
      <c r="AK21" s="4"/>
      <c r="AL21" s="5"/>
      <c r="AM21" s="4"/>
      <c r="AN21" s="5"/>
      <c r="AO21" s="4"/>
      <c r="AP21" s="5"/>
      <c r="AQ21" s="4"/>
      <c r="AR21" s="5"/>
      <c r="AS21" s="4"/>
      <c r="AT21" s="5"/>
      <c r="AU21" s="4"/>
      <c r="AV21" s="5"/>
      <c r="AW21" s="4"/>
      <c r="AX21" s="5"/>
      <c r="AY21" s="4"/>
      <c r="AZ21" s="5"/>
      <c r="BA21" s="4"/>
      <c r="BB21" s="5"/>
      <c r="BC21" s="4"/>
      <c r="BD21" s="5"/>
      <c r="BE21" s="4"/>
      <c r="BF21" s="5"/>
    </row>
    <row r="22" spans="1:58" ht="22.5">
      <c r="A22" s="2" t="s">
        <v>1242</v>
      </c>
      <c r="B22" s="179" t="s">
        <v>1202</v>
      </c>
      <c r="C22" s="83" t="s">
        <v>1203</v>
      </c>
      <c r="D22" s="83" t="s">
        <v>1204</v>
      </c>
      <c r="E22" s="83"/>
      <c r="F22" s="83"/>
      <c r="G22" s="83"/>
      <c r="H22" s="83"/>
      <c r="I22" s="83"/>
      <c r="J22" s="83"/>
      <c r="K22" s="83"/>
      <c r="L22" s="83"/>
      <c r="M22" s="83"/>
      <c r="N22" s="83"/>
      <c r="O22" s="6">
        <v>759124</v>
      </c>
      <c r="P22" s="191">
        <v>0.95069999999999999</v>
      </c>
      <c r="Q22" s="6"/>
      <c r="R22" s="191"/>
      <c r="S22" s="6"/>
      <c r="T22" s="191"/>
      <c r="U22" s="6"/>
      <c r="V22" s="191"/>
      <c r="W22" s="6"/>
      <c r="X22" s="191"/>
      <c r="Y22" s="6"/>
      <c r="Z22" s="191"/>
      <c r="AA22" s="6"/>
      <c r="AB22" s="191"/>
      <c r="AC22" s="6"/>
      <c r="AD22" s="191"/>
      <c r="AE22" s="6"/>
      <c r="AF22" s="191"/>
      <c r="AG22" s="6"/>
      <c r="AH22" s="3"/>
      <c r="AI22" s="6"/>
      <c r="AJ22" s="3"/>
      <c r="AK22" s="6"/>
      <c r="AL22" s="3"/>
      <c r="AM22" s="6"/>
      <c r="AN22" s="3"/>
      <c r="AO22" s="6"/>
      <c r="AP22" s="3"/>
      <c r="AQ22" s="6"/>
      <c r="AR22" s="3"/>
      <c r="AS22" s="6"/>
      <c r="AT22" s="3"/>
      <c r="AU22" s="6"/>
      <c r="AV22" s="3"/>
      <c r="AW22" s="6"/>
      <c r="AX22" s="3"/>
      <c r="AY22" s="6"/>
      <c r="AZ22" s="3"/>
      <c r="BA22" s="6"/>
      <c r="BB22" s="3"/>
      <c r="BC22" s="6"/>
      <c r="BD22" s="3"/>
      <c r="BE22" s="6"/>
      <c r="BF22" s="3"/>
    </row>
    <row r="23" spans="1:58" ht="22.5">
      <c r="A23" s="2" t="s">
        <v>1242</v>
      </c>
      <c r="B23" s="179" t="s">
        <v>1202</v>
      </c>
      <c r="C23" s="2" t="s">
        <v>1203</v>
      </c>
      <c r="D23" s="2" t="s">
        <v>1205</v>
      </c>
      <c r="E23" s="2"/>
      <c r="F23" s="2"/>
      <c r="G23" s="2"/>
      <c r="H23" s="2"/>
      <c r="I23" s="2"/>
      <c r="J23" s="2"/>
      <c r="K23" s="2"/>
      <c r="L23" s="2"/>
      <c r="M23" s="2"/>
      <c r="N23" s="2"/>
      <c r="O23" s="6">
        <v>39363</v>
      </c>
      <c r="P23" s="191">
        <v>4.9299999999999997E-2</v>
      </c>
      <c r="Q23" s="6"/>
      <c r="R23" s="191"/>
      <c r="S23" s="6"/>
      <c r="T23" s="191"/>
      <c r="U23" s="6"/>
      <c r="V23" s="191"/>
      <c r="W23" s="6"/>
      <c r="X23" s="191"/>
      <c r="Y23" s="6"/>
      <c r="Z23" s="191"/>
      <c r="AA23" s="6"/>
      <c r="AB23" s="191"/>
      <c r="AC23" s="6"/>
      <c r="AD23" s="191"/>
      <c r="AE23" s="6"/>
      <c r="AF23" s="191"/>
      <c r="AG23" s="6"/>
      <c r="AH23" s="3"/>
      <c r="AI23" s="6"/>
      <c r="AJ23" s="3"/>
      <c r="AK23" s="6"/>
      <c r="AL23" s="3"/>
      <c r="AM23" s="6"/>
      <c r="AN23" s="3"/>
      <c r="AO23" s="6"/>
      <c r="AP23" s="3"/>
      <c r="AQ23" s="6"/>
      <c r="AR23" s="3"/>
      <c r="AS23" s="6"/>
      <c r="AT23" s="3"/>
      <c r="AU23" s="6"/>
      <c r="AV23" s="3"/>
      <c r="AW23" s="6"/>
      <c r="AX23" s="3"/>
      <c r="AY23" s="6"/>
      <c r="AZ23" s="3"/>
      <c r="BA23" s="6"/>
      <c r="BB23" s="3"/>
      <c r="BC23" s="6"/>
      <c r="BD23" s="3"/>
      <c r="BE23" s="6"/>
      <c r="BF23" s="3"/>
    </row>
    <row r="24" spans="1:58" ht="22.5">
      <c r="A24" s="2" t="s">
        <v>1243</v>
      </c>
      <c r="B24" s="179" t="s">
        <v>1206</v>
      </c>
      <c r="C24" s="83" t="s">
        <v>1207</v>
      </c>
      <c r="D24" s="83" t="s">
        <v>1204</v>
      </c>
      <c r="E24" s="83"/>
      <c r="F24" s="83"/>
      <c r="G24" s="83"/>
      <c r="H24" s="83"/>
      <c r="I24" s="83"/>
      <c r="J24" s="83"/>
      <c r="K24" s="83"/>
      <c r="L24" s="83"/>
      <c r="M24" s="83"/>
      <c r="N24" s="83"/>
      <c r="O24" s="6"/>
      <c r="P24" s="191"/>
      <c r="Q24" s="6" t="s">
        <v>1208</v>
      </c>
      <c r="R24" s="191" t="s">
        <v>1209</v>
      </c>
      <c r="S24" s="6"/>
      <c r="T24" s="191"/>
      <c r="U24" s="6"/>
      <c r="V24" s="191"/>
      <c r="W24" s="6"/>
      <c r="X24" s="191"/>
      <c r="Y24" s="6"/>
      <c r="Z24" s="191"/>
      <c r="AA24" s="6"/>
      <c r="AB24" s="191"/>
      <c r="AC24" s="6"/>
      <c r="AD24" s="191"/>
      <c r="AE24" s="6"/>
      <c r="AF24" s="191"/>
      <c r="AG24" s="6"/>
      <c r="AH24" s="3"/>
      <c r="AI24" s="6"/>
      <c r="AJ24" s="3"/>
      <c r="AK24" s="6"/>
      <c r="AL24" s="3"/>
      <c r="AM24" s="6"/>
      <c r="AN24" s="3"/>
      <c r="AO24" s="6"/>
      <c r="AP24" s="3"/>
      <c r="AQ24" s="6"/>
      <c r="AR24" s="3"/>
      <c r="AS24" s="6"/>
      <c r="AT24" s="3"/>
      <c r="AU24" s="6"/>
      <c r="AV24" s="3"/>
      <c r="AW24" s="6"/>
      <c r="AX24" s="3"/>
      <c r="AY24" s="6"/>
      <c r="AZ24" s="3"/>
      <c r="BA24" s="6"/>
      <c r="BB24" s="3"/>
      <c r="BC24" s="6"/>
      <c r="BD24" s="3"/>
      <c r="BE24" s="6"/>
      <c r="BF24" s="3"/>
    </row>
    <row r="25" spans="1:58" ht="22.5">
      <c r="A25" s="2" t="s">
        <v>1243</v>
      </c>
      <c r="B25" s="179" t="s">
        <v>1206</v>
      </c>
      <c r="C25" s="2" t="s">
        <v>1207</v>
      </c>
      <c r="D25" s="2" t="s">
        <v>1205</v>
      </c>
      <c r="E25" s="2"/>
      <c r="F25" s="2"/>
      <c r="G25" s="2"/>
      <c r="H25" s="2"/>
      <c r="I25" s="2"/>
      <c r="J25" s="2"/>
      <c r="K25" s="2"/>
      <c r="L25" s="2"/>
      <c r="M25" s="2"/>
      <c r="N25" s="2"/>
      <c r="O25" s="6"/>
      <c r="P25" s="191"/>
      <c r="Q25" s="6" t="s">
        <v>1210</v>
      </c>
      <c r="R25" s="191" t="s">
        <v>641</v>
      </c>
      <c r="S25" s="6"/>
      <c r="T25" s="191"/>
      <c r="U25" s="6"/>
      <c r="V25" s="191"/>
      <c r="W25" s="6"/>
      <c r="X25" s="191"/>
      <c r="Y25" s="6"/>
      <c r="Z25" s="191"/>
      <c r="AA25" s="6"/>
      <c r="AB25" s="191"/>
      <c r="AC25" s="6"/>
      <c r="AD25" s="191"/>
      <c r="AE25" s="6"/>
      <c r="AF25" s="191"/>
      <c r="AG25" s="6"/>
      <c r="AH25" s="3"/>
      <c r="AI25" s="6"/>
      <c r="AJ25" s="3"/>
      <c r="AK25" s="6"/>
      <c r="AL25" s="3"/>
      <c r="AM25" s="6"/>
      <c r="AN25" s="3"/>
      <c r="AO25" s="6"/>
      <c r="AP25" s="3"/>
      <c r="AQ25" s="6"/>
      <c r="AR25" s="3"/>
      <c r="AS25" s="6"/>
      <c r="AT25" s="3"/>
      <c r="AU25" s="6"/>
      <c r="AV25" s="3"/>
      <c r="AW25" s="6"/>
      <c r="AX25" s="3"/>
      <c r="AY25" s="6"/>
      <c r="AZ25" s="3"/>
      <c r="BA25" s="6"/>
      <c r="BB25" s="3"/>
      <c r="BC25" s="6"/>
      <c r="BD25" s="3"/>
      <c r="BE25" s="6"/>
      <c r="BF25" s="3"/>
    </row>
    <row r="26" spans="1:58" ht="22.5">
      <c r="A26" s="2" t="s">
        <v>1228</v>
      </c>
      <c r="B26" s="179" t="s">
        <v>1202</v>
      </c>
      <c r="C26" s="83" t="s">
        <v>1211</v>
      </c>
      <c r="D26" s="83" t="s">
        <v>1204</v>
      </c>
      <c r="E26" s="83"/>
      <c r="F26" s="83"/>
      <c r="G26" s="83"/>
      <c r="H26" s="83"/>
      <c r="I26" s="83"/>
      <c r="J26" s="83"/>
      <c r="K26" s="83"/>
      <c r="L26" s="83"/>
      <c r="M26" s="83"/>
      <c r="N26" s="83"/>
      <c r="O26" s="6"/>
      <c r="P26" s="191"/>
      <c r="Q26" s="6"/>
      <c r="R26" s="191"/>
      <c r="S26" s="6" t="s">
        <v>1212</v>
      </c>
      <c r="T26" s="191" t="s">
        <v>1213</v>
      </c>
      <c r="U26" s="6"/>
      <c r="V26" s="191"/>
      <c r="W26" s="6"/>
      <c r="X26" s="191"/>
      <c r="Y26" s="6"/>
      <c r="Z26" s="191"/>
      <c r="AA26" s="6"/>
      <c r="AB26" s="191"/>
      <c r="AC26" s="6"/>
      <c r="AD26" s="191"/>
      <c r="AE26" s="6"/>
      <c r="AF26" s="191"/>
      <c r="AG26" s="6"/>
      <c r="AH26" s="3"/>
      <c r="AI26" s="6"/>
      <c r="AJ26" s="3"/>
      <c r="AK26" s="6"/>
      <c r="AL26" s="3"/>
      <c r="AM26" s="6"/>
      <c r="AN26" s="3"/>
      <c r="AO26" s="6"/>
      <c r="AP26" s="3"/>
      <c r="AQ26" s="6"/>
      <c r="AR26" s="3"/>
      <c r="AS26" s="6"/>
      <c r="AT26" s="3"/>
      <c r="AU26" s="6"/>
      <c r="AV26" s="3"/>
      <c r="AW26" s="6"/>
      <c r="AX26" s="3"/>
      <c r="AY26" s="6"/>
      <c r="AZ26" s="3"/>
      <c r="BA26" s="6"/>
      <c r="BB26" s="3"/>
      <c r="BC26" s="6"/>
      <c r="BD26" s="3"/>
      <c r="BE26" s="6"/>
      <c r="BF26" s="3"/>
    </row>
    <row r="27" spans="1:58" ht="22.5">
      <c r="A27" s="2" t="s">
        <v>1228</v>
      </c>
      <c r="B27" s="179" t="s">
        <v>1202</v>
      </c>
      <c r="C27" s="83" t="s">
        <v>1211</v>
      </c>
      <c r="D27" s="83" t="s">
        <v>1205</v>
      </c>
      <c r="E27" s="83"/>
      <c r="F27" s="83"/>
      <c r="G27" s="83"/>
      <c r="H27" s="83"/>
      <c r="I27" s="83"/>
      <c r="J27" s="83"/>
      <c r="K27" s="83"/>
      <c r="L27" s="83"/>
      <c r="M27" s="83"/>
      <c r="N27" s="83"/>
      <c r="O27" s="6"/>
      <c r="P27" s="191"/>
      <c r="Q27" s="6"/>
      <c r="R27" s="191"/>
      <c r="S27" s="6" t="s">
        <v>1214</v>
      </c>
      <c r="T27" s="191" t="s">
        <v>1215</v>
      </c>
      <c r="U27" s="6"/>
      <c r="V27" s="191"/>
      <c r="W27" s="6"/>
      <c r="X27" s="191"/>
      <c r="Y27" s="6"/>
      <c r="Z27" s="191"/>
      <c r="AA27" s="6"/>
      <c r="AB27" s="191"/>
      <c r="AC27" s="6"/>
      <c r="AD27" s="191"/>
      <c r="AE27" s="6"/>
      <c r="AF27" s="191"/>
      <c r="AG27" s="6"/>
      <c r="AH27" s="3"/>
      <c r="AI27" s="6"/>
      <c r="AJ27" s="3"/>
      <c r="AK27" s="6"/>
      <c r="AL27" s="3"/>
      <c r="AM27" s="6"/>
      <c r="AN27" s="3"/>
      <c r="AO27" s="6"/>
      <c r="AP27" s="3"/>
      <c r="AQ27" s="6"/>
      <c r="AR27" s="3"/>
      <c r="AS27" s="6"/>
      <c r="AT27" s="3"/>
      <c r="AU27" s="6"/>
      <c r="AV27" s="3"/>
      <c r="AW27" s="6"/>
      <c r="AX27" s="3"/>
      <c r="AY27" s="6"/>
      <c r="AZ27" s="3"/>
      <c r="BA27" s="6"/>
      <c r="BB27" s="3"/>
      <c r="BC27" s="6"/>
      <c r="BD27" s="3"/>
      <c r="BE27" s="6"/>
      <c r="BF27" s="3"/>
    </row>
    <row r="28" spans="1:58" ht="22.5">
      <c r="A28" s="2" t="s">
        <v>1244</v>
      </c>
      <c r="B28" s="179" t="s">
        <v>1216</v>
      </c>
      <c r="C28" s="83" t="s">
        <v>1217</v>
      </c>
      <c r="D28" s="83" t="s">
        <v>1204</v>
      </c>
      <c r="E28" s="83"/>
      <c r="F28" s="83"/>
      <c r="G28" s="83"/>
      <c r="H28" s="83"/>
      <c r="I28" s="83"/>
      <c r="J28" s="83"/>
      <c r="K28" s="83"/>
      <c r="L28" s="83"/>
      <c r="M28" s="83"/>
      <c r="N28" s="83"/>
      <c r="O28" s="6"/>
      <c r="P28" s="191"/>
      <c r="Q28" s="6"/>
      <c r="R28" s="191"/>
      <c r="S28" s="6"/>
      <c r="T28" s="191"/>
      <c r="U28" s="6">
        <v>870864</v>
      </c>
      <c r="V28" s="191">
        <v>0.90600000000000003</v>
      </c>
      <c r="W28" s="6"/>
      <c r="X28" s="191"/>
      <c r="Y28" s="6"/>
      <c r="Z28" s="191"/>
      <c r="AA28" s="6"/>
      <c r="AB28" s="191"/>
      <c r="AC28" s="6"/>
      <c r="AD28" s="191"/>
      <c r="AE28" s="6"/>
      <c r="AF28" s="191"/>
      <c r="AG28" s="6"/>
      <c r="AH28" s="3"/>
      <c r="AI28" s="6"/>
      <c r="AJ28" s="3"/>
      <c r="AK28" s="6"/>
      <c r="AL28" s="3"/>
      <c r="AM28" s="6"/>
      <c r="AN28" s="3"/>
      <c r="AO28" s="6"/>
      <c r="AP28" s="3"/>
      <c r="AQ28" s="6"/>
      <c r="AR28" s="3"/>
      <c r="AS28" s="6"/>
      <c r="AT28" s="3"/>
      <c r="AU28" s="6"/>
      <c r="AV28" s="3"/>
      <c r="AW28" s="6"/>
      <c r="AX28" s="3"/>
      <c r="AY28" s="6"/>
      <c r="AZ28" s="3"/>
      <c r="BA28" s="6"/>
      <c r="BB28" s="3"/>
      <c r="BC28" s="6"/>
      <c r="BD28" s="3"/>
      <c r="BE28" s="6"/>
      <c r="BF28" s="3"/>
    </row>
    <row r="29" spans="1:58" ht="22.5">
      <c r="A29" s="2" t="s">
        <v>1244</v>
      </c>
      <c r="B29" s="179" t="s">
        <v>1216</v>
      </c>
      <c r="C29" s="83" t="s">
        <v>1217</v>
      </c>
      <c r="D29" s="83" t="s">
        <v>1205</v>
      </c>
      <c r="E29" s="83"/>
      <c r="F29" s="83"/>
      <c r="G29" s="83"/>
      <c r="H29" s="83"/>
      <c r="I29" s="83"/>
      <c r="J29" s="83"/>
      <c r="K29" s="83"/>
      <c r="L29" s="83"/>
      <c r="M29" s="83"/>
      <c r="N29" s="83"/>
      <c r="O29" s="6"/>
      <c r="P29" s="191"/>
      <c r="Q29" s="6"/>
      <c r="R29" s="191"/>
      <c r="S29" s="6"/>
      <c r="T29" s="191"/>
      <c r="U29" s="6">
        <v>90058</v>
      </c>
      <c r="V29" s="191">
        <v>9.4E-2</v>
      </c>
      <c r="W29" s="6"/>
      <c r="X29" s="191"/>
      <c r="Y29" s="6"/>
      <c r="Z29" s="191"/>
      <c r="AA29" s="6"/>
      <c r="AB29" s="191"/>
      <c r="AC29" s="6"/>
      <c r="AD29" s="191"/>
      <c r="AE29" s="6"/>
      <c r="AF29" s="191"/>
      <c r="AG29" s="6"/>
      <c r="AH29" s="3"/>
      <c r="AI29" s="6"/>
      <c r="AJ29" s="3"/>
      <c r="AK29" s="6"/>
      <c r="AL29" s="3"/>
      <c r="AM29" s="6"/>
      <c r="AN29" s="3"/>
      <c r="AO29" s="6"/>
      <c r="AP29" s="3"/>
      <c r="AQ29" s="6"/>
      <c r="AR29" s="3"/>
      <c r="AS29" s="6"/>
      <c r="AT29" s="3"/>
      <c r="AU29" s="6"/>
      <c r="AV29" s="3"/>
      <c r="AW29" s="6"/>
      <c r="AX29" s="3"/>
      <c r="AY29" s="6"/>
      <c r="AZ29" s="3"/>
      <c r="BA29" s="6"/>
      <c r="BB29" s="3"/>
      <c r="BC29" s="6"/>
      <c r="BD29" s="3"/>
      <c r="BE29" s="6"/>
      <c r="BF29" s="3"/>
    </row>
    <row r="30" spans="1:58" ht="33.75">
      <c r="A30" s="2" t="s">
        <v>1245</v>
      </c>
      <c r="B30" s="179" t="s">
        <v>1218</v>
      </c>
      <c r="C30" s="83" t="s">
        <v>1219</v>
      </c>
      <c r="D30" s="83" t="s">
        <v>1204</v>
      </c>
      <c r="E30" s="83"/>
      <c r="F30" s="83"/>
      <c r="G30" s="83"/>
      <c r="H30" s="83"/>
      <c r="I30" s="83"/>
      <c r="J30" s="83"/>
      <c r="K30" s="83"/>
      <c r="L30" s="83"/>
      <c r="M30" s="83"/>
      <c r="N30" s="83"/>
      <c r="O30" s="6"/>
      <c r="P30" s="191"/>
      <c r="Q30" s="6"/>
      <c r="R30" s="191"/>
      <c r="S30" s="6"/>
      <c r="T30" s="191"/>
      <c r="U30" s="6"/>
      <c r="V30" s="191"/>
      <c r="W30" s="6">
        <v>952281</v>
      </c>
      <c r="X30" s="191">
        <v>0.98199999999999998</v>
      </c>
      <c r="Y30" s="6"/>
      <c r="Z30" s="191"/>
      <c r="AA30" s="6"/>
      <c r="AB30" s="191"/>
      <c r="AC30" s="6"/>
      <c r="AD30" s="191"/>
      <c r="AE30" s="6"/>
      <c r="AF30" s="191"/>
      <c r="AG30" s="6"/>
      <c r="AH30" s="3"/>
      <c r="AI30" s="6"/>
      <c r="AJ30" s="3"/>
      <c r="AK30" s="6"/>
      <c r="AL30" s="3"/>
      <c r="AM30" s="6"/>
      <c r="AN30" s="3"/>
      <c r="AO30" s="6"/>
      <c r="AP30" s="3"/>
      <c r="AQ30" s="6"/>
      <c r="AR30" s="3"/>
      <c r="AS30" s="6"/>
      <c r="AT30" s="3"/>
      <c r="AU30" s="6"/>
      <c r="AV30" s="3"/>
      <c r="AW30" s="6"/>
      <c r="AX30" s="3"/>
      <c r="AY30" s="6"/>
      <c r="AZ30" s="3"/>
      <c r="BA30" s="6"/>
      <c r="BB30" s="3"/>
      <c r="BC30" s="6"/>
      <c r="BD30" s="3"/>
      <c r="BE30" s="6"/>
      <c r="BF30" s="3"/>
    </row>
    <row r="31" spans="1:58" ht="33.75">
      <c r="A31" s="2" t="s">
        <v>1245</v>
      </c>
      <c r="B31" s="179" t="s">
        <v>1218</v>
      </c>
      <c r="C31" s="83" t="s">
        <v>1219</v>
      </c>
      <c r="D31" s="83" t="s">
        <v>1205</v>
      </c>
      <c r="E31" s="83"/>
      <c r="F31" s="83"/>
      <c r="G31" s="83"/>
      <c r="H31" s="83"/>
      <c r="I31" s="83"/>
      <c r="J31" s="83"/>
      <c r="K31" s="83"/>
      <c r="L31" s="83"/>
      <c r="M31" s="83"/>
      <c r="N31" s="83"/>
      <c r="O31" s="6"/>
      <c r="P31" s="191"/>
      <c r="Q31" s="6"/>
      <c r="R31" s="191"/>
      <c r="S31" s="6"/>
      <c r="T31" s="191"/>
      <c r="U31" s="6"/>
      <c r="V31" s="191"/>
      <c r="W31" s="6">
        <v>17333</v>
      </c>
      <c r="X31" s="191">
        <v>1.7999999999999999E-2</v>
      </c>
      <c r="Y31" s="6"/>
      <c r="Z31" s="191"/>
      <c r="AA31" s="6"/>
      <c r="AB31" s="191"/>
      <c r="AC31" s="6"/>
      <c r="AD31" s="191"/>
      <c r="AE31" s="6"/>
      <c r="AF31" s="191"/>
      <c r="AG31" s="6"/>
      <c r="AH31" s="3"/>
      <c r="AI31" s="6"/>
      <c r="AJ31" s="3"/>
      <c r="AK31" s="6"/>
      <c r="AL31" s="3"/>
      <c r="AM31" s="6"/>
      <c r="AN31" s="3"/>
      <c r="AO31" s="6"/>
      <c r="AP31" s="3"/>
      <c r="AQ31" s="6"/>
      <c r="AR31" s="3"/>
      <c r="AS31" s="6"/>
      <c r="AT31" s="3"/>
      <c r="AU31" s="6"/>
      <c r="AV31" s="3"/>
      <c r="AW31" s="6"/>
      <c r="AX31" s="3"/>
      <c r="AY31" s="6"/>
      <c r="AZ31" s="3"/>
      <c r="BA31" s="6"/>
      <c r="BB31" s="3"/>
      <c r="BC31" s="6"/>
      <c r="BD31" s="3"/>
      <c r="BE31" s="6"/>
      <c r="BF31" s="3"/>
    </row>
    <row r="32" spans="1:58" ht="33.75">
      <c r="A32" s="2" t="s">
        <v>1246</v>
      </c>
      <c r="B32" s="179" t="s">
        <v>1220</v>
      </c>
      <c r="C32" s="83" t="s">
        <v>1221</v>
      </c>
      <c r="D32" s="83" t="s">
        <v>1204</v>
      </c>
      <c r="E32" s="83"/>
      <c r="F32" s="83"/>
      <c r="G32" s="83"/>
      <c r="H32" s="83"/>
      <c r="I32" s="83"/>
      <c r="J32" s="83"/>
      <c r="K32" s="83"/>
      <c r="L32" s="83"/>
      <c r="M32" s="83"/>
      <c r="N32" s="83"/>
      <c r="O32" s="6"/>
      <c r="P32" s="191"/>
      <c r="Q32" s="6"/>
      <c r="R32" s="191"/>
      <c r="S32" s="6"/>
      <c r="T32" s="191"/>
      <c r="U32" s="6"/>
      <c r="V32" s="191"/>
      <c r="W32" s="6"/>
      <c r="X32" s="191"/>
      <c r="Y32" s="6">
        <v>925888</v>
      </c>
      <c r="Z32" s="191">
        <v>0.96</v>
      </c>
      <c r="AA32" s="6"/>
      <c r="AB32" s="191"/>
      <c r="AC32" s="6"/>
      <c r="AD32" s="191"/>
      <c r="AE32" s="6"/>
      <c r="AF32" s="191"/>
      <c r="AG32" s="6"/>
      <c r="AH32" s="3"/>
      <c r="AI32" s="6"/>
      <c r="AJ32" s="3"/>
      <c r="AK32" s="6"/>
      <c r="AL32" s="3"/>
      <c r="AM32" s="6"/>
      <c r="AN32" s="3"/>
      <c r="AO32" s="6"/>
      <c r="AP32" s="3"/>
      <c r="AQ32" s="6"/>
      <c r="AR32" s="3"/>
      <c r="AS32" s="6"/>
      <c r="AT32" s="3"/>
      <c r="AU32" s="6"/>
      <c r="AV32" s="3"/>
      <c r="AW32" s="6"/>
      <c r="AX32" s="3"/>
      <c r="AY32" s="6"/>
      <c r="AZ32" s="3"/>
      <c r="BA32" s="6"/>
      <c r="BB32" s="3"/>
      <c r="BC32" s="6"/>
      <c r="BD32" s="3"/>
      <c r="BE32" s="6"/>
      <c r="BF32" s="3"/>
    </row>
    <row r="33" spans="1:58" ht="33.75">
      <c r="A33" s="2" t="s">
        <v>1246</v>
      </c>
      <c r="B33" s="179" t="s">
        <v>1220</v>
      </c>
      <c r="C33" s="83" t="s">
        <v>1221</v>
      </c>
      <c r="D33" s="83" t="s">
        <v>1205</v>
      </c>
      <c r="E33" s="83"/>
      <c r="F33" s="83"/>
      <c r="G33" s="83"/>
      <c r="H33" s="83"/>
      <c r="I33" s="83"/>
      <c r="J33" s="83"/>
      <c r="K33" s="83"/>
      <c r="L33" s="83"/>
      <c r="M33" s="83"/>
      <c r="N33" s="83"/>
      <c r="O33" s="6"/>
      <c r="P33" s="191"/>
      <c r="Q33" s="6"/>
      <c r="R33" s="191"/>
      <c r="S33" s="6"/>
      <c r="T33" s="191"/>
      <c r="U33" s="6"/>
      <c r="V33" s="191"/>
      <c r="W33" s="6"/>
      <c r="X33" s="191"/>
      <c r="Y33" s="6">
        <v>38450</v>
      </c>
      <c r="Z33" s="191">
        <v>0.04</v>
      </c>
      <c r="AA33" s="6"/>
      <c r="AB33" s="191"/>
      <c r="AC33" s="6"/>
      <c r="AD33" s="191"/>
      <c r="AE33" s="6"/>
      <c r="AF33" s="191"/>
      <c r="AG33" s="6"/>
      <c r="AH33" s="3"/>
      <c r="AI33" s="6"/>
      <c r="AJ33" s="3"/>
      <c r="AK33" s="6"/>
      <c r="AL33" s="3"/>
      <c r="AM33" s="6"/>
      <c r="AN33" s="3"/>
      <c r="AO33" s="6"/>
      <c r="AP33" s="3"/>
      <c r="AQ33" s="6"/>
      <c r="AR33" s="3"/>
      <c r="AS33" s="6"/>
      <c r="AT33" s="3"/>
      <c r="AU33" s="6"/>
      <c r="AV33" s="3"/>
      <c r="AW33" s="6"/>
      <c r="AX33" s="3"/>
      <c r="AY33" s="6"/>
      <c r="AZ33" s="3"/>
      <c r="BA33" s="6"/>
      <c r="BB33" s="3"/>
      <c r="BC33" s="6"/>
      <c r="BD33" s="3"/>
      <c r="BE33" s="6"/>
      <c r="BF33" s="3"/>
    </row>
    <row r="34" spans="1:58" ht="22.5">
      <c r="A34" s="2" t="s">
        <v>1247</v>
      </c>
      <c r="B34" s="179" t="s">
        <v>1222</v>
      </c>
      <c r="C34" s="83" t="s">
        <v>1223</v>
      </c>
      <c r="D34" s="83" t="s">
        <v>1204</v>
      </c>
      <c r="E34" s="83"/>
      <c r="F34" s="83"/>
      <c r="G34" s="83"/>
      <c r="H34" s="83"/>
      <c r="I34" s="83"/>
      <c r="J34" s="83"/>
      <c r="K34" s="83"/>
      <c r="L34" s="83"/>
      <c r="M34" s="83"/>
      <c r="N34" s="83"/>
      <c r="O34" s="6"/>
      <c r="P34" s="191"/>
      <c r="Q34" s="6"/>
      <c r="R34" s="191"/>
      <c r="S34" s="6"/>
      <c r="T34" s="191"/>
      <c r="U34" s="6"/>
      <c r="V34" s="191"/>
      <c r="W34" s="6"/>
      <c r="X34" s="191"/>
      <c r="Y34" s="6"/>
      <c r="Z34" s="191"/>
      <c r="AA34" s="6">
        <v>886767</v>
      </c>
      <c r="AB34" s="191">
        <v>0.93500000000000005</v>
      </c>
      <c r="AC34" s="6"/>
      <c r="AD34" s="191"/>
      <c r="AE34" s="6"/>
      <c r="AF34" s="191"/>
      <c r="AG34" s="6"/>
      <c r="AH34" s="3"/>
      <c r="AI34" s="6"/>
      <c r="AJ34" s="3"/>
      <c r="AK34" s="6"/>
      <c r="AL34" s="3"/>
      <c r="AM34" s="6"/>
      <c r="AN34" s="3"/>
      <c r="AO34" s="6"/>
      <c r="AP34" s="3"/>
      <c r="AQ34" s="6"/>
      <c r="AR34" s="3"/>
      <c r="AS34" s="6"/>
      <c r="AT34" s="3"/>
      <c r="AU34" s="6"/>
      <c r="AV34" s="3"/>
      <c r="AW34" s="6"/>
      <c r="AX34" s="3"/>
      <c r="AY34" s="6"/>
      <c r="AZ34" s="3"/>
      <c r="BA34" s="6"/>
      <c r="BB34" s="3"/>
      <c r="BC34" s="6"/>
      <c r="BD34" s="3"/>
      <c r="BE34" s="6"/>
      <c r="BF34" s="3"/>
    </row>
    <row r="35" spans="1:58" ht="22.5">
      <c r="A35" s="2" t="s">
        <v>1247</v>
      </c>
      <c r="B35" s="179" t="s">
        <v>1222</v>
      </c>
      <c r="C35" s="83" t="s">
        <v>1223</v>
      </c>
      <c r="D35" s="83" t="s">
        <v>1205</v>
      </c>
      <c r="E35" s="83"/>
      <c r="F35" s="83"/>
      <c r="G35" s="83"/>
      <c r="H35" s="83"/>
      <c r="I35" s="83"/>
      <c r="J35" s="83"/>
      <c r="K35" s="83"/>
      <c r="L35" s="83"/>
      <c r="M35" s="83"/>
      <c r="N35" s="83"/>
      <c r="O35" s="6"/>
      <c r="P35" s="191"/>
      <c r="Q35" s="6"/>
      <c r="R35" s="191"/>
      <c r="S35" s="6"/>
      <c r="T35" s="191"/>
      <c r="U35" s="6"/>
      <c r="V35" s="191"/>
      <c r="W35" s="6"/>
      <c r="X35" s="191"/>
      <c r="Y35" s="6"/>
      <c r="Z35" s="191"/>
      <c r="AA35" s="6">
        <v>61532</v>
      </c>
      <c r="AB35" s="191">
        <v>6.5000000000000002E-2</v>
      </c>
      <c r="AC35" s="6"/>
      <c r="AD35" s="191"/>
      <c r="AE35" s="6"/>
      <c r="AF35" s="191"/>
      <c r="AG35" s="6"/>
      <c r="AH35" s="3"/>
      <c r="AI35" s="6"/>
      <c r="AJ35" s="3"/>
      <c r="AK35" s="6"/>
      <c r="AL35" s="3"/>
      <c r="AM35" s="6"/>
      <c r="AN35" s="3"/>
      <c r="AO35" s="6"/>
      <c r="AP35" s="3"/>
      <c r="AQ35" s="6"/>
      <c r="AR35" s="3"/>
      <c r="AS35" s="6"/>
      <c r="AT35" s="3"/>
      <c r="AU35" s="6"/>
      <c r="AV35" s="3"/>
      <c r="AW35" s="6"/>
      <c r="AX35" s="3"/>
      <c r="AY35" s="6"/>
      <c r="AZ35" s="3"/>
      <c r="BA35" s="6"/>
      <c r="BB35" s="3"/>
      <c r="BC35" s="6"/>
      <c r="BD35" s="3"/>
      <c r="BE35" s="6"/>
      <c r="BF35" s="3"/>
    </row>
    <row r="36" spans="1:58" ht="22.5">
      <c r="A36" s="2" t="s">
        <v>1248</v>
      </c>
      <c r="B36" s="179" t="s">
        <v>1224</v>
      </c>
      <c r="C36" s="83" t="s">
        <v>1225</v>
      </c>
      <c r="D36" s="83" t="s">
        <v>1204</v>
      </c>
      <c r="E36" s="83"/>
      <c r="F36" s="83"/>
      <c r="G36" s="83"/>
      <c r="H36" s="83"/>
      <c r="I36" s="83"/>
      <c r="J36" s="83"/>
      <c r="K36" s="83"/>
      <c r="L36" s="83"/>
      <c r="M36" s="83"/>
      <c r="N36" s="83"/>
      <c r="O36" s="6"/>
      <c r="P36" s="191"/>
      <c r="Q36" s="6"/>
      <c r="R36" s="191"/>
      <c r="S36" s="6"/>
      <c r="T36" s="191"/>
      <c r="U36" s="6"/>
      <c r="V36" s="191"/>
      <c r="W36" s="6"/>
      <c r="X36" s="191"/>
      <c r="Y36" s="6"/>
      <c r="Z36" s="191"/>
      <c r="AA36" s="6"/>
      <c r="AB36" s="191"/>
      <c r="AC36" s="6">
        <v>703336</v>
      </c>
      <c r="AD36" s="191">
        <v>0.76</v>
      </c>
      <c r="AE36" s="6"/>
      <c r="AF36" s="191"/>
      <c r="AG36" s="6"/>
      <c r="AH36" s="3"/>
      <c r="AI36" s="6"/>
      <c r="AJ36" s="3"/>
      <c r="AK36" s="6"/>
      <c r="AL36" s="3"/>
      <c r="AM36" s="6"/>
      <c r="AN36" s="3"/>
      <c r="AO36" s="6"/>
      <c r="AP36" s="3"/>
      <c r="AQ36" s="6"/>
      <c r="AR36" s="3"/>
      <c r="AS36" s="6"/>
      <c r="AT36" s="3"/>
      <c r="AU36" s="6"/>
      <c r="AV36" s="3"/>
      <c r="AW36" s="6"/>
      <c r="AX36" s="3"/>
      <c r="AY36" s="6"/>
      <c r="AZ36" s="3"/>
      <c r="BA36" s="6"/>
      <c r="BB36" s="3"/>
      <c r="BC36" s="6"/>
      <c r="BD36" s="3"/>
      <c r="BE36" s="6"/>
      <c r="BF36" s="3"/>
    </row>
    <row r="37" spans="1:58" ht="22.5">
      <c r="A37" s="2" t="s">
        <v>1248</v>
      </c>
      <c r="B37" s="179" t="s">
        <v>1224</v>
      </c>
      <c r="C37" s="83" t="s">
        <v>1225</v>
      </c>
      <c r="D37" s="83" t="s">
        <v>1205</v>
      </c>
      <c r="E37" s="83"/>
      <c r="F37" s="83"/>
      <c r="G37" s="83"/>
      <c r="H37" s="83"/>
      <c r="I37" s="83"/>
      <c r="J37" s="83"/>
      <c r="K37" s="83"/>
      <c r="L37" s="83"/>
      <c r="M37" s="83"/>
      <c r="N37" s="83"/>
      <c r="O37" s="6"/>
      <c r="P37" s="191"/>
      <c r="Q37" s="6"/>
      <c r="R37" s="191"/>
      <c r="S37" s="6"/>
      <c r="T37" s="191"/>
      <c r="U37" s="6"/>
      <c r="V37" s="191"/>
      <c r="W37" s="6"/>
      <c r="X37" s="191"/>
      <c r="Y37" s="6"/>
      <c r="Z37" s="191"/>
      <c r="AA37" s="6"/>
      <c r="AB37" s="191"/>
      <c r="AC37" s="6">
        <v>221847</v>
      </c>
      <c r="AD37" s="191">
        <v>0.24</v>
      </c>
      <c r="AE37" s="6"/>
      <c r="AF37" s="191"/>
      <c r="AG37" s="6"/>
      <c r="AH37" s="3"/>
      <c r="AI37" s="6"/>
      <c r="AJ37" s="3"/>
      <c r="AK37" s="6"/>
      <c r="AL37" s="3"/>
      <c r="AM37" s="6"/>
      <c r="AN37" s="3"/>
      <c r="AO37" s="6"/>
      <c r="AP37" s="3"/>
      <c r="AQ37" s="6"/>
      <c r="AR37" s="3"/>
      <c r="AS37" s="6"/>
      <c r="AT37" s="3"/>
      <c r="AU37" s="6"/>
      <c r="AV37" s="3"/>
      <c r="AW37" s="6"/>
      <c r="AX37" s="3"/>
      <c r="AY37" s="6"/>
      <c r="AZ37" s="3"/>
      <c r="BA37" s="6"/>
      <c r="BB37" s="3"/>
      <c r="BC37" s="6"/>
      <c r="BD37" s="3"/>
      <c r="BE37" s="6"/>
      <c r="BF37" s="3"/>
    </row>
    <row r="38" spans="1:58">
      <c r="A38" s="2" t="s">
        <v>1249</v>
      </c>
      <c r="B38" s="179" t="s">
        <v>1226</v>
      </c>
      <c r="C38" s="83" t="s">
        <v>1227</v>
      </c>
      <c r="D38" s="83" t="s">
        <v>1204</v>
      </c>
      <c r="E38" s="83"/>
      <c r="F38" s="83"/>
      <c r="G38" s="83"/>
      <c r="H38" s="83"/>
      <c r="I38" s="83"/>
      <c r="J38" s="83"/>
      <c r="K38" s="83"/>
      <c r="L38" s="83"/>
      <c r="M38" s="83"/>
      <c r="N38" s="83"/>
      <c r="O38" s="6"/>
      <c r="P38" s="191"/>
      <c r="Q38" s="6"/>
      <c r="R38" s="191"/>
      <c r="S38" s="6"/>
      <c r="T38" s="191"/>
      <c r="U38" s="6"/>
      <c r="V38" s="191"/>
      <c r="W38" s="6"/>
      <c r="X38" s="191"/>
      <c r="Y38" s="6"/>
      <c r="Z38" s="191"/>
      <c r="AA38" s="6"/>
      <c r="AB38" s="191"/>
      <c r="AC38" s="6"/>
      <c r="AD38" s="191"/>
      <c r="AE38" s="6">
        <v>747983</v>
      </c>
      <c r="AF38" s="191">
        <v>0.84799999999999998</v>
      </c>
      <c r="AG38" s="6"/>
      <c r="AH38" s="3"/>
      <c r="AI38" s="6"/>
      <c r="AJ38" s="3"/>
      <c r="AK38" s="6"/>
      <c r="AL38" s="3"/>
      <c r="AM38" s="6"/>
      <c r="AN38" s="3"/>
      <c r="AO38" s="6"/>
      <c r="AP38" s="3"/>
      <c r="AQ38" s="6"/>
      <c r="AR38" s="3"/>
      <c r="AS38" s="6"/>
      <c r="AT38" s="3"/>
      <c r="AU38" s="6"/>
      <c r="AV38" s="3"/>
      <c r="AW38" s="6"/>
      <c r="AX38" s="3"/>
      <c r="AY38" s="6"/>
      <c r="AZ38" s="3"/>
      <c r="BA38" s="6"/>
      <c r="BB38" s="3"/>
      <c r="BC38" s="6"/>
      <c r="BD38" s="3"/>
      <c r="BE38" s="6"/>
      <c r="BF38" s="3"/>
    </row>
    <row r="39" spans="1:58">
      <c r="A39" s="2" t="s">
        <v>1249</v>
      </c>
      <c r="B39" s="179" t="s">
        <v>1226</v>
      </c>
      <c r="C39" s="83" t="s">
        <v>1227</v>
      </c>
      <c r="D39" s="83" t="s">
        <v>1205</v>
      </c>
      <c r="E39" s="83"/>
      <c r="F39" s="83"/>
      <c r="G39" s="83"/>
      <c r="H39" s="83"/>
      <c r="I39" s="83"/>
      <c r="J39" s="83"/>
      <c r="K39" s="83"/>
      <c r="L39" s="83"/>
      <c r="M39" s="83"/>
      <c r="N39" s="83"/>
      <c r="O39" s="6"/>
      <c r="P39" s="191"/>
      <c r="Q39" s="6"/>
      <c r="R39" s="191"/>
      <c r="S39" s="6"/>
      <c r="T39" s="191"/>
      <c r="U39" s="6"/>
      <c r="V39" s="191"/>
      <c r="W39" s="6"/>
      <c r="X39" s="191"/>
      <c r="Y39" s="6"/>
      <c r="Z39" s="191"/>
      <c r="AA39" s="6"/>
      <c r="AB39" s="191"/>
      <c r="AC39" s="6"/>
      <c r="AD39" s="191"/>
      <c r="AE39" s="6">
        <v>134163</v>
      </c>
      <c r="AF39" s="191">
        <v>0.152</v>
      </c>
      <c r="AG39" s="6"/>
      <c r="AH39" s="3"/>
      <c r="AI39" s="6"/>
      <c r="AJ39" s="3"/>
      <c r="AK39" s="6"/>
      <c r="AL39" s="3"/>
      <c r="AM39" s="6"/>
      <c r="AN39" s="3"/>
      <c r="AO39" s="6"/>
      <c r="AP39" s="3"/>
      <c r="AQ39" s="6"/>
      <c r="AR39" s="3"/>
      <c r="AS39" s="6"/>
      <c r="AT39" s="3"/>
      <c r="AU39" s="6"/>
      <c r="AV39" s="3"/>
      <c r="AW39" s="6"/>
      <c r="AX39" s="3"/>
      <c r="AY39" s="6"/>
      <c r="AZ39" s="3"/>
      <c r="BA39" s="6"/>
      <c r="BB39" s="3"/>
      <c r="BC39" s="6"/>
      <c r="BD39" s="3"/>
      <c r="BE39" s="6"/>
      <c r="BF39" s="3"/>
    </row>
    <row r="40" spans="1:58">
      <c r="A40" s="2" t="s">
        <v>1498</v>
      </c>
      <c r="B40" s="2" t="s">
        <v>1641</v>
      </c>
      <c r="C40" s="83" t="s">
        <v>1501</v>
      </c>
      <c r="D40" s="83" t="s">
        <v>1204</v>
      </c>
      <c r="E40" s="83"/>
      <c r="F40" s="83"/>
      <c r="G40" s="83"/>
      <c r="H40" s="83"/>
      <c r="I40" s="83"/>
      <c r="J40" s="83"/>
      <c r="K40" s="83"/>
      <c r="L40" s="83"/>
      <c r="M40" s="83"/>
      <c r="N40" s="83"/>
      <c r="O40" s="6"/>
      <c r="P40" s="191"/>
      <c r="Q40" s="6"/>
      <c r="R40" s="191"/>
      <c r="S40" s="6"/>
      <c r="T40" s="191"/>
      <c r="U40" s="6"/>
      <c r="V40" s="191"/>
      <c r="W40" s="6"/>
      <c r="X40" s="191"/>
      <c r="Y40" s="6"/>
      <c r="Z40" s="191"/>
      <c r="AA40" s="6"/>
      <c r="AB40" s="191"/>
      <c r="AC40" s="6"/>
      <c r="AD40" s="191"/>
      <c r="AE40" s="6"/>
      <c r="AF40" s="191"/>
      <c r="AG40" s="6">
        <v>892719</v>
      </c>
      <c r="AH40" s="191">
        <f>AG40/(AG40+AG41)</f>
        <v>0.95805139905581305</v>
      </c>
      <c r="AI40" s="6"/>
      <c r="AJ40" s="3"/>
      <c r="AK40" s="6"/>
      <c r="AL40" s="3"/>
      <c r="AM40" s="6"/>
      <c r="AN40" s="3"/>
      <c r="AO40" s="6"/>
      <c r="AP40" s="3"/>
      <c r="AQ40" s="6"/>
      <c r="AR40" s="3"/>
      <c r="AS40" s="6"/>
      <c r="AT40" s="3"/>
      <c r="AU40" s="6"/>
      <c r="AV40" s="3"/>
      <c r="AW40" s="6"/>
      <c r="AX40" s="3"/>
      <c r="AY40" s="6"/>
      <c r="AZ40" s="3"/>
      <c r="BA40" s="6"/>
      <c r="BB40" s="3"/>
      <c r="BC40" s="6"/>
      <c r="BD40" s="3"/>
      <c r="BE40" s="6"/>
      <c r="BF40" s="3"/>
    </row>
    <row r="41" spans="1:58">
      <c r="A41" s="2" t="s">
        <v>1498</v>
      </c>
      <c r="B41" s="2" t="s">
        <v>1641</v>
      </c>
      <c r="C41" s="83" t="s">
        <v>1501</v>
      </c>
      <c r="D41" s="83" t="s">
        <v>1205</v>
      </c>
      <c r="E41" s="83"/>
      <c r="F41" s="83"/>
      <c r="G41" s="83"/>
      <c r="H41" s="83"/>
      <c r="I41" s="83"/>
      <c r="J41" s="83"/>
      <c r="K41" s="83"/>
      <c r="L41" s="83"/>
      <c r="M41" s="83"/>
      <c r="N41" s="83"/>
      <c r="O41" s="6"/>
      <c r="P41" s="191"/>
      <c r="Q41" s="6"/>
      <c r="R41" s="191"/>
      <c r="S41" s="6"/>
      <c r="T41" s="191"/>
      <c r="U41" s="6"/>
      <c r="V41" s="191"/>
      <c r="W41" s="6"/>
      <c r="X41" s="191"/>
      <c r="Y41" s="6"/>
      <c r="Z41" s="191"/>
      <c r="AA41" s="6"/>
      <c r="AB41" s="191"/>
      <c r="AC41" s="6"/>
      <c r="AD41" s="191"/>
      <c r="AE41" s="6"/>
      <c r="AF41" s="191"/>
      <c r="AG41" s="6">
        <v>39088</v>
      </c>
      <c r="AH41" s="191">
        <f>AG41/(AG41+AG40)</f>
        <v>4.194860094418694E-2</v>
      </c>
      <c r="AI41" s="6"/>
      <c r="AJ41" s="3"/>
      <c r="AK41" s="6"/>
      <c r="AL41" s="3"/>
      <c r="AM41" s="6"/>
      <c r="AN41" s="3"/>
      <c r="AO41" s="6"/>
      <c r="AP41" s="3"/>
      <c r="AQ41" s="6"/>
      <c r="AR41" s="3"/>
      <c r="AS41" s="6"/>
      <c r="AT41" s="3"/>
      <c r="AU41" s="6"/>
      <c r="AV41" s="3"/>
      <c r="AW41" s="6"/>
      <c r="AX41" s="3"/>
      <c r="AY41" s="6"/>
      <c r="AZ41" s="3"/>
      <c r="BA41" s="6"/>
      <c r="BB41" s="3"/>
      <c r="BC41" s="6"/>
      <c r="BD41" s="3"/>
      <c r="BE41" s="6"/>
      <c r="BF41" s="3"/>
    </row>
    <row r="42" spans="1:58">
      <c r="A42" s="2" t="s">
        <v>1499</v>
      </c>
      <c r="B42" s="2" t="s">
        <v>1639</v>
      </c>
      <c r="C42" s="83" t="s">
        <v>1502</v>
      </c>
      <c r="D42" s="83" t="s">
        <v>1204</v>
      </c>
      <c r="E42" s="83"/>
      <c r="F42" s="83"/>
      <c r="G42" s="83"/>
      <c r="H42" s="83"/>
      <c r="I42" s="83"/>
      <c r="J42" s="83"/>
      <c r="K42" s="83"/>
      <c r="L42" s="83"/>
      <c r="M42" s="83"/>
      <c r="N42" s="83"/>
      <c r="O42" s="6"/>
      <c r="P42" s="191"/>
      <c r="Q42" s="6"/>
      <c r="R42" s="191"/>
      <c r="S42" s="6"/>
      <c r="T42" s="191"/>
      <c r="U42" s="6"/>
      <c r="V42" s="191"/>
      <c r="W42" s="6"/>
      <c r="X42" s="191"/>
      <c r="Y42" s="6"/>
      <c r="Z42" s="191"/>
      <c r="AA42" s="6"/>
      <c r="AB42" s="191"/>
      <c r="AC42" s="6"/>
      <c r="AD42" s="191"/>
      <c r="AE42" s="6"/>
      <c r="AF42" s="191"/>
      <c r="AG42" s="6"/>
      <c r="AH42" s="3"/>
      <c r="AI42" s="6">
        <v>873224</v>
      </c>
      <c r="AJ42" s="191">
        <f>AI42/(AI42+AI43)</f>
        <v>0.9434007517180506</v>
      </c>
      <c r="AK42" s="6"/>
      <c r="AL42" s="3"/>
      <c r="AM42" s="6"/>
      <c r="AN42" s="3"/>
      <c r="AO42" s="6"/>
      <c r="AP42" s="3"/>
      <c r="AQ42" s="6"/>
      <c r="AR42" s="3"/>
      <c r="AS42" s="6"/>
      <c r="AT42" s="3"/>
      <c r="AU42" s="6"/>
      <c r="AV42" s="3"/>
      <c r="AW42" s="6"/>
      <c r="AX42" s="3"/>
      <c r="AY42" s="6"/>
      <c r="AZ42" s="3"/>
      <c r="BA42" s="6"/>
      <c r="BB42" s="3"/>
      <c r="BC42" s="6"/>
      <c r="BD42" s="3"/>
      <c r="BE42" s="6"/>
      <c r="BF42" s="3"/>
    </row>
    <row r="43" spans="1:58">
      <c r="A43" s="2" t="s">
        <v>1499</v>
      </c>
      <c r="B43" s="2" t="s">
        <v>1639</v>
      </c>
      <c r="C43" s="83" t="s">
        <v>1502</v>
      </c>
      <c r="D43" s="83" t="s">
        <v>1205</v>
      </c>
      <c r="E43" s="83"/>
      <c r="F43" s="83"/>
      <c r="G43" s="83"/>
      <c r="H43" s="83"/>
      <c r="I43" s="83"/>
      <c r="J43" s="83"/>
      <c r="K43" s="83"/>
      <c r="L43" s="83"/>
      <c r="M43" s="83"/>
      <c r="N43" s="83"/>
      <c r="O43" s="6"/>
      <c r="P43" s="191"/>
      <c r="Q43" s="6"/>
      <c r="R43" s="191"/>
      <c r="S43" s="6"/>
      <c r="T43" s="191"/>
      <c r="U43" s="6"/>
      <c r="V43" s="191"/>
      <c r="W43" s="6"/>
      <c r="X43" s="191"/>
      <c r="Y43" s="6"/>
      <c r="Z43" s="191"/>
      <c r="AA43" s="6"/>
      <c r="AB43" s="191"/>
      <c r="AC43" s="6"/>
      <c r="AD43" s="191"/>
      <c r="AE43" s="6"/>
      <c r="AF43" s="191"/>
      <c r="AG43" s="6"/>
      <c r="AH43" s="3"/>
      <c r="AI43" s="6">
        <v>52389</v>
      </c>
      <c r="AJ43" s="191">
        <f>AI43/(AI43+AI42)</f>
        <v>5.6599248281949364E-2</v>
      </c>
      <c r="AK43" s="6"/>
      <c r="AL43" s="3"/>
      <c r="AM43" s="6"/>
      <c r="AN43" s="3"/>
      <c r="AO43" s="6"/>
      <c r="AP43" s="3"/>
      <c r="AQ43" s="6"/>
      <c r="AR43" s="3"/>
      <c r="AS43" s="6"/>
      <c r="AT43" s="3"/>
      <c r="AU43" s="6"/>
      <c r="AV43" s="3"/>
      <c r="AW43" s="6"/>
      <c r="AX43" s="3"/>
      <c r="AY43" s="6"/>
      <c r="AZ43" s="3"/>
      <c r="BA43" s="6"/>
      <c r="BB43" s="3"/>
      <c r="BC43" s="6"/>
      <c r="BD43" s="3"/>
      <c r="BE43" s="6"/>
      <c r="BF43" s="3"/>
    </row>
    <row r="44" spans="1:58">
      <c r="A44" s="2" t="s">
        <v>1500</v>
      </c>
      <c r="B44" s="2" t="s">
        <v>1640</v>
      </c>
      <c r="C44" s="83" t="s">
        <v>1503</v>
      </c>
      <c r="D44" s="83" t="s">
        <v>1204</v>
      </c>
      <c r="E44" s="83"/>
      <c r="F44" s="83"/>
      <c r="G44" s="83"/>
      <c r="H44" s="83"/>
      <c r="I44" s="83"/>
      <c r="J44" s="83"/>
      <c r="K44" s="83"/>
      <c r="L44" s="83"/>
      <c r="M44" s="83"/>
      <c r="N44" s="83"/>
      <c r="O44" s="6"/>
      <c r="P44" s="191"/>
      <c r="Q44" s="6"/>
      <c r="R44" s="191"/>
      <c r="S44" s="6"/>
      <c r="T44" s="191"/>
      <c r="U44" s="6"/>
      <c r="V44" s="191"/>
      <c r="W44" s="6"/>
      <c r="X44" s="191"/>
      <c r="Y44" s="6"/>
      <c r="Z44" s="191"/>
      <c r="AA44" s="6"/>
      <c r="AB44" s="191"/>
      <c r="AC44" s="6"/>
      <c r="AD44" s="191"/>
      <c r="AE44" s="6"/>
      <c r="AF44" s="191"/>
      <c r="AG44" s="6"/>
      <c r="AH44" s="3"/>
      <c r="AI44" s="6"/>
      <c r="AJ44" s="3"/>
      <c r="AK44" s="6">
        <v>853241</v>
      </c>
      <c r="AL44" s="191">
        <f>AK44/(AK44+AK45)</f>
        <v>0.92583578380841802</v>
      </c>
      <c r="AM44" s="6"/>
      <c r="AN44" s="3"/>
      <c r="AO44" s="6"/>
      <c r="AP44" s="3"/>
      <c r="AQ44" s="6"/>
      <c r="AR44" s="3"/>
      <c r="AS44" s="6"/>
      <c r="AT44" s="3"/>
      <c r="AU44" s="6"/>
      <c r="AV44" s="3"/>
      <c r="AW44" s="6"/>
      <c r="AX44" s="3"/>
      <c r="AY44" s="6"/>
      <c r="AZ44" s="3"/>
      <c r="BA44" s="6"/>
      <c r="BB44" s="3"/>
      <c r="BC44" s="6"/>
      <c r="BD44" s="3"/>
      <c r="BE44" s="6"/>
      <c r="BF44" s="3"/>
    </row>
    <row r="45" spans="1:58">
      <c r="A45" s="2" t="s">
        <v>1500</v>
      </c>
      <c r="B45" s="2" t="s">
        <v>1640</v>
      </c>
      <c r="C45" s="83" t="s">
        <v>1503</v>
      </c>
      <c r="D45" s="83" t="s">
        <v>1205</v>
      </c>
      <c r="E45" s="83"/>
      <c r="F45" s="83"/>
      <c r="G45" s="83"/>
      <c r="H45" s="83"/>
      <c r="I45" s="83"/>
      <c r="J45" s="83"/>
      <c r="K45" s="83"/>
      <c r="L45" s="83"/>
      <c r="M45" s="83"/>
      <c r="N45" s="83"/>
      <c r="O45" s="6"/>
      <c r="P45" s="191"/>
      <c r="Q45" s="6"/>
      <c r="R45" s="191"/>
      <c r="S45" s="6"/>
      <c r="T45" s="191"/>
      <c r="U45" s="6"/>
      <c r="V45" s="191"/>
      <c r="W45" s="6"/>
      <c r="X45" s="191"/>
      <c r="Y45" s="6"/>
      <c r="Z45" s="191"/>
      <c r="AA45" s="6"/>
      <c r="AB45" s="191"/>
      <c r="AC45" s="6"/>
      <c r="AD45" s="191"/>
      <c r="AE45" s="6"/>
      <c r="AF45" s="191"/>
      <c r="AG45" s="6"/>
      <c r="AH45" s="3"/>
      <c r="AI45" s="6"/>
      <c r="AJ45" s="3"/>
      <c r="AK45" s="6">
        <v>68349</v>
      </c>
      <c r="AL45" s="191">
        <f>AK45/(AK45+AK44)</f>
        <v>7.4164216191581936E-2</v>
      </c>
      <c r="AM45" s="6"/>
      <c r="AN45" s="3"/>
      <c r="AO45" s="6"/>
      <c r="AP45" s="3"/>
      <c r="AQ45" s="6"/>
      <c r="AR45" s="3"/>
      <c r="AS45" s="6"/>
      <c r="AT45" s="3"/>
      <c r="AU45" s="6"/>
      <c r="AV45" s="3"/>
      <c r="AW45" s="6"/>
      <c r="AX45" s="3"/>
      <c r="AY45" s="6"/>
      <c r="AZ45" s="3"/>
      <c r="BA45" s="6"/>
      <c r="BB45" s="3"/>
      <c r="BC45" s="6"/>
      <c r="BD45" s="3"/>
      <c r="BE45" s="6"/>
      <c r="BF45" s="3"/>
    </row>
    <row r="46" spans="1:58">
      <c r="A46" s="2"/>
      <c r="B46" s="2"/>
      <c r="C46" s="83"/>
      <c r="D46" s="83"/>
      <c r="E46" s="83"/>
      <c r="F46" s="83"/>
      <c r="G46" s="83"/>
      <c r="H46" s="83"/>
      <c r="I46" s="83"/>
      <c r="J46" s="83"/>
      <c r="K46" s="83"/>
      <c r="L46" s="83"/>
      <c r="M46" s="83"/>
      <c r="N46" s="83"/>
      <c r="O46" s="6"/>
      <c r="P46" s="191"/>
      <c r="Q46" s="6"/>
      <c r="R46" s="191"/>
      <c r="S46" s="6"/>
      <c r="T46" s="191"/>
      <c r="U46" s="6"/>
      <c r="V46" s="191"/>
      <c r="W46" s="6"/>
      <c r="X46" s="191"/>
      <c r="Y46" s="6"/>
      <c r="Z46" s="191"/>
      <c r="AA46" s="6"/>
      <c r="AB46" s="191"/>
      <c r="AC46" s="6"/>
      <c r="AD46" s="191"/>
      <c r="AE46" s="6"/>
      <c r="AF46" s="191"/>
      <c r="AG46" s="6"/>
      <c r="AH46" s="3"/>
      <c r="AI46" s="6"/>
      <c r="AJ46" s="3"/>
      <c r="AK46" s="6"/>
      <c r="AL46" s="3"/>
      <c r="AM46" s="6"/>
      <c r="AN46" s="3"/>
      <c r="AO46" s="6"/>
      <c r="AP46" s="3"/>
      <c r="AQ46" s="6"/>
      <c r="AR46" s="3"/>
      <c r="AS46" s="6"/>
      <c r="AT46" s="3"/>
      <c r="AU46" s="6"/>
      <c r="AV46" s="3"/>
      <c r="AW46" s="6"/>
      <c r="AX46" s="3"/>
      <c r="AY46" s="6"/>
      <c r="AZ46" s="3"/>
      <c r="BA46" s="6"/>
      <c r="BB46" s="3"/>
      <c r="BC46" s="6"/>
      <c r="BD46" s="3"/>
      <c r="BE46" s="6"/>
      <c r="BF46" s="3"/>
    </row>
    <row r="47" spans="1:58">
      <c r="A47" s="2"/>
      <c r="B47" s="2"/>
      <c r="C47" s="83"/>
      <c r="D47" s="83"/>
      <c r="E47" s="83"/>
      <c r="F47" s="83"/>
      <c r="G47" s="83"/>
      <c r="H47" s="83"/>
      <c r="I47" s="83"/>
      <c r="J47" s="83"/>
      <c r="K47" s="83"/>
      <c r="L47" s="83"/>
      <c r="M47" s="83"/>
      <c r="N47" s="83"/>
      <c r="O47" s="6"/>
      <c r="P47" s="191"/>
      <c r="Q47" s="6"/>
      <c r="R47" s="191"/>
      <c r="S47" s="6"/>
      <c r="T47" s="191"/>
      <c r="U47" s="6"/>
      <c r="V47" s="191"/>
      <c r="W47" s="6"/>
      <c r="X47" s="191"/>
      <c r="Y47" s="6"/>
      <c r="Z47" s="191"/>
      <c r="AA47" s="6"/>
      <c r="AB47" s="191"/>
      <c r="AC47" s="6"/>
      <c r="AD47" s="191"/>
      <c r="AE47" s="6"/>
      <c r="AF47" s="191"/>
      <c r="AG47" s="6"/>
      <c r="AH47" s="3"/>
      <c r="AI47" s="6"/>
      <c r="AJ47" s="3"/>
      <c r="AK47" s="6"/>
      <c r="AL47" s="3"/>
      <c r="AM47" s="6"/>
      <c r="AN47" s="3"/>
      <c r="AO47" s="6"/>
      <c r="AP47" s="3"/>
      <c r="AQ47" s="6"/>
      <c r="AR47" s="3"/>
      <c r="AS47" s="6"/>
      <c r="AT47" s="3"/>
      <c r="AU47" s="6"/>
      <c r="AV47" s="3"/>
      <c r="AW47" s="6"/>
      <c r="AX47" s="3"/>
      <c r="AY47" s="6"/>
      <c r="AZ47" s="3"/>
      <c r="BA47" s="6"/>
      <c r="BB47" s="3"/>
      <c r="BC47" s="6"/>
      <c r="BD47" s="3"/>
      <c r="BE47" s="6"/>
      <c r="BF47" s="3"/>
    </row>
    <row r="48" spans="1:58">
      <c r="A48" s="2"/>
      <c r="B48" s="2"/>
      <c r="C48" s="83"/>
      <c r="D48" s="83"/>
      <c r="E48" s="83"/>
      <c r="F48" s="83"/>
      <c r="G48" s="83"/>
      <c r="H48" s="83"/>
      <c r="I48" s="83"/>
      <c r="J48" s="83"/>
      <c r="K48" s="83"/>
      <c r="L48" s="83"/>
      <c r="M48" s="83"/>
      <c r="N48" s="83"/>
      <c r="O48" s="6"/>
      <c r="P48" s="191"/>
      <c r="Q48" s="6"/>
      <c r="R48" s="191"/>
      <c r="S48" s="6"/>
      <c r="T48" s="191"/>
      <c r="U48" s="6"/>
      <c r="V48" s="191"/>
      <c r="W48" s="6"/>
      <c r="X48" s="191"/>
      <c r="Y48" s="6"/>
      <c r="Z48" s="191"/>
      <c r="AA48" s="6"/>
      <c r="AB48" s="191"/>
      <c r="AC48" s="6"/>
      <c r="AD48" s="191"/>
      <c r="AE48" s="6"/>
      <c r="AF48" s="191"/>
      <c r="AG48" s="6"/>
      <c r="AH48" s="3"/>
      <c r="AI48" s="6"/>
      <c r="AJ48" s="3"/>
      <c r="AK48" s="6"/>
      <c r="AL48" s="3"/>
      <c r="AM48" s="6"/>
      <c r="AN48" s="3"/>
      <c r="AO48" s="6"/>
      <c r="AP48" s="3"/>
      <c r="AQ48" s="6"/>
      <c r="AR48" s="3"/>
      <c r="AS48" s="6"/>
      <c r="AT48" s="3"/>
      <c r="AU48" s="6"/>
      <c r="AV48" s="3"/>
      <c r="AW48" s="6"/>
      <c r="AX48" s="3"/>
      <c r="AY48" s="6"/>
      <c r="AZ48" s="3"/>
      <c r="BA48" s="6"/>
      <c r="BB48" s="3"/>
      <c r="BC48" s="6"/>
      <c r="BD48" s="3"/>
      <c r="BE48" s="6"/>
      <c r="BF48" s="3"/>
    </row>
    <row r="49" spans="1:58">
      <c r="A49" s="2"/>
      <c r="B49" s="2"/>
      <c r="C49" s="83"/>
      <c r="D49" s="83"/>
      <c r="E49" s="83"/>
      <c r="F49" s="83"/>
      <c r="G49" s="83"/>
      <c r="H49" s="83"/>
      <c r="I49" s="83"/>
      <c r="J49" s="83"/>
      <c r="K49" s="83"/>
      <c r="L49" s="83"/>
      <c r="M49" s="83"/>
      <c r="N49" s="83"/>
      <c r="O49" s="6"/>
      <c r="P49" s="191"/>
      <c r="Q49" s="6"/>
      <c r="R49" s="191"/>
      <c r="S49" s="6"/>
      <c r="T49" s="191"/>
      <c r="U49" s="6"/>
      <c r="V49" s="191"/>
      <c r="W49" s="6"/>
      <c r="X49" s="191"/>
      <c r="Y49" s="6"/>
      <c r="Z49" s="191"/>
      <c r="AA49" s="6"/>
      <c r="AB49" s="191"/>
      <c r="AC49" s="6"/>
      <c r="AD49" s="191"/>
      <c r="AE49" s="6"/>
      <c r="AF49" s="191"/>
      <c r="AG49" s="6"/>
      <c r="AH49" s="3"/>
      <c r="AI49" s="6"/>
      <c r="AJ49" s="3"/>
      <c r="AK49" s="6"/>
      <c r="AL49" s="3"/>
      <c r="AM49" s="6"/>
      <c r="AN49" s="3"/>
      <c r="AO49" s="6"/>
      <c r="AP49" s="3"/>
      <c r="AQ49" s="6"/>
      <c r="AR49" s="3"/>
      <c r="AS49" s="6"/>
      <c r="AT49" s="3"/>
      <c r="AU49" s="6"/>
      <c r="AV49" s="3"/>
      <c r="AW49" s="6"/>
      <c r="AX49" s="3"/>
      <c r="AY49" s="6"/>
      <c r="AZ49" s="3"/>
      <c r="BA49" s="6"/>
      <c r="BB49" s="3"/>
      <c r="BC49" s="6"/>
      <c r="BD49" s="3"/>
      <c r="BE49" s="6"/>
      <c r="BF49" s="3"/>
    </row>
    <row r="50" spans="1:58">
      <c r="A50" s="2"/>
      <c r="B50" s="2"/>
      <c r="C50" s="83"/>
      <c r="D50" s="83"/>
      <c r="E50" s="83"/>
      <c r="F50" s="83"/>
      <c r="G50" s="83"/>
      <c r="H50" s="83"/>
      <c r="I50" s="83"/>
      <c r="J50" s="83"/>
      <c r="K50" s="83"/>
      <c r="L50" s="83"/>
      <c r="M50" s="83"/>
      <c r="N50" s="83"/>
      <c r="O50" s="6"/>
      <c r="P50" s="191"/>
      <c r="Q50" s="6"/>
      <c r="R50" s="191"/>
      <c r="S50" s="6"/>
      <c r="T50" s="191"/>
      <c r="U50" s="6"/>
      <c r="V50" s="191"/>
      <c r="W50" s="6"/>
      <c r="X50" s="191"/>
      <c r="Y50" s="6"/>
      <c r="Z50" s="191"/>
      <c r="AA50" s="6"/>
      <c r="AB50" s="191"/>
      <c r="AC50" s="6"/>
      <c r="AD50" s="191"/>
      <c r="AE50" s="6"/>
      <c r="AF50" s="191"/>
      <c r="AG50" s="6"/>
      <c r="AH50" s="3"/>
      <c r="AI50" s="6"/>
      <c r="AJ50" s="3"/>
      <c r="AK50" s="6"/>
      <c r="AL50" s="3"/>
      <c r="AM50" s="6"/>
      <c r="AN50" s="3"/>
      <c r="AO50" s="6"/>
      <c r="AP50" s="3"/>
      <c r="AQ50" s="6"/>
      <c r="AR50" s="3"/>
      <c r="AS50" s="6"/>
      <c r="AT50" s="3"/>
      <c r="AU50" s="6"/>
      <c r="AV50" s="3"/>
      <c r="AW50" s="6"/>
      <c r="AX50" s="3"/>
      <c r="AY50" s="6"/>
      <c r="AZ50" s="3"/>
      <c r="BA50" s="6"/>
      <c r="BB50" s="3"/>
      <c r="BC50" s="6"/>
      <c r="BD50" s="3"/>
      <c r="BE50" s="6"/>
      <c r="BF50" s="3"/>
    </row>
    <row r="51" spans="1:58">
      <c r="A51" s="2"/>
      <c r="B51" s="2"/>
      <c r="C51" s="83"/>
      <c r="D51" s="83"/>
      <c r="E51" s="83"/>
      <c r="F51" s="83"/>
      <c r="G51" s="83"/>
      <c r="H51" s="83"/>
      <c r="I51" s="83"/>
      <c r="J51" s="83"/>
      <c r="K51" s="83"/>
      <c r="L51" s="83"/>
      <c r="M51" s="83"/>
      <c r="N51" s="83"/>
      <c r="O51" s="6"/>
      <c r="P51" s="191"/>
      <c r="Q51" s="6"/>
      <c r="R51" s="191"/>
      <c r="S51" s="6"/>
      <c r="T51" s="191"/>
      <c r="U51" s="6"/>
      <c r="V51" s="191"/>
      <c r="W51" s="6"/>
      <c r="X51" s="191"/>
      <c r="Y51" s="6"/>
      <c r="Z51" s="191"/>
      <c r="AA51" s="6"/>
      <c r="AB51" s="191"/>
      <c r="AC51" s="6"/>
      <c r="AD51" s="191"/>
      <c r="AE51" s="6"/>
      <c r="AF51" s="191"/>
      <c r="AG51" s="6"/>
      <c r="AH51" s="3"/>
      <c r="AI51" s="6"/>
      <c r="AJ51" s="3"/>
      <c r="AK51" s="6"/>
      <c r="AL51" s="3"/>
      <c r="AM51" s="6"/>
      <c r="AN51" s="3"/>
      <c r="AO51" s="6"/>
      <c r="AP51" s="3"/>
      <c r="AQ51" s="6"/>
      <c r="AR51" s="3"/>
      <c r="AS51" s="6"/>
      <c r="AT51" s="3"/>
      <c r="AU51" s="6"/>
      <c r="AV51" s="3"/>
      <c r="AW51" s="6"/>
      <c r="AX51" s="3"/>
      <c r="AY51" s="6"/>
      <c r="AZ51" s="3"/>
      <c r="BA51" s="6"/>
      <c r="BB51" s="3"/>
      <c r="BC51" s="6"/>
      <c r="BD51" s="3"/>
      <c r="BE51" s="6"/>
      <c r="BF51" s="3"/>
    </row>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sheetData>
  <customSheetViews>
    <customSheetView guid="{58E98FBC-18A6-4DF7-8BE5-466B393E75B5}">
      <pane xSplit="4" ySplit="11" topLeftCell="E12" activePane="bottomRight" state="frozen"/>
      <selection pane="bottomRight" activeCell="E13" sqref="E13"/>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5A5A5A"/>
  </sheetPr>
  <dimension ref="A1:X200"/>
  <sheetViews>
    <sheetView zoomScaleNormal="100" workbookViewId="0">
      <pane xSplit="1" ySplit="2" topLeftCell="B3" activePane="bottomRight" state="frozen"/>
      <selection activeCell="B3" sqref="B3"/>
      <selection pane="topRight" activeCell="B3" sqref="B3"/>
      <selection pane="bottomLeft" activeCell="B3" sqref="B3"/>
      <selection pane="bottomRight" activeCell="O1" sqref="O1"/>
    </sheetView>
  </sheetViews>
  <sheetFormatPr defaultColWidth="9.140625" defaultRowHeight="13.5" customHeight="1"/>
  <cols>
    <col min="1" max="1" width="9.140625" style="2"/>
    <col min="2" max="3" width="10.28515625" style="2" customWidth="1"/>
    <col min="4" max="7" width="9.140625" style="2"/>
    <col min="8" max="9" width="11.140625" style="2" customWidth="1"/>
    <col min="10" max="16384" width="9.140625" style="2"/>
  </cols>
  <sheetData>
    <row r="1" spans="1:24" ht="13.5" customHeight="1">
      <c r="A1" s="160" t="s">
        <v>63</v>
      </c>
      <c r="B1" s="161">
        <v>1994</v>
      </c>
      <c r="C1" s="161">
        <v>1994</v>
      </c>
      <c r="D1" s="161">
        <f t="shared" ref="D1:W1" si="0">VALUE(RIGHT(D20,4))</f>
        <v>1994</v>
      </c>
      <c r="E1" s="161">
        <f t="shared" si="0"/>
        <v>1995</v>
      </c>
      <c r="F1" s="161">
        <f t="shared" si="0"/>
        <v>1996</v>
      </c>
      <c r="G1" s="161">
        <f t="shared" si="0"/>
        <v>1997</v>
      </c>
      <c r="H1" s="161">
        <f t="shared" si="0"/>
        <v>1998</v>
      </c>
      <c r="I1" s="161">
        <f t="shared" ref="I1" si="1">VALUE(RIGHT(I20,4))</f>
        <v>1999</v>
      </c>
      <c r="J1" s="161">
        <f t="shared" si="0"/>
        <v>2000</v>
      </c>
      <c r="K1" s="161">
        <f t="shared" si="0"/>
        <v>2001</v>
      </c>
      <c r="L1" s="161">
        <f t="shared" si="0"/>
        <v>2002</v>
      </c>
      <c r="M1" s="161">
        <f t="shared" si="0"/>
        <v>2003</v>
      </c>
      <c r="N1" s="161">
        <f t="shared" si="0"/>
        <v>2004</v>
      </c>
      <c r="O1" s="161">
        <f t="shared" si="0"/>
        <v>2005</v>
      </c>
      <c r="P1" s="161">
        <f t="shared" si="0"/>
        <v>2006</v>
      </c>
      <c r="Q1" s="161">
        <f t="shared" si="0"/>
        <v>2007</v>
      </c>
      <c r="R1" s="161">
        <f t="shared" si="0"/>
        <v>2008</v>
      </c>
      <c r="S1" s="161">
        <f t="shared" si="0"/>
        <v>2009</v>
      </c>
      <c r="T1" s="161">
        <f t="shared" si="0"/>
        <v>2010</v>
      </c>
      <c r="U1" s="161">
        <f t="shared" si="0"/>
        <v>2011</v>
      </c>
      <c r="V1" s="161">
        <f t="shared" ref="V1" si="2">VALUE(RIGHT(V20,4))</f>
        <v>2012</v>
      </c>
      <c r="W1" s="161">
        <f t="shared" si="0"/>
        <v>2013</v>
      </c>
      <c r="X1" s="161">
        <f t="shared" ref="X1" si="3">VALUE(RIGHT(X20,4))</f>
        <v>2017</v>
      </c>
    </row>
    <row r="2" spans="1:24" ht="13.5" customHeight="1">
      <c r="A2" s="160" t="s">
        <v>64</v>
      </c>
      <c r="B2" s="161">
        <v>1993</v>
      </c>
      <c r="C2" s="161">
        <v>1993</v>
      </c>
      <c r="D2" s="161">
        <v>1993</v>
      </c>
      <c r="E2" s="161">
        <v>1994</v>
      </c>
      <c r="F2" s="161">
        <v>1995</v>
      </c>
      <c r="G2" s="161">
        <v>1996</v>
      </c>
      <c r="H2" s="161">
        <v>1997</v>
      </c>
      <c r="I2" s="161">
        <v>1998</v>
      </c>
      <c r="J2" s="161">
        <v>1999</v>
      </c>
      <c r="K2" s="161">
        <v>2000</v>
      </c>
      <c r="L2" s="161">
        <v>2001</v>
      </c>
      <c r="M2" s="161">
        <v>2002</v>
      </c>
      <c r="N2" s="161">
        <v>2003</v>
      </c>
      <c r="O2" s="161">
        <v>2004</v>
      </c>
      <c r="P2" s="161">
        <v>2005</v>
      </c>
      <c r="Q2" s="161">
        <v>2006</v>
      </c>
      <c r="R2" s="161">
        <v>2007</v>
      </c>
      <c r="S2" s="161">
        <v>2008</v>
      </c>
      <c r="T2" s="161">
        <v>2009</v>
      </c>
      <c r="U2" s="161">
        <v>2010</v>
      </c>
      <c r="V2" s="161">
        <v>2011</v>
      </c>
      <c r="W2" s="161">
        <v>2012</v>
      </c>
      <c r="X2" s="161">
        <v>2016</v>
      </c>
    </row>
    <row r="3" spans="1:24" ht="13.5" customHeight="1">
      <c r="A3" s="160" t="s">
        <v>65</v>
      </c>
      <c r="B3" s="162" t="s">
        <v>1260</v>
      </c>
      <c r="C3" s="162" t="s">
        <v>1260</v>
      </c>
      <c r="D3" s="162" t="s">
        <v>1260</v>
      </c>
      <c r="E3" s="162" t="s">
        <v>1260</v>
      </c>
      <c r="F3" s="162" t="s">
        <v>1260</v>
      </c>
      <c r="G3" s="162" t="s">
        <v>1260</v>
      </c>
      <c r="H3" s="162" t="s">
        <v>1260</v>
      </c>
      <c r="I3" s="162" t="s">
        <v>1260</v>
      </c>
      <c r="J3" s="162" t="s">
        <v>1260</v>
      </c>
      <c r="K3" s="162" t="s">
        <v>1260</v>
      </c>
      <c r="L3" s="162" t="s">
        <v>1260</v>
      </c>
      <c r="M3" s="162" t="s">
        <v>1260</v>
      </c>
      <c r="N3" s="162" t="s">
        <v>1260</v>
      </c>
      <c r="O3" s="162" t="s">
        <v>1260</v>
      </c>
      <c r="P3" s="162" t="s">
        <v>1260</v>
      </c>
      <c r="Q3" s="162" t="s">
        <v>1260</v>
      </c>
      <c r="R3" s="162" t="s">
        <v>1260</v>
      </c>
      <c r="S3" s="162" t="s">
        <v>1260</v>
      </c>
      <c r="T3" s="162" t="s">
        <v>1260</v>
      </c>
      <c r="U3" s="162" t="s">
        <v>1260</v>
      </c>
      <c r="V3" s="162" t="s">
        <v>1260</v>
      </c>
      <c r="W3" s="162" t="s">
        <v>1260</v>
      </c>
      <c r="X3" s="162" t="s">
        <v>1260</v>
      </c>
    </row>
    <row r="4" spans="1:24" ht="13.5" customHeight="1">
      <c r="A4" s="160" t="s">
        <v>66</v>
      </c>
      <c r="B4" s="162" t="s">
        <v>1262</v>
      </c>
      <c r="C4" s="162" t="s">
        <v>1262</v>
      </c>
      <c r="D4" s="162" t="s">
        <v>1262</v>
      </c>
      <c r="E4" s="162" t="s">
        <v>1262</v>
      </c>
      <c r="F4" s="162" t="s">
        <v>1262</v>
      </c>
      <c r="G4" s="162" t="s">
        <v>1262</v>
      </c>
      <c r="H4" s="162" t="s">
        <v>1262</v>
      </c>
      <c r="I4" s="162" t="s">
        <v>1262</v>
      </c>
      <c r="J4" s="162" t="s">
        <v>1262</v>
      </c>
      <c r="K4" s="162" t="s">
        <v>1261</v>
      </c>
      <c r="L4" s="162" t="s">
        <v>1261</v>
      </c>
      <c r="M4" s="162" t="s">
        <v>1261</v>
      </c>
      <c r="N4" s="162" t="s">
        <v>1261</v>
      </c>
      <c r="O4" s="162" t="s">
        <v>1261</v>
      </c>
      <c r="P4" s="162" t="s">
        <v>1261</v>
      </c>
      <c r="Q4" s="162" t="s">
        <v>1262</v>
      </c>
      <c r="R4" s="162" t="s">
        <v>1262</v>
      </c>
      <c r="S4" s="162" t="s">
        <v>1262</v>
      </c>
      <c r="T4" s="162" t="s">
        <v>1262</v>
      </c>
      <c r="U4" s="162" t="s">
        <v>1262</v>
      </c>
      <c r="V4" s="162" t="s">
        <v>1262</v>
      </c>
      <c r="W4" s="162" t="s">
        <v>1262</v>
      </c>
      <c r="X4" s="162" t="s">
        <v>1676</v>
      </c>
    </row>
    <row r="5" spans="1:24" ht="13.5" customHeight="1">
      <c r="A5" s="160" t="s">
        <v>67</v>
      </c>
      <c r="B5" s="162"/>
      <c r="C5" s="162"/>
      <c r="D5" s="162"/>
      <c r="E5" s="162"/>
      <c r="F5" s="162"/>
      <c r="G5" s="162"/>
      <c r="H5" s="162" t="s">
        <v>1261</v>
      </c>
      <c r="I5" s="162" t="s">
        <v>1261</v>
      </c>
      <c r="J5" s="162" t="s">
        <v>1261</v>
      </c>
      <c r="K5" s="162"/>
      <c r="L5" s="162"/>
      <c r="M5" s="162"/>
      <c r="N5" s="162"/>
      <c r="O5" s="162"/>
      <c r="P5" s="162"/>
      <c r="Q5" s="162" t="s">
        <v>1261</v>
      </c>
      <c r="R5" s="162" t="s">
        <v>1261</v>
      </c>
      <c r="S5" s="162" t="s">
        <v>1261</v>
      </c>
      <c r="T5" s="162" t="s">
        <v>1261</v>
      </c>
      <c r="U5" s="162" t="s">
        <v>1261</v>
      </c>
      <c r="V5" s="162" t="s">
        <v>1261</v>
      </c>
      <c r="W5" s="162" t="s">
        <v>1261</v>
      </c>
      <c r="X5" s="162" t="s">
        <v>1262</v>
      </c>
    </row>
    <row r="6" spans="1:24" ht="13.5" customHeight="1">
      <c r="A6" s="160" t="s">
        <v>68</v>
      </c>
      <c r="B6" s="162"/>
      <c r="C6" s="162"/>
      <c r="D6" s="162"/>
      <c r="E6" s="162"/>
      <c r="F6" s="162"/>
      <c r="G6" s="162"/>
      <c r="H6" s="162"/>
      <c r="I6" s="162"/>
      <c r="J6" s="162"/>
      <c r="K6" s="162"/>
      <c r="L6" s="162"/>
      <c r="M6" s="162"/>
      <c r="N6" s="162"/>
      <c r="O6" s="162"/>
      <c r="P6" s="162"/>
      <c r="Q6" s="162"/>
      <c r="R6" s="162"/>
      <c r="S6" s="162"/>
      <c r="T6" s="162"/>
      <c r="U6" s="162"/>
      <c r="V6" s="162"/>
      <c r="W6" s="162"/>
      <c r="X6" s="162"/>
    </row>
    <row r="7" spans="1:24" ht="13.5" customHeight="1">
      <c r="A7" s="160" t="s">
        <v>81</v>
      </c>
      <c r="B7" s="162"/>
      <c r="C7" s="162"/>
      <c r="D7" s="162"/>
      <c r="E7" s="162"/>
      <c r="F7" s="162"/>
      <c r="G7" s="162"/>
      <c r="H7" s="162"/>
      <c r="I7" s="162"/>
      <c r="J7" s="162"/>
      <c r="K7" s="162"/>
      <c r="L7" s="162"/>
      <c r="M7" s="162"/>
      <c r="N7" s="162"/>
      <c r="O7" s="162"/>
      <c r="P7" s="162"/>
      <c r="Q7" s="162"/>
      <c r="R7" s="162"/>
      <c r="S7" s="162"/>
      <c r="T7" s="162"/>
      <c r="U7" s="162"/>
      <c r="V7" s="162"/>
      <c r="W7" s="162"/>
      <c r="X7" s="162"/>
    </row>
    <row r="8" spans="1:24" ht="13.5" customHeight="1">
      <c r="A8" s="160" t="s">
        <v>69</v>
      </c>
      <c r="B8" s="162"/>
      <c r="C8" s="162"/>
      <c r="D8" s="162"/>
      <c r="E8" s="162"/>
      <c r="F8" s="162"/>
      <c r="G8" s="162"/>
      <c r="H8" s="162"/>
      <c r="I8" s="162"/>
      <c r="J8" s="162"/>
      <c r="K8" s="162"/>
      <c r="L8" s="162"/>
      <c r="M8" s="162"/>
      <c r="N8" s="162"/>
      <c r="O8" s="162"/>
      <c r="P8" s="162"/>
      <c r="Q8" s="162"/>
      <c r="R8" s="162"/>
      <c r="S8" s="162"/>
      <c r="T8" s="162"/>
      <c r="U8" s="162"/>
      <c r="V8" s="162"/>
      <c r="W8" s="162"/>
      <c r="X8" s="162"/>
    </row>
    <row r="9" spans="1:24" ht="13.5" customHeight="1">
      <c r="A9" s="160" t="s">
        <v>70</v>
      </c>
      <c r="B9" s="162"/>
      <c r="C9" s="162"/>
      <c r="D9" s="162"/>
      <c r="E9" s="162"/>
      <c r="F9" s="162"/>
      <c r="G9" s="162"/>
      <c r="H9" s="162"/>
      <c r="I9" s="162"/>
      <c r="J9" s="162"/>
      <c r="K9" s="162"/>
      <c r="L9" s="162"/>
      <c r="M9" s="162"/>
      <c r="N9" s="162"/>
      <c r="O9" s="162"/>
      <c r="P9" s="162"/>
      <c r="Q9" s="162"/>
      <c r="R9" s="162"/>
      <c r="S9" s="162"/>
      <c r="T9" s="162"/>
      <c r="U9" s="162"/>
      <c r="V9" s="162"/>
      <c r="W9" s="162"/>
      <c r="X9" s="162"/>
    </row>
    <row r="10" spans="1:24" ht="15" customHeight="1">
      <c r="A10" s="163" t="s">
        <v>124</v>
      </c>
      <c r="B10" s="162" t="s">
        <v>1263</v>
      </c>
      <c r="C10" s="162" t="s">
        <v>1263</v>
      </c>
      <c r="D10" s="162" t="s">
        <v>1263</v>
      </c>
      <c r="E10" s="162" t="s">
        <v>1263</v>
      </c>
      <c r="F10" s="162" t="s">
        <v>1263</v>
      </c>
      <c r="G10" s="162" t="s">
        <v>1264</v>
      </c>
      <c r="H10" s="162" t="s">
        <v>1264</v>
      </c>
      <c r="I10" s="162" t="s">
        <v>1263</v>
      </c>
      <c r="J10" s="162" t="s">
        <v>1264</v>
      </c>
      <c r="K10" s="162" t="s">
        <v>1264</v>
      </c>
      <c r="L10" s="162" t="s">
        <v>1264</v>
      </c>
      <c r="M10" s="162" t="s">
        <v>1264</v>
      </c>
      <c r="N10" s="162" t="s">
        <v>1264</v>
      </c>
      <c r="O10" s="162" t="s">
        <v>1264</v>
      </c>
      <c r="P10" s="162" t="s">
        <v>1264</v>
      </c>
      <c r="Q10" s="162" t="s">
        <v>1264</v>
      </c>
      <c r="R10" s="162" t="s">
        <v>1264</v>
      </c>
      <c r="S10" s="162" t="s">
        <v>1264</v>
      </c>
      <c r="T10" s="162" t="s">
        <v>1264</v>
      </c>
      <c r="U10" s="162" t="s">
        <v>1264</v>
      </c>
      <c r="V10" s="162" t="s">
        <v>1264</v>
      </c>
      <c r="W10" s="162" t="s">
        <v>1264</v>
      </c>
      <c r="X10" s="162" t="s">
        <v>1264</v>
      </c>
    </row>
    <row r="11" spans="1:24" ht="13.5" customHeight="1">
      <c r="A11" s="160" t="s">
        <v>71</v>
      </c>
      <c r="B11" s="162" t="s">
        <v>1265</v>
      </c>
      <c r="C11" s="162" t="s">
        <v>1265</v>
      </c>
      <c r="D11" s="162" t="s">
        <v>1265</v>
      </c>
      <c r="E11" s="162" t="s">
        <v>1265</v>
      </c>
      <c r="F11" s="162" t="s">
        <v>1265</v>
      </c>
      <c r="G11" s="162" t="s">
        <v>1265</v>
      </c>
      <c r="H11" s="162" t="s">
        <v>1265</v>
      </c>
      <c r="I11" s="162" t="s">
        <v>1265</v>
      </c>
      <c r="J11" s="162" t="s">
        <v>1265</v>
      </c>
      <c r="K11" s="162" t="s">
        <v>1265</v>
      </c>
      <c r="L11" s="162" t="s">
        <v>1265</v>
      </c>
      <c r="M11" s="162" t="s">
        <v>1265</v>
      </c>
      <c r="N11" s="162" t="s">
        <v>1265</v>
      </c>
      <c r="O11" s="162" t="s">
        <v>1265</v>
      </c>
      <c r="P11" s="162" t="s">
        <v>1265</v>
      </c>
      <c r="Q11" s="162" t="s">
        <v>1265</v>
      </c>
      <c r="R11" s="162" t="s">
        <v>1265</v>
      </c>
      <c r="S11" s="162" t="s">
        <v>1265</v>
      </c>
      <c r="T11" s="162" t="s">
        <v>1265</v>
      </c>
      <c r="U11" s="162" t="s">
        <v>1265</v>
      </c>
      <c r="V11" s="162" t="s">
        <v>1266</v>
      </c>
      <c r="W11" s="162" t="s">
        <v>1266</v>
      </c>
      <c r="X11" s="162" t="s">
        <v>1266</v>
      </c>
    </row>
    <row r="12" spans="1:24" ht="13.5" customHeight="1">
      <c r="A12" s="160" t="s">
        <v>72</v>
      </c>
      <c r="B12" s="162" t="s">
        <v>1267</v>
      </c>
      <c r="C12" s="162" t="s">
        <v>1267</v>
      </c>
      <c r="D12" s="162" t="s">
        <v>1267</v>
      </c>
      <c r="E12" s="162" t="s">
        <v>1268</v>
      </c>
      <c r="F12" s="162" t="s">
        <v>1269</v>
      </c>
      <c r="G12" s="162" t="s">
        <v>1270</v>
      </c>
      <c r="H12" s="162" t="s">
        <v>1271</v>
      </c>
      <c r="I12" s="162" t="s">
        <v>1272</v>
      </c>
      <c r="J12" s="162" t="s">
        <v>1273</v>
      </c>
      <c r="K12" s="162" t="s">
        <v>1274</v>
      </c>
      <c r="L12" s="162" t="s">
        <v>1275</v>
      </c>
      <c r="M12" s="162" t="s">
        <v>1276</v>
      </c>
      <c r="N12" s="162" t="s">
        <v>1277</v>
      </c>
      <c r="O12" s="162" t="s">
        <v>1278</v>
      </c>
      <c r="P12" s="162" t="s">
        <v>1279</v>
      </c>
      <c r="Q12" s="162" t="s">
        <v>1280</v>
      </c>
      <c r="R12" s="162" t="s">
        <v>1281</v>
      </c>
      <c r="S12" s="162" t="s">
        <v>1282</v>
      </c>
      <c r="T12" s="162" t="s">
        <v>1283</v>
      </c>
      <c r="U12" s="162" t="s">
        <v>1284</v>
      </c>
      <c r="V12" s="162" t="s">
        <v>1285</v>
      </c>
      <c r="W12" s="162" t="s">
        <v>1489</v>
      </c>
      <c r="X12" s="162" t="s">
        <v>1674</v>
      </c>
    </row>
    <row r="13" spans="1:24" ht="13.5" customHeight="1">
      <c r="A13" s="254" t="s">
        <v>73</v>
      </c>
      <c r="B13" s="162" t="s">
        <v>1286</v>
      </c>
      <c r="C13" s="162" t="s">
        <v>1286</v>
      </c>
      <c r="D13" s="162" t="s">
        <v>1286</v>
      </c>
      <c r="E13" s="162" t="s">
        <v>1286</v>
      </c>
      <c r="F13" s="162" t="s">
        <v>1286</v>
      </c>
      <c r="G13" s="162" t="s">
        <v>1286</v>
      </c>
      <c r="H13" s="162" t="s">
        <v>1286</v>
      </c>
      <c r="I13" s="162" t="s">
        <v>1286</v>
      </c>
      <c r="J13" s="162" t="s">
        <v>1286</v>
      </c>
      <c r="K13" s="162" t="s">
        <v>1286</v>
      </c>
      <c r="L13" s="162" t="s">
        <v>1287</v>
      </c>
      <c r="M13" s="162" t="s">
        <v>1287</v>
      </c>
      <c r="N13" s="162" t="s">
        <v>1287</v>
      </c>
      <c r="O13" s="162" t="s">
        <v>1287</v>
      </c>
      <c r="P13" s="162" t="s">
        <v>1287</v>
      </c>
      <c r="Q13" s="162" t="s">
        <v>1287</v>
      </c>
      <c r="R13" s="162" t="s">
        <v>1287</v>
      </c>
      <c r="S13" s="162" t="s">
        <v>1287</v>
      </c>
      <c r="T13" s="162" t="s">
        <v>1287</v>
      </c>
      <c r="U13" s="162" t="s">
        <v>1287</v>
      </c>
      <c r="V13" s="162" t="s">
        <v>1288</v>
      </c>
      <c r="W13" s="162" t="s">
        <v>1288</v>
      </c>
      <c r="X13" s="162" t="s">
        <v>1288</v>
      </c>
    </row>
    <row r="14" spans="1:24" ht="13.5" customHeight="1">
      <c r="A14" s="160" t="s">
        <v>82</v>
      </c>
      <c r="B14" s="162" t="s">
        <v>1289</v>
      </c>
      <c r="C14" s="162" t="s">
        <v>1289</v>
      </c>
      <c r="D14" s="162" t="s">
        <v>1289</v>
      </c>
      <c r="E14" s="162" t="s">
        <v>1289</v>
      </c>
      <c r="F14" s="162" t="s">
        <v>1289</v>
      </c>
      <c r="G14" s="162" t="s">
        <v>1289</v>
      </c>
      <c r="H14" s="162" t="s">
        <v>1289</v>
      </c>
      <c r="I14" s="162" t="s">
        <v>1289</v>
      </c>
      <c r="J14" s="162" t="s">
        <v>1289</v>
      </c>
      <c r="K14" s="162" t="s">
        <v>1289</v>
      </c>
      <c r="L14" s="162" t="s">
        <v>1289</v>
      </c>
      <c r="M14" s="162" t="s">
        <v>1290</v>
      </c>
      <c r="N14" s="162" t="s">
        <v>1290</v>
      </c>
      <c r="O14" s="162" t="s">
        <v>1290</v>
      </c>
      <c r="P14" s="162" t="s">
        <v>1289</v>
      </c>
      <c r="Q14" s="162" t="s">
        <v>1289</v>
      </c>
      <c r="R14" s="162" t="s">
        <v>1289</v>
      </c>
      <c r="S14" s="162" t="s">
        <v>1289</v>
      </c>
      <c r="T14" s="162" t="s">
        <v>1289</v>
      </c>
      <c r="U14" s="162" t="s">
        <v>1289</v>
      </c>
      <c r="V14" s="162" t="s">
        <v>1289</v>
      </c>
      <c r="W14" s="162" t="s">
        <v>1289</v>
      </c>
      <c r="X14" s="162" t="s">
        <v>1677</v>
      </c>
    </row>
    <row r="15" spans="1:24" ht="13.5" customHeight="1">
      <c r="A15" s="160" t="s">
        <v>74</v>
      </c>
      <c r="B15" s="162" t="s">
        <v>1291</v>
      </c>
      <c r="C15" s="162" t="s">
        <v>1291</v>
      </c>
      <c r="D15" s="162" t="s">
        <v>1291</v>
      </c>
      <c r="E15" s="162" t="s">
        <v>1291</v>
      </c>
      <c r="F15" s="162" t="s">
        <v>1291</v>
      </c>
      <c r="G15" s="162" t="s">
        <v>1291</v>
      </c>
      <c r="H15" s="162" t="s">
        <v>1291</v>
      </c>
      <c r="I15" s="162" t="s">
        <v>1291</v>
      </c>
      <c r="J15" s="162" t="s">
        <v>1291</v>
      </c>
      <c r="K15" s="162" t="s">
        <v>1291</v>
      </c>
      <c r="L15" s="162" t="s">
        <v>1291</v>
      </c>
      <c r="M15" s="162" t="s">
        <v>1291</v>
      </c>
      <c r="N15" s="162" t="s">
        <v>1291</v>
      </c>
      <c r="O15" s="162" t="s">
        <v>1291</v>
      </c>
      <c r="P15" s="162" t="s">
        <v>1291</v>
      </c>
      <c r="Q15" s="162" t="s">
        <v>1291</v>
      </c>
      <c r="R15" s="162" t="s">
        <v>1291</v>
      </c>
      <c r="S15" s="162" t="s">
        <v>1291</v>
      </c>
      <c r="T15" s="162" t="s">
        <v>1291</v>
      </c>
      <c r="U15" s="162" t="s">
        <v>1291</v>
      </c>
      <c r="V15" s="162" t="s">
        <v>1292</v>
      </c>
      <c r="W15" s="162" t="s">
        <v>1292</v>
      </c>
      <c r="X15" s="162" t="s">
        <v>1292</v>
      </c>
    </row>
    <row r="16" spans="1:24" ht="13.5" customHeight="1">
      <c r="A16" s="160" t="s">
        <v>75</v>
      </c>
      <c r="B16" s="162" t="s">
        <v>1293</v>
      </c>
      <c r="C16" s="162" t="s">
        <v>1293</v>
      </c>
      <c r="D16" s="162" t="s">
        <v>1293</v>
      </c>
      <c r="E16" s="162" t="s">
        <v>1294</v>
      </c>
      <c r="F16" s="162" t="s">
        <v>1295</v>
      </c>
      <c r="G16" s="162" t="s">
        <v>1296</v>
      </c>
      <c r="H16" s="162" t="s">
        <v>1297</v>
      </c>
      <c r="I16" s="162" t="s">
        <v>1298</v>
      </c>
      <c r="J16" s="162" t="s">
        <v>1299</v>
      </c>
      <c r="K16" s="162" t="s">
        <v>1300</v>
      </c>
      <c r="L16" s="162" t="s">
        <v>1301</v>
      </c>
      <c r="M16" s="162" t="s">
        <v>1302</v>
      </c>
      <c r="N16" s="162" t="s">
        <v>1303</v>
      </c>
      <c r="O16" s="162" t="s">
        <v>1304</v>
      </c>
      <c r="P16" s="162" t="s">
        <v>1305</v>
      </c>
      <c r="Q16" s="162" t="s">
        <v>1306</v>
      </c>
      <c r="R16" s="162" t="s">
        <v>1307</v>
      </c>
      <c r="S16" s="162" t="s">
        <v>1308</v>
      </c>
      <c r="T16" s="162" t="s">
        <v>1309</v>
      </c>
      <c r="U16" s="162" t="s">
        <v>1310</v>
      </c>
      <c r="V16" s="162" t="s">
        <v>1311</v>
      </c>
      <c r="W16" s="162" t="s">
        <v>1490</v>
      </c>
      <c r="X16" s="162" t="s">
        <v>1678</v>
      </c>
    </row>
    <row r="17" spans="1:24" ht="13.5" customHeight="1">
      <c r="A17" s="160" t="s">
        <v>76</v>
      </c>
      <c r="B17" s="162" t="s">
        <v>1312</v>
      </c>
      <c r="C17" s="162" t="s">
        <v>1312</v>
      </c>
      <c r="D17" s="162" t="s">
        <v>1312</v>
      </c>
      <c r="E17" s="162" t="s">
        <v>1313</v>
      </c>
      <c r="F17" s="162" t="s">
        <v>1314</v>
      </c>
      <c r="G17" s="162" t="s">
        <v>1315</v>
      </c>
      <c r="H17" s="162" t="s">
        <v>1316</v>
      </c>
      <c r="I17" s="162" t="s">
        <v>1317</v>
      </c>
      <c r="J17" s="162" t="s">
        <v>1318</v>
      </c>
      <c r="K17" s="162" t="s">
        <v>1319</v>
      </c>
      <c r="L17" s="162" t="s">
        <v>1320</v>
      </c>
      <c r="M17" s="162" t="s">
        <v>1321</v>
      </c>
      <c r="N17" s="162" t="s">
        <v>1322</v>
      </c>
      <c r="O17" s="162" t="s">
        <v>1323</v>
      </c>
      <c r="P17" s="162" t="s">
        <v>1324</v>
      </c>
      <c r="Q17" s="162" t="s">
        <v>1325</v>
      </c>
      <c r="R17" s="162" t="s">
        <v>1326</v>
      </c>
      <c r="S17" s="162" t="s">
        <v>1327</v>
      </c>
      <c r="T17" s="162" t="s">
        <v>1328</v>
      </c>
      <c r="U17" s="162" t="s">
        <v>1329</v>
      </c>
      <c r="V17" s="162" t="s">
        <v>1330</v>
      </c>
      <c r="W17" s="162" t="s">
        <v>1491</v>
      </c>
      <c r="X17" s="162" t="s">
        <v>1679</v>
      </c>
    </row>
    <row r="18" spans="1:24" ht="13.5" customHeight="1">
      <c r="A18" s="160" t="s">
        <v>77</v>
      </c>
      <c r="B18" s="162" t="s">
        <v>1331</v>
      </c>
      <c r="C18" s="162" t="s">
        <v>1331</v>
      </c>
      <c r="D18" s="162" t="s">
        <v>1331</v>
      </c>
      <c r="E18" s="162" t="s">
        <v>1332</v>
      </c>
      <c r="F18" s="162" t="s">
        <v>1333</v>
      </c>
      <c r="G18" s="162" t="s">
        <v>1334</v>
      </c>
      <c r="H18" s="162" t="s">
        <v>1335</v>
      </c>
      <c r="I18" s="162" t="s">
        <v>1336</v>
      </c>
      <c r="J18" s="162" t="s">
        <v>1337</v>
      </c>
      <c r="K18" s="162" t="s">
        <v>1338</v>
      </c>
      <c r="L18" s="162" t="s">
        <v>1339</v>
      </c>
      <c r="M18" s="162" t="s">
        <v>1340</v>
      </c>
      <c r="N18" s="162" t="s">
        <v>1341</v>
      </c>
      <c r="O18" s="162" t="s">
        <v>1342</v>
      </c>
      <c r="P18" s="162" t="s">
        <v>1343</v>
      </c>
      <c r="Q18" s="162" t="s">
        <v>1344</v>
      </c>
      <c r="R18" s="162" t="s">
        <v>1345</v>
      </c>
      <c r="S18" s="162" t="s">
        <v>1346</v>
      </c>
      <c r="T18" s="162" t="s">
        <v>1347</v>
      </c>
      <c r="U18" s="162" t="s">
        <v>1348</v>
      </c>
      <c r="V18" s="162" t="s">
        <v>1349</v>
      </c>
      <c r="W18" s="162" t="s">
        <v>1492</v>
      </c>
      <c r="X18" s="162" t="s">
        <v>1680</v>
      </c>
    </row>
    <row r="19" spans="1:24" ht="13.5" customHeight="1">
      <c r="A19" s="160" t="s">
        <v>78</v>
      </c>
      <c r="B19" s="162" t="s">
        <v>1350</v>
      </c>
      <c r="C19" s="162" t="s">
        <v>1350</v>
      </c>
      <c r="D19" s="162" t="s">
        <v>1350</v>
      </c>
      <c r="E19" s="162" t="s">
        <v>1351</v>
      </c>
      <c r="F19" s="162" t="s">
        <v>1352</v>
      </c>
      <c r="G19" s="162" t="s">
        <v>1353</v>
      </c>
      <c r="H19" s="162" t="s">
        <v>1354</v>
      </c>
      <c r="I19" s="162" t="s">
        <v>1355</v>
      </c>
      <c r="J19" s="162" t="s">
        <v>1356</v>
      </c>
      <c r="K19" s="162" t="s">
        <v>1357</v>
      </c>
      <c r="L19" s="162" t="s">
        <v>1358</v>
      </c>
      <c r="M19" s="162" t="s">
        <v>1359</v>
      </c>
      <c r="N19" s="162" t="s">
        <v>1360</v>
      </c>
      <c r="O19" s="162" t="s">
        <v>1361</v>
      </c>
      <c r="P19" s="162" t="s">
        <v>1362</v>
      </c>
      <c r="Q19" s="162" t="s">
        <v>1363</v>
      </c>
      <c r="R19" s="162" t="s">
        <v>1364</v>
      </c>
      <c r="S19" s="162" t="s">
        <v>1365</v>
      </c>
      <c r="T19" s="162" t="s">
        <v>1366</v>
      </c>
      <c r="U19" s="162" t="s">
        <v>1360</v>
      </c>
      <c r="V19" s="162" t="s">
        <v>1367</v>
      </c>
      <c r="W19" s="162" t="s">
        <v>1493</v>
      </c>
      <c r="X19" s="162" t="s">
        <v>1681</v>
      </c>
    </row>
    <row r="20" spans="1:24" ht="13.5" customHeight="1">
      <c r="A20" s="160" t="s">
        <v>79</v>
      </c>
      <c r="B20" s="162" t="s">
        <v>1368</v>
      </c>
      <c r="C20" s="162" t="s">
        <v>1368</v>
      </c>
      <c r="D20" s="162" t="s">
        <v>1368</v>
      </c>
      <c r="E20" s="162" t="s">
        <v>1369</v>
      </c>
      <c r="F20" s="162" t="s">
        <v>1370</v>
      </c>
      <c r="G20" s="162" t="s">
        <v>1371</v>
      </c>
      <c r="H20" s="162" t="s">
        <v>1372</v>
      </c>
      <c r="I20" s="162" t="s">
        <v>1373</v>
      </c>
      <c r="J20" s="162" t="s">
        <v>1374</v>
      </c>
      <c r="K20" s="162" t="s">
        <v>1375</v>
      </c>
      <c r="L20" s="162" t="s">
        <v>1376</v>
      </c>
      <c r="M20" s="162" t="s">
        <v>1377</v>
      </c>
      <c r="N20" s="162" t="s">
        <v>1378</v>
      </c>
      <c r="O20" s="162" t="s">
        <v>1379</v>
      </c>
      <c r="P20" s="162" t="s">
        <v>1380</v>
      </c>
      <c r="Q20" s="162" t="s">
        <v>1381</v>
      </c>
      <c r="R20" s="162" t="s">
        <v>1382</v>
      </c>
      <c r="S20" s="162" t="s">
        <v>1383</v>
      </c>
      <c r="T20" s="162" t="s">
        <v>1384</v>
      </c>
      <c r="U20" s="162" t="s">
        <v>1385</v>
      </c>
      <c r="V20" s="162" t="s">
        <v>1386</v>
      </c>
      <c r="W20" s="162" t="s">
        <v>1488</v>
      </c>
      <c r="X20" s="162" t="s">
        <v>1675</v>
      </c>
    </row>
    <row r="21" spans="1:24" ht="13.5" customHeight="1">
      <c r="A21" s="160" t="s">
        <v>80</v>
      </c>
      <c r="B21" s="162" t="s">
        <v>1387</v>
      </c>
      <c r="C21" s="162" t="s">
        <v>1387</v>
      </c>
      <c r="D21" s="162" t="s">
        <v>1387</v>
      </c>
      <c r="E21" s="162" t="s">
        <v>1387</v>
      </c>
      <c r="F21" s="162" t="s">
        <v>1387</v>
      </c>
      <c r="G21" s="162" t="s">
        <v>1387</v>
      </c>
      <c r="H21" s="162" t="s">
        <v>1387</v>
      </c>
      <c r="I21" s="162" t="s">
        <v>1387</v>
      </c>
      <c r="J21" s="162" t="s">
        <v>1387</v>
      </c>
      <c r="K21" s="162" t="s">
        <v>1387</v>
      </c>
      <c r="L21" s="162" t="s">
        <v>1387</v>
      </c>
      <c r="M21" s="162" t="s">
        <v>1387</v>
      </c>
      <c r="N21" s="162" t="s">
        <v>1387</v>
      </c>
      <c r="O21" s="162" t="s">
        <v>1387</v>
      </c>
      <c r="P21" s="162" t="s">
        <v>1387</v>
      </c>
      <c r="Q21" s="162" t="s">
        <v>1387</v>
      </c>
      <c r="R21" s="162" t="s">
        <v>1387</v>
      </c>
      <c r="S21" s="162" t="s">
        <v>1387</v>
      </c>
      <c r="T21" s="162" t="s">
        <v>1387</v>
      </c>
      <c r="U21" s="162" t="s">
        <v>1387</v>
      </c>
      <c r="V21" s="162" t="s">
        <v>1387</v>
      </c>
      <c r="W21" s="162" t="s">
        <v>1387</v>
      </c>
      <c r="X21" s="162" t="s">
        <v>1682</v>
      </c>
    </row>
    <row r="22" spans="1:24" ht="13.5" customHeight="1">
      <c r="A22" s="160" t="s">
        <v>195</v>
      </c>
      <c r="B22" s="20" t="str">
        <f>MID(B4,7,FIND(",",B4)-4)&amp;IF(B5="","",IF(B6="",". &amp; "&amp;MID(B5,7,FIND(",",B5)-4),". et al"))&amp;". ("&amp;B1&amp;"). "&amp;PROPER(MID(B10,7,99))&amp;".  [[journalName]]. "&amp;MID(B12,7,99)&amp;"("&amp;MID(B13,7,99)&amp;")"&amp;": "&amp;MID(B18,7,99)&amp;"-"&amp;MID(B19,7,99)&amp;"."</f>
        <v>MALOVÁ, D. (1994). Slovakia.  [[journalName]]. 26(3-4): 413-421.</v>
      </c>
      <c r="C22" s="20" t="str">
        <f t="shared" ref="C22:R22" si="4">MID(C4,7,FIND(",",C4)-4)&amp;IF(C5="","",IF(C6="",". &amp; "&amp;MID(C5,7,FIND(",",C5)-4),". et al"))&amp;". ("&amp;C1&amp;"). "&amp;PROPER(MID(C10,7,99))&amp;".  [[journalName]]. "&amp;MID(C12,7,99)&amp;"("&amp;MID(C13,7,99)&amp;")"&amp;": "&amp;MID(C18,7,99)&amp;"-"&amp;MID(C19,7,99)&amp;"."</f>
        <v>MALOVÁ, D. (1994). Slovakia.  [[journalName]]. 26(3-4): 413-421.</v>
      </c>
      <c r="D22" s="20" t="str">
        <f t="shared" si="4"/>
        <v>MALOVÁ, D. (1994). Slovakia.  [[journalName]]. 26(3-4): 413-421.</v>
      </c>
      <c r="E22" s="20" t="str">
        <f t="shared" si="4"/>
        <v>MALOVÁ, D. (1995). Slovakia.  [[journalName]]. 28(3-4): 463-472.</v>
      </c>
      <c r="F22" s="20" t="str">
        <f t="shared" si="4"/>
        <v>MALOVÁ, D. (1996). Slovakia.  [[journalName]]. 30(3-4): 453-458.</v>
      </c>
      <c r="G22" s="20" t="str">
        <f t="shared" si="4"/>
        <v>MALOVÁ, D. (1997). Slovakia.  [[journalName]]. 32(3-4): 481-488.</v>
      </c>
      <c r="H22" s="20" t="str">
        <f t="shared" si="4"/>
        <v>MALOVÁ, D. &amp; UČEŇ, P. (1998). Slovakia.  [[journalName]]. 34(3-4): 513-522.</v>
      </c>
      <c r="I22" s="20" t="str">
        <f t="shared" ref="I22" si="5">MID(I4,7,FIND(",",I4)-4)&amp;IF(I5="","",IF(I6="",". &amp; "&amp;MID(I5,7,FIND(",",I5)-4),". et al"))&amp;". ("&amp;I1&amp;"). "&amp;PROPER(MID(I10,7,99))&amp;".  [[journalName]]. "&amp;MID(I12,7,99)&amp;"("&amp;MID(I13,7,99)&amp;")"&amp;": "&amp;MID(I18,7,99)&amp;"-"&amp;MID(I19,7,99)&amp;"."</f>
        <v>MALOVÁ, D. &amp; UČEŇ, P. (1999). Slovakia.  [[journalName]]. 36(3-4): 497-506.</v>
      </c>
      <c r="J22" s="20" t="str">
        <f t="shared" si="4"/>
        <v>MALOVÁ, D. &amp; UČEŇ, P. (2000). Slovakia.  [[journalName]]. 38(3-4): 511-516.</v>
      </c>
      <c r="K22" s="20" t="str">
        <f t="shared" si="4"/>
        <v>UČEŇ, P. (2001). Slovakia.  [[journalName]]. 40(3-4): 402-412.</v>
      </c>
      <c r="L22" s="20" t="str">
        <f t="shared" si="4"/>
        <v>UČEŇ, P. (2002). Slovakia.  [[journalName]]. 41(7-8): 1075-1083.</v>
      </c>
      <c r="M22" s="20" t="str">
        <f t="shared" si="4"/>
        <v>UČEŇ, P. (2003). Slovakia.  [[journalName]]. 42(7-8): 1067-1077.</v>
      </c>
      <c r="N22" s="20" t="str">
        <f t="shared" si="4"/>
        <v>UČEŇ, P. (2004). Slovakia.  [[journalName]]. 43(7-8): 1121-1129.</v>
      </c>
      <c r="O22" s="20" t="str">
        <f t="shared" si="4"/>
        <v>UČEŇ, P. (2005). Slovakia.  [[journalName]]. 44(7-8): 1167-1178.</v>
      </c>
      <c r="P22" s="20" t="str">
        <f t="shared" si="4"/>
        <v>UČEŇ, P. (2006). Slovakia.  [[journalName]]. 45(7-8): 1254-1259.</v>
      </c>
      <c r="Q22" s="20" t="str">
        <f t="shared" si="4"/>
        <v>MALOVÁ, D. &amp; UČEŇ, P. (2007). Slovakia.  [[journalName]]. 46(7-8): 1096-1106.</v>
      </c>
      <c r="R22" s="20" t="str">
        <f t="shared" si="4"/>
        <v>MALOVÁ, D. &amp; UČEŇ, P. (2008). Slovakia.  [[journalName]]. 47(7-8): 1127-1131.</v>
      </c>
      <c r="S22" s="20" t="str">
        <f>MID(S4,7,FIND(",",S4)-4)&amp;IF(S5="","",IF(S6="",". &amp; "&amp;MID(S5,7,FIND(",",S5)-4),". et al"))&amp;". ("&amp;S1&amp;"). "&amp;PROPER(MID(S10,7,99))&amp;".  [[journalName]]. "&amp;MID(S12,7,99)&amp;"("&amp;MID(S13,7,99)&amp;")"&amp;": "&amp;MID(S18,7,99)&amp;"-"&amp;MID(S19,7,99)&amp;"."</f>
        <v>MALOVÁ, D. &amp; UČEŇ, P. (2009). Slovakia.  [[journalName]]. 48(7-8): 1100-1105.</v>
      </c>
      <c r="T22" s="20" t="str">
        <f>MID(T4,7,FIND(",",T4)-4)&amp;IF(T5="","",IF(T6="",". &amp; "&amp;MID(T5,7,FIND(",",T5)-4),". et al"))&amp;". ("&amp;T1&amp;"). "&amp;PROPER(MID(T10,7,99))&amp;".  [[journalName]]. "&amp;MID(T12,7,99)&amp;"("&amp;MID(T13,7,99)&amp;")"&amp;": "&amp;MID(T18,7,99)&amp;"-"&amp;MID(T19,7,99)&amp;"."</f>
        <v>MALOVÁ, D. &amp; UČEŇ, P. (2010). Slovakia.  [[journalName]]. 49(7-8): 1154-1162.</v>
      </c>
      <c r="U22" s="20" t="str">
        <f>MID(U4,7,FIND(",",U4)-4)&amp;IF(U5="","",IF(U6="",". &amp; "&amp;MID(U5,7,FIND(",",U5)-4),". et al"))&amp;". ("&amp;U1&amp;"). "&amp;PROPER(MID(U10,7,99))&amp;".  [[journalName]]. "&amp;MID(U12,7,99)&amp;"("&amp;MID(U13,7,99)&amp;")"&amp;": "&amp;MID(U18,7,99)&amp;"-"&amp;MID(U19,7,99)&amp;"."</f>
        <v>MALOVÁ, D. &amp; UČEŇ, P. (2011). Slovakia.  [[journalName]]. 50(7-8): 1118-1129.</v>
      </c>
      <c r="V22" s="20" t="str">
        <f>MID(V4,7,FIND(",",V4)-4)&amp;IF(V5="","",IF(V6="",". &amp; "&amp;MID(V5,7,FIND(",",V5)-4),". et al"))&amp;". ("&amp;V1&amp;"). "&amp;PROPER(MID(V10,7,99))&amp;".  [[journalName]]. "&amp;MID(V12,7,99)&amp;"("&amp;MID(V13,7,99)&amp;")"&amp;": "&amp;MID(V18,7,99)&amp;"-"&amp;MID(V19,7,99)&amp;"."</f>
        <v>MALOVÁ, D. &amp; UČEŇ, P. (2012). Slovakia.  [[journalName]]. 51(1): 280-287.</v>
      </c>
      <c r="W22" s="20" t="str">
        <f>MID(W4,7,FIND(",",W4)-4)&amp;IF(W5="","",IF(W6="",". &amp; "&amp;MID(W5,7,FIND(",",W5)-4),". et al"))&amp;". ("&amp;W1&amp;"). "&amp;PROPER(MID(W10,7,99))&amp;".  [[journalName]]. "&amp;MID(W12,7,99)&amp;"("&amp;MID(W13,7,99)&amp;")"&amp;": "&amp;MID(W18,7,99)&amp;"-"&amp;MID(W19,7,99)&amp;"."</f>
        <v>MALOVÁ, D. &amp; UČEŇ, P. (2013). Slovakia.  [[journalName]]. 52(1): 208-216.</v>
      </c>
      <c r="X22" s="20" t="str">
        <f t="shared" ref="X22" si="6">MID(X4,7,FIND(",",X4)-4)&amp;IF(X5="","",IF(X6="",". &amp; "&amp;MID(X5,7,FIND(",",X5)-4),". et al"))&amp;". ("&amp;X1&amp;"). "&amp;PROPER(MID(X10,7,99))&amp;".  [[journalName]]. "&amp;MID(X12,7,99)&amp;"("&amp;MID(X13,7,99)&amp;")"&amp;": "&amp;MID(X18,7,99)&amp;"-"&amp;MID(X19,7,99)&amp;"."</f>
        <v>BABOŠ, P. &amp; MALOVÁ, D. (2017). Slovakia.  [[journalName]]. 56(1): 237-244.</v>
      </c>
    </row>
    <row r="23" spans="1:24" ht="13.5" customHeight="1">
      <c r="A23" s="163" t="s">
        <v>196</v>
      </c>
      <c r="B23" s="164" t="str">
        <f>"TY  - JOUR"&amp;CHAR(10)&amp;""&amp;B10&amp;CHAR(10)&amp;B4&amp;CHAR(10)&amp;IF(B5="","",B5&amp;CHAR(10))&amp;IF(B6="","",B6&amp;CHAR(10))&amp;IF(B7="","",B7&amp;CHAR(10))&amp;B12&amp;CHAR(10)&amp;B11&amp;CHAR(10)&amp;B13&amp;CHAR(10)&amp;B18&amp;CHAR(10)&amp;B19&amp;CHAR(10)&amp;B20&amp;CHAR(10)&amp;B14&amp;CHAR(10)&amp;LEFT(B16,13)&amp;"onlinelibrary.wiley.com/doi/"&amp;MID(B17,7,999)&amp;"/full"</f>
        <v>TY  - JOUR
TI  - SLOVAKIA
AU  - MALOVÁ, DARINA
VL  - 26
JO  - European Journal of Political Research
IS  - 3-4
SP  - 413
EP  - 421
PY  - 1994
PB  - Blackwell Publishing Ltd
UR  - http://onlinelibrary.wiley.com/doi/10.1111/j.1475-6765.1994.tb00465.x/full</v>
      </c>
      <c r="C23" s="164" t="str">
        <f t="shared" ref="C23:T23" si="7">"TY  - JOUR"&amp;CHAR(10)&amp;""&amp;C10&amp;CHAR(10)&amp;C4&amp;CHAR(10)&amp;IF(C5="","",C5&amp;CHAR(10))&amp;IF(C6="","",C6&amp;CHAR(10))&amp;IF(C7="","",C7&amp;CHAR(10))&amp;C12&amp;CHAR(10)&amp;C11&amp;CHAR(10)&amp;C13&amp;CHAR(10)&amp;C18&amp;CHAR(10)&amp;C19&amp;CHAR(10)&amp;C20&amp;CHAR(10)&amp;C14&amp;CHAR(10)&amp;LEFT(C16,13)&amp;"onlinelibrary.wiley.com/doi/"&amp;MID(C17,7,999)&amp;"/full"</f>
        <v>TY  - JOUR
TI  - SLOVAKIA
AU  - MALOVÁ, DARINA
VL  - 26
JO  - European Journal of Political Research
IS  - 3-4
SP  - 413
EP  - 421
PY  - 1994
PB  - Blackwell Publishing Ltd
UR  - http://onlinelibrary.wiley.com/doi/10.1111/j.1475-6765.1994.tb00465.x/full</v>
      </c>
      <c r="D23" s="164" t="str">
        <f t="shared" si="7"/>
        <v>TY  - JOUR
TI  - SLOVAKIA
AU  - MALOVÁ, DARINA
VL  - 26
JO  - European Journal of Political Research
IS  - 3-4
SP  - 413
EP  - 421
PY  - 1994
PB  - Blackwell Publishing Ltd
UR  - http://onlinelibrary.wiley.com/doi/10.1111/j.1475-6765.1994.tb00465.x/full</v>
      </c>
      <c r="E23" s="164" t="str">
        <f t="shared" si="7"/>
        <v>TY  - JOUR
TI  - SLOVAKIA
AU  - MALOVÁ, DARINA
VL  - 28
JO  - European Journal of Political Research
IS  - 3-4
SP  - 463
EP  - 472
PY  - 1995
PB  - Blackwell Publishing Ltd
UR  - http://onlinelibrary.wiley.com/doi/10.1111/j.1475-6765.1995.tb00514.x/full</v>
      </c>
      <c r="F23" s="164" t="str">
        <f t="shared" si="7"/>
        <v>TY  - JOUR
TI  - SLOVAKIA
AU  - MALOVÁ, DARINA
VL  - 30
JO  - European Journal of Political Research
IS  - 3-4
SP  - 453
EP  - 458
PY  - 1996
PB  - Blackwell Publishing Ltd
UR  - http://onlinelibrary.wiley.com/doi/10.1111/j.1475-6765.1996.tb00701.x/full</v>
      </c>
      <c r="G23" s="164" t="str">
        <f t="shared" si="7"/>
        <v>TY  - JOUR
TI  - Slovakia
AU  - MALOVÁ, DARINA
VL  - 32
JO  - European Journal of Political Research
IS  - 3-4
SP  - 481
EP  - 488
PY  - 1997
PB  - Blackwell Publishing Ltd
UR  - http://onlinelibrary.wiley.com/doi/10.1111/1475-6765.00368/full</v>
      </c>
      <c r="H23" s="164" t="str">
        <f t="shared" si="7"/>
        <v>TY  - JOUR
TI  - Slovakia
AU  - MALOVÁ, DARINA
AU  - UČEŇ, PETER
VL  - 34
JO  - European Journal of Political Research
IS  - 3-4
SP  - 513
EP  - 522
PY  - 1998
PB  - Blackwell Publishing Ltd
UR  - http://onlinelibrary.wiley.com/doi/10.1111/1475-6765.00434/full</v>
      </c>
      <c r="I23" s="164" t="str">
        <f t="shared" ref="I23" si="8">"TY  - JOUR"&amp;CHAR(10)&amp;""&amp;I10&amp;CHAR(10)&amp;I4&amp;CHAR(10)&amp;IF(I5="","",I5&amp;CHAR(10))&amp;IF(I6="","",I6&amp;CHAR(10))&amp;IF(I7="","",I7&amp;CHAR(10))&amp;I12&amp;CHAR(10)&amp;I11&amp;CHAR(10)&amp;I13&amp;CHAR(10)&amp;I18&amp;CHAR(10)&amp;I19&amp;CHAR(10)&amp;I20&amp;CHAR(10)&amp;I14&amp;CHAR(10)&amp;LEFT(I16,13)&amp;"onlinelibrary.wiley.com/doi/"&amp;MID(I17,7,999)&amp;"/full"</f>
        <v>TY  - JOUR
TI  - SLOVAKIA
AU  - MALOVÁ, DARINA
AU  - UČEŇ, PETER
VL  - 36
JO  - European Journal of Political Research
IS  - 3-4
SP  - 497
EP  - 506
PY  - 1999
PB  - Blackwell Publishing Ltd
UR  - http://onlinelibrary.wiley.com/doi/10.1111/j.1475-6765.1999.tb00730.x/full</v>
      </c>
      <c r="J23" s="164" t="str">
        <f t="shared" si="7"/>
        <v>TY  - JOUR
TI  - Slovakia
AU  - MALOVÁ, DARINA
AU  - UČEŇ, PETER
VL  - 38
JO  - European Journal of Political Research
IS  - 3-4
SP  - 511
EP  - 516
PY  - 2000
PB  - Blackwell Publishing Ltd
UR  - http://onlinelibrary.wiley.com/doi/10.1111/j.1475-6765.2000.tb01160.x/full</v>
      </c>
      <c r="K23" s="164" t="str">
        <f t="shared" si="7"/>
        <v>TY  - JOUR
TI  - Slovakia
AU  - UČEŇ, PETER
VL  - 40
JO  - European Journal of Political Research
IS  - 3-4
SP  - 402
EP  - 412
PY  - 2001
PB  - Blackwell Publishing Ltd
UR  - http://onlinelibrary.wiley.com/doi/10.1111/1475-6765.t01-1-00065/full</v>
      </c>
      <c r="L23" s="164" t="str">
        <f t="shared" si="7"/>
        <v>TY  - JOUR
TI  - Slovakia
AU  - UČEŇ, PETER
VL  - 41
JO  - European Journal of Political Research
IS  - 7-8
SP  - 1075
EP  - 1083
PY  - 2002
PB  - Blackwell Publishing Ltd
UR  - http://onlinelibrary.wiley.com/doi/10.1111/1475-6765.00617-i1/full</v>
      </c>
      <c r="M23" s="164" t="str">
        <f t="shared" si="7"/>
        <v>TY  - JOUR
TI  - Slovakia
AU  - UČEŇ, PETER
VL  - 42
JO  - European Journal of Political Research
IS  - 7-8
SP  - 1067
EP  - 1077
PY  - 2003
PB  - Blackwell Publishing Ltd.
UR  - http://onlinelibrary.wiley.com/doi/10.1111/j.0304-4130.2003.00136.x/full</v>
      </c>
      <c r="N23" s="164" t="str">
        <f t="shared" si="7"/>
        <v>TY  - JOUR
TI  - Slovakia
AU  - UČEŇ, PETER
VL  - 43
JO  - European Journal of Political Research
IS  - 7-8
SP  - 1121
EP  - 1129
PY  - 2004
PB  - Blackwell Publishing Ltd.
UR  - http://onlinelibrary.wiley.com/doi/10.1111/j.1475-6765.2004.00209.x/full</v>
      </c>
      <c r="O23" s="164" t="str">
        <f t="shared" si="7"/>
        <v>TY  - JOUR
TI  - Slovakia
AU  - UČEŇ, PETER
VL  - 44
JO  - European Journal of Political Research
IS  - 7-8
SP  - 1167
EP  - 1178
PY  - 2005
PB  - Blackwell Publishing Ltd.
UR  - http://onlinelibrary.wiley.com/doi/10.1111/j.1475-6765.2005.00281.x/full</v>
      </c>
      <c r="P23" s="164" t="str">
        <f t="shared" si="7"/>
        <v>TY  - JOUR
TI  - Slovakia
AU  - UČEŇ, PETER
VL  - 45
JO  - European Journal of Political Research
IS  - 7-8
SP  - 1254
EP  - 1259
PY  - 2006
PB  - Blackwell Publishing Ltd
UR  - http://onlinelibrary.wiley.com/doi/10.1111/j.1475-6765.2006.00681.x/full</v>
      </c>
      <c r="Q23" s="164" t="str">
        <f>"TY  - JOUR"&amp;CHAR(10)&amp;""&amp;Q10&amp;CHAR(10)&amp;Q4&amp;CHAR(10)&amp;IF(Q5="","",Q5&amp;CHAR(10))&amp;IF(Q6="","",Q6&amp;CHAR(10))&amp;IF(Q7="","",Q7&amp;CHAR(10))&amp;Q11&amp;CHAR(10)&amp;Q12&amp;CHAR(10)&amp;Q13&amp;CHAR(10)&amp;Q18&amp;CHAR(10)&amp;Q19&amp;CHAR(10)&amp;Q20&amp;CHAR(10)&amp;Q14&amp;CHAR(10)&amp;LEFT(Q16,13)&amp;"onlinelibrary.wiley.com/doi/"&amp;MID(Q17,7,999)&amp;"/full"</f>
        <v>TY  - JOUR
TI  - Slovakia
AU  - MALOVÁ, DARINA
AU  - UČEŇ, PETER
JO  - European Journal of Political Research
VL  - 46
IS  - 7-8
SP  - 1096
EP  - 1106
PY  - 2007
PB  - Blackwell Publishing Ltd
UR  - http://onlinelibrary.wiley.com/doi/10.1111/j.1475-6765.2007.00755.x/full</v>
      </c>
      <c r="R23" s="164" t="str">
        <f t="shared" si="7"/>
        <v>TY  - JOUR
TI  - Slovakia
AU  - MALOVÁ, DARINA
AU  - UČEŇ, PETER
VL  - 47
JO  - European Journal of Political Research
IS  - 7-8
SP  - 1127
EP  - 1131
PY  - 2008
PB  - Blackwell Publishing Ltd
UR  - http://onlinelibrary.wiley.com/doi/10.1111/j.1475-6765.2008.00808.x/full</v>
      </c>
      <c r="S23" s="164" t="str">
        <f t="shared" si="7"/>
        <v>TY  - JOUR
TI  - Slovakia
AU  - MALOVÁ, DARINA
AU  - UČEŇ, PETER
VL  - 48
JO  - European Journal of Political Research
IS  - 7-8
SP  - 1100
EP  - 1105
PY  - 2009
PB  - Blackwell Publishing Ltd
UR  - http://onlinelibrary.wiley.com/doi/10.1111/j.1475-6765.2009.01876.x/full</v>
      </c>
      <c r="T23" s="164" t="str">
        <f t="shared" si="7"/>
        <v>TY  - JOUR
TI  - Slovakia
AU  - MALOVÁ, DARINA
AU  - UČEŇ, PETER
VL  - 49
JO  - European Journal of Political Research
IS  - 7-8
SP  - 1154
EP  - 1162
PY  - 2010
PB  - Blackwell Publishing Ltd
UR  - http://onlinelibrary.wiley.com/doi/10.1111/j.1475-6765.2010.01971.x/full</v>
      </c>
      <c r="U23" s="164" t="str">
        <f t="shared" ref="U23:W23" si="9">"TY  - JOUR"&amp;CHAR(10)&amp;""&amp;U10&amp;CHAR(10)&amp;U4&amp;CHAR(10)&amp;IF(U5="","",U5&amp;CHAR(10))&amp;IF(U6="","",U6&amp;CHAR(10))&amp;IF(U7="","",U7&amp;CHAR(10))&amp;U12&amp;CHAR(10)&amp;U11&amp;CHAR(10)&amp;U13&amp;CHAR(10)&amp;U18&amp;CHAR(10)&amp;U19&amp;CHAR(10)&amp;U20&amp;CHAR(10)&amp;U14&amp;CHAR(10)&amp;LEFT(U16,13)&amp;"onlinelibrary.wiley.com/doi/"&amp;MID(U17,7,999)&amp;"/full"</f>
        <v>TY  - JOUR
TI  - Slovakia
AU  - MALOVÁ, DARINA
AU  - UČEŇ, PETER
VL  - 50
JO  - European Journal of Political Research
IS  - 7-8
SP  - 1118
EP  - 1129
PY  - 2011
PB  - Blackwell Publishing Ltd
UR  - http://onlinelibrary.wiley.com/doi/10.1111/j.1475-6765.2011.02040.x/full</v>
      </c>
      <c r="V23" s="164" t="str">
        <f t="shared" ref="V23" si="10">"TY  - JOUR"&amp;CHAR(10)&amp;""&amp;V10&amp;CHAR(10)&amp;V4&amp;CHAR(10)&amp;IF(V5="","",V5&amp;CHAR(10))&amp;IF(V6="","",V6&amp;CHAR(10))&amp;IF(V7="","",V7&amp;CHAR(10))&amp;V12&amp;CHAR(10)&amp;V11&amp;CHAR(10)&amp;V13&amp;CHAR(10)&amp;V18&amp;CHAR(10)&amp;V19&amp;CHAR(10)&amp;V20&amp;CHAR(10)&amp;V14&amp;CHAR(10)&amp;LEFT(V16,13)&amp;"onlinelibrary.wiley.com/doi/"&amp;MID(V17,7,999)&amp;"/full"</f>
        <v>TY  - JOUR
TI  - Slovakia
AU  - MALOVÁ, DARINA
AU  - UČEŇ, PETER
VL  - 51
JO  - European Journal of Political Research Political Data Yearbook
IS  - 1
SP  - 280
EP  - 287
PY  - 2012
PB  - Blackwell Publishing Ltd
UR  - http://onlinelibrary.wiley.com/doi/10.1111/j.2047-8852.2012.00030.x/full</v>
      </c>
      <c r="W23" s="164" t="str">
        <f t="shared" si="9"/>
        <v>TY  - JOUR
TI  - Slovakia
AU  - MALOVÁ, DARINA
AU  - UČEŇ, PETER
VL  - 52
JO  - European Journal of Political Research Political Data Yearbook
IS  - 1
SP  - 208
EP  - 216
PY  - 2013
PB  - Blackwell Publishing Ltd
UR  - http://onlinelibrary.wiley.com/doi/10.1111/j.2047-8852.12029/full</v>
      </c>
      <c r="X23" s="164" t="str">
        <f t="shared" ref="X23" si="11">"TY  - JOUR"&amp;CHAR(10)&amp;""&amp;X10&amp;CHAR(10)&amp;X4&amp;CHAR(10)&amp;IF(X5="","",X5&amp;CHAR(10))&amp;IF(X6="","",X6&amp;CHAR(10))&amp;IF(X7="","",X7&amp;CHAR(10))&amp;X12&amp;CHAR(10)&amp;X11&amp;CHAR(10)&amp;X13&amp;CHAR(10)&amp;X18&amp;CHAR(10)&amp;X19&amp;CHAR(10)&amp;X20&amp;CHAR(10)&amp;X14&amp;CHAR(10)&amp;LEFT(X16,13)&amp;"onlinelibrary.wiley.com/doi/"&amp;MID(X17,7,999)&amp;"/full"</f>
        <v>TY  - JOUR
TI  - Slovakia
AU  - BABOŠ, PAVOL
AU  - MALOVÁ, DARINA
VL  - 56
JO  - European Journal of Political Research Political Data Yearbook
IS  - 1
SP  - 237
EP  - 244
PY  - 2017
PB  - John Wiley &amp; Sons Ltd
UR  - http://onlinelibrary.wiley.com/doi/10.1111/2047-8852.12168/full</v>
      </c>
    </row>
    <row r="24" spans="1:24" ht="13.5" customHeight="1">
      <c r="A24" s="163" t="s">
        <v>197</v>
      </c>
      <c r="B24" s="164" t="str">
        <f>"@article {ecprPDY_"&amp;B1&amp;"_"&amp;LOWER(MID(B10,FIND("- ",B10)+2,999))&amp;","&amp;CHAR(10)&amp;"title = """&amp;MID(B10,FIND("- ",B10)+2,999)&amp;""","&amp;CHAR(10)&amp;"author = """&amp;IF(B25&lt;&gt;"",B25&amp;".",MID(B4,FIND("- ",B4)+2,999))&amp;IF(B26&lt;&gt;""," and "&amp;B26&amp;".",IF(B5 = "",""," and "&amp;MID(B5,FIND("- ",B5)+2,999)))&amp;IF(B27&lt;&gt;""," and "&amp;B27&amp;".",IF(B6 = "",""," and "&amp;MID(B6,FIND("- ",B6)+2,999)))&amp;IF(B28&lt;&gt;""," and "&amp;B28&amp;".",IF(B7 = "",""," and "&amp;MID(B7,FIND("- ",B7)+2,999)))&amp;""","&amp;CHAR(10)&amp;"journal = """&amp;MID(B11,FIND("- ",B11)+2,999)&amp;""","&amp;CHAR(10)&amp;"volume = "&amp;MID(B12,FIND("- ",B12)+2,999)&amp;","&amp;CHAR(10)&amp;"number = "&amp;MID(B13,FIND("- ",B13)+2,999)&amp;","&amp;CHAR(10)&amp;"pages = """&amp;MID(B18,FIND("- ",B18)+2,999)&amp;"--"&amp;MID(B19,FIND("- ",B19)+2,999)&amp;""","&amp;CHAR(10)&amp;"year = "&amp;B1&amp;","&amp;CHAR(10)&amp;"publisher = """&amp;MID(B14,FIND("- ",B14)+2,999)&amp;""""&amp;CHAR(10)&amp;"}"</f>
        <v>@article {ecprPDY_1994_slovakia,
title = "SLOVAKIA",
author = "MALOVÁ, DARINA",
journal = "European Journal of Political Research",
volume = 26,
number = 3-4,
pages = "413--421",
year = 1994,
publisher = "Blackwell Publishing Ltd"
}</v>
      </c>
      <c r="C24" s="164" t="str">
        <f t="shared" ref="C24:T24" si="12">"@article {ecprPDY_"&amp;C1&amp;"_"&amp;LOWER(MID(C10,FIND("- ",C10)+2,999))&amp;","&amp;CHAR(10)&amp;"title = """&amp;MID(C10,FIND("- ",C10)+2,999)&amp;""","&amp;CHAR(10)&amp;"author = """&amp;IF(C25&lt;&gt;"",C25&amp;".",MID(C4,FIND("- ",C4)+2,999))&amp;IF(C26&lt;&gt;""," and "&amp;C26&amp;".",IF(C5 = "",""," and "&amp;MID(C5,FIND("- ",C5)+2,999)))&amp;IF(C27&lt;&gt;""," and "&amp;C27&amp;".",IF(C6 = "",""," and "&amp;MID(C6,FIND("- ",C6)+2,999)))&amp;IF(C28&lt;&gt;""," and "&amp;C28&amp;".",IF(C7 = "",""," and "&amp;MID(C7,FIND("- ",C7)+2,999)))&amp;""","&amp;CHAR(10)&amp;"journal = """&amp;MID(C11,FIND("- ",C11)+2,999)&amp;""","&amp;CHAR(10)&amp;"volume = "&amp;MID(C12,FIND("- ",C12)+2,999)&amp;","&amp;CHAR(10)&amp;"number = "&amp;MID(C13,FIND("- ",C13)+2,999)&amp;","&amp;CHAR(10)&amp;"pages = """&amp;MID(C18,FIND("- ",C18)+2,999)&amp;"--"&amp;MID(C19,FIND("- ",C19)+2,999)&amp;""","&amp;CHAR(10)&amp;"year = "&amp;C1&amp;","&amp;CHAR(10)&amp;"publisher = """&amp;MID(C14,FIND("- ",C14)+2,999)&amp;""""&amp;CHAR(10)&amp;"}"</f>
        <v>@article {ecprPDY_1994_slovakia,
title = "SLOVAKIA",
author = "MALOVÁ, DARINA",
journal = "European Journal of Political Research",
volume = 26,
number = 3-4,
pages = "413--421",
year = 1994,
publisher = "Blackwell Publishing Ltd"
}</v>
      </c>
      <c r="D24" s="164" t="str">
        <f t="shared" si="12"/>
        <v>@article {ecprPDY_1994_slovakia,
title = "SLOVAKIA",
author = "MALOVÁ, DARINA",
journal = "European Journal of Political Research",
volume = 26,
number = 3-4,
pages = "413--421",
year = 1994,
publisher = "Blackwell Publishing Ltd"
}</v>
      </c>
      <c r="E24" s="164" t="str">
        <f t="shared" si="12"/>
        <v>@article {ecprPDY_1995_slovakia,
title = "SLOVAKIA",
author = "MALOVÁ, DARINA",
journal = "European Journal of Political Research",
volume = 28,
number = 3-4,
pages = "463--472",
year = 1995,
publisher = "Blackwell Publishing Ltd"
}</v>
      </c>
      <c r="F24" s="164" t="str">
        <f t="shared" si="12"/>
        <v>@article {ecprPDY_1996_slovakia,
title = "SLOVAKIA",
author = "MALOVÁ, DARINA",
journal = "European Journal of Political Research",
volume = 30,
number = 3-4,
pages = "453--458",
year = 1996,
publisher = "Blackwell Publishing Ltd"
}</v>
      </c>
      <c r="G24" s="164" t="str">
        <f t="shared" si="12"/>
        <v>@article {ecprPDY_1997_slovakia,
title = "Slovakia",
author = "MALOVÁ, DARINA",
journal = "European Journal of Political Research",
volume = 32,
number = 3-4,
pages = "481--488",
year = 1997,
publisher = "Blackwell Publishing Ltd"
}</v>
      </c>
      <c r="H24" s="164" t="str">
        <f t="shared" si="12"/>
        <v>@article {ecprPDY_1998_slovakia,
title = "Slovakia",
author = "MALOVÁ, DARINA and UČEŇ, PETER",
journal = "European Journal of Political Research",
volume = 34,
number = 3-4,
pages = "513--522",
year = 1998,
publisher = "Blackwell Publishing Ltd"
}</v>
      </c>
      <c r="I24" s="164" t="str">
        <f t="shared" ref="I24" si="13">"@article {ecprPDY_"&amp;I1&amp;"_"&amp;LOWER(MID(I10,FIND("- ",I10)+2,999))&amp;","&amp;CHAR(10)&amp;"title = """&amp;MID(I10,FIND("- ",I10)+2,999)&amp;""","&amp;CHAR(10)&amp;"author = """&amp;IF(I25&lt;&gt;"",I25&amp;".",MID(I4,FIND("- ",I4)+2,999))&amp;IF(I26&lt;&gt;""," and "&amp;I26&amp;".",IF(I5 = "",""," and "&amp;MID(I5,FIND("- ",I5)+2,999)))&amp;IF(I27&lt;&gt;""," and "&amp;I27&amp;".",IF(I6 = "",""," and "&amp;MID(I6,FIND("- ",I6)+2,999)))&amp;IF(I28&lt;&gt;""," and "&amp;I28&amp;".",IF(I7 = "",""," and "&amp;MID(I7,FIND("- ",I7)+2,999)))&amp;""","&amp;CHAR(10)&amp;"journal = """&amp;MID(I11,FIND("- ",I11)+2,999)&amp;""","&amp;CHAR(10)&amp;"volume = "&amp;MID(I12,FIND("- ",I12)+2,999)&amp;","&amp;CHAR(10)&amp;"number = "&amp;MID(I13,FIND("- ",I13)+2,999)&amp;","&amp;CHAR(10)&amp;"pages = """&amp;MID(I18,FIND("- ",I18)+2,999)&amp;"--"&amp;MID(I19,FIND("- ",I19)+2,999)&amp;""","&amp;CHAR(10)&amp;"year = "&amp;I1&amp;","&amp;CHAR(10)&amp;"publisher = """&amp;MID(I14,FIND("- ",I14)+2,999)&amp;""""&amp;CHAR(10)&amp;"}"</f>
        <v>@article {ecprPDY_1999_slovakia,
title = "SLOVAKIA",
author = "MALOVÁ, DARINA and UČEŇ, PETER",
journal = "European Journal of Political Research",
volume = 36,
number = 3-4,
pages = "497--506",
year = 1999,
publisher = "Blackwell Publishing Ltd"
}</v>
      </c>
      <c r="J24" s="164" t="str">
        <f t="shared" si="12"/>
        <v>@article {ecprPDY_2000_slovakia,
title = "Slovakia",
author = "MALOVÁ, DARINA and UČEŇ, PETER",
journal = "European Journal of Political Research",
volume = 38,
number = 3-4,
pages = "511--516",
year = 2000,
publisher = "Blackwell Publishing Ltd"
}</v>
      </c>
      <c r="K24" s="164" t="str">
        <f t="shared" si="12"/>
        <v>@article {ecprPDY_2001_slovakia,
title = "Slovakia",
author = "UČEŇ, PETER",
journal = "European Journal of Political Research",
volume = 40,
number = 3-4,
pages = "402--412",
year = 2001,
publisher = "Blackwell Publishing Ltd"
}</v>
      </c>
      <c r="L24" s="164" t="str">
        <f t="shared" si="12"/>
        <v>@article {ecprPDY_2002_slovakia,
title = "Slovakia",
author = "UČEŇ, PETER",
journal = "European Journal of Political Research",
volume = 41,
number = 7-8,
pages = "1075--1083",
year = 2002,
publisher = "Blackwell Publishing Ltd"
}</v>
      </c>
      <c r="M24" s="164" t="str">
        <f t="shared" si="12"/>
        <v>@article {ecprPDY_2003_slovakia,
title = "Slovakia",
author = "UČEŇ, PETER",
journal = "European Journal of Political Research",
volume = 42,
number = 7-8,
pages = "1067--1077",
year = 2003,
publisher = "Blackwell Publishing Ltd."
}</v>
      </c>
      <c r="N24" s="164" t="str">
        <f t="shared" si="12"/>
        <v>@article {ecprPDY_2004_slovakia,
title = "Slovakia",
author = "UČEŇ, PETER",
journal = "European Journal of Political Research",
volume = 43,
number = 7-8,
pages = "1121--1129",
year = 2004,
publisher = "Blackwell Publishing Ltd."
}</v>
      </c>
      <c r="O24" s="164" t="str">
        <f t="shared" si="12"/>
        <v>@article {ecprPDY_2005_slovakia,
title = "Slovakia",
author = "UČEŇ, PETER",
journal = "European Journal of Political Research",
volume = 44,
number = 7-8,
pages = "1167--1178",
year = 2005,
publisher = "Blackwell Publishing Ltd."
}</v>
      </c>
      <c r="P24" s="164" t="str">
        <f t="shared" si="12"/>
        <v>@article {ecprPDY_2006_slovakia,
title = "Slovakia",
author = "UČEŇ, PETER",
journal = "European Journal of Political Research",
volume = 45,
number = 7-8,
pages = "1254--1259",
year = 2006,
publisher = "Blackwell Publishing Ltd"
}</v>
      </c>
      <c r="Q24" s="164" t="str">
        <f t="shared" si="12"/>
        <v>@article {ecprPDY_2007_slovakia,
title = "Slovakia",
author = "MALOVÁ, DARINA and UČEŇ, PETER",
journal = "European Journal of Political Research",
volume = 46,
number = 7-8,
pages = "1096--1106",
year = 2007,
publisher = "Blackwell Publishing Ltd"
}</v>
      </c>
      <c r="R24" s="164" t="str">
        <f t="shared" si="12"/>
        <v>@article {ecprPDY_2008_slovakia,
title = "Slovakia",
author = "MALOVÁ, DARINA and UČEŇ, PETER",
journal = "European Journal of Political Research",
volume = 47,
number = 7-8,
pages = "1127--1131",
year = 2008,
publisher = "Blackwell Publishing Ltd"
}</v>
      </c>
      <c r="S24" s="164" t="str">
        <f t="shared" si="12"/>
        <v>@article {ecprPDY_2009_slovakia,
title = "Slovakia",
author = "MALOVÁ, DARINA and UČEŇ, PETER",
journal = "European Journal of Political Research",
volume = 48,
number = 7-8,
pages = "1100--1105",
year = 2009,
publisher = "Blackwell Publishing Ltd"
}</v>
      </c>
      <c r="T24" s="164" t="str">
        <f t="shared" si="12"/>
        <v>@article {ecprPDY_2010_slovakia,
title = "Slovakia",
author = "MALOVÁ, DARINA and UČEŇ, PETER",
journal = "European Journal of Political Research",
volume = 49,
number = 7-8,
pages = "1154--1162",
year = 2010,
publisher = "Blackwell Publishing Ltd"
}</v>
      </c>
      <c r="U24" s="164" t="str">
        <f t="shared" ref="U24:W24" si="14">"@article {ecprPDY_"&amp;U1&amp;"_"&amp;LOWER(MID(U10,FIND("- ",U10)+2,999))&amp;","&amp;CHAR(10)&amp;"title = """&amp;MID(U10,FIND("- ",U10)+2,999)&amp;""","&amp;CHAR(10)&amp;"author = """&amp;IF(U25&lt;&gt;"",U25&amp;".",MID(U4,FIND("- ",U4)+2,999))&amp;IF(U26&lt;&gt;""," and "&amp;U26&amp;".",IF(U5 = "",""," and "&amp;MID(U5,FIND("- ",U5)+2,999)))&amp;IF(U27&lt;&gt;""," and "&amp;U27&amp;".",IF(U6 = "",""," and "&amp;MID(U6,FIND("- ",U6)+2,999)))&amp;IF(U28&lt;&gt;""," and "&amp;U28&amp;".",IF(U7 = "",""," and "&amp;MID(U7,FIND("- ",U7)+2,999)))&amp;""","&amp;CHAR(10)&amp;"journal = """&amp;MID(U11,FIND("- ",U11)+2,999)&amp;""","&amp;CHAR(10)&amp;"volume = "&amp;MID(U12,FIND("- ",U12)+2,999)&amp;","&amp;CHAR(10)&amp;"number = "&amp;MID(U13,FIND("- ",U13)+2,999)&amp;","&amp;CHAR(10)&amp;"pages = """&amp;MID(U18,FIND("- ",U18)+2,999)&amp;"--"&amp;MID(U19,FIND("- ",U19)+2,999)&amp;""","&amp;CHAR(10)&amp;"year = "&amp;U1&amp;","&amp;CHAR(10)&amp;"publisher = """&amp;MID(U14,FIND("- ",U14)+2,999)&amp;""""&amp;CHAR(10)&amp;"}"</f>
        <v>@article {ecprPDY_2011_slovakia,
title = "Slovakia",
author = "MALOVÁ, DARINA and UČEŇ, PETER",
journal = "European Journal of Political Research",
volume = 50,
number = 7-8,
pages = "1118--1129",
year = 2011,
publisher = "Blackwell Publishing Ltd"
}</v>
      </c>
      <c r="V24" s="164" t="str">
        <f t="shared" ref="V24" si="15">"@article {ecprPDY_"&amp;V1&amp;"_"&amp;LOWER(MID(V10,FIND("- ",V10)+2,999))&amp;","&amp;CHAR(10)&amp;"title = """&amp;MID(V10,FIND("- ",V10)+2,999)&amp;""","&amp;CHAR(10)&amp;"author = """&amp;IF(V25&lt;&gt;"",V25&amp;".",MID(V4,FIND("- ",V4)+2,999))&amp;IF(V26&lt;&gt;""," and "&amp;V26&amp;".",IF(V5 = "",""," and "&amp;MID(V5,FIND("- ",V5)+2,999)))&amp;IF(V27&lt;&gt;""," and "&amp;V27&amp;".",IF(V6 = "",""," and "&amp;MID(V6,FIND("- ",V6)+2,999)))&amp;IF(V28&lt;&gt;""," and "&amp;V28&amp;".",IF(V7 = "",""," and "&amp;MID(V7,FIND("- ",V7)+2,999)))&amp;""","&amp;CHAR(10)&amp;"journal = """&amp;MID(V11,FIND("- ",V11)+2,999)&amp;""","&amp;CHAR(10)&amp;"volume = "&amp;MID(V12,FIND("- ",V12)+2,999)&amp;","&amp;CHAR(10)&amp;"number = "&amp;MID(V13,FIND("- ",V13)+2,999)&amp;","&amp;CHAR(10)&amp;"pages = """&amp;MID(V18,FIND("- ",V18)+2,999)&amp;"--"&amp;MID(V19,FIND("- ",V19)+2,999)&amp;""","&amp;CHAR(10)&amp;"year = "&amp;V1&amp;","&amp;CHAR(10)&amp;"publisher = """&amp;MID(V14,FIND("- ",V14)+2,999)&amp;""""&amp;CHAR(10)&amp;"}"</f>
        <v>@article {ecprPDY_2012_slovakia,
title = "Slovakia",
author = "MALOVÁ, DARINA and UČEŇ, PETER",
journal = "European Journal of Political Research Political Data Yearbook",
volume = 51,
number = 1,
pages = "280--287",
year = 2012,
publisher = "Blackwell Publishing Ltd"
}</v>
      </c>
      <c r="W24" s="164" t="str">
        <f t="shared" si="14"/>
        <v>@article {ecprPDY_2013_slovakia,
title = "Slovakia",
author = "MALOVÁ, DARINA and UČEŇ, PETER",
journal = "European Journal of Political Research Political Data Yearbook",
volume = 52,
number = 1,
pages = "208--216",
year = 2013,
publisher = "Blackwell Publishing Ltd"
}</v>
      </c>
      <c r="X24" s="164" t="str">
        <f t="shared" ref="X24" si="16">"@article {ecprPDY_"&amp;X1&amp;"_"&amp;LOWER(MID(X10,FIND("- ",X10)+2,999))&amp;","&amp;CHAR(10)&amp;"title = """&amp;MID(X10,FIND("- ",X10)+2,999)&amp;""","&amp;CHAR(10)&amp;"author = """&amp;IF(X25&lt;&gt;"",X25&amp;".",MID(X4,FIND("- ",X4)+2,999))&amp;IF(X26&lt;&gt;""," and "&amp;X26&amp;".",IF(X5 = "",""," and "&amp;MID(X5,FIND("- ",X5)+2,999)))&amp;IF(X27&lt;&gt;""," and "&amp;X27&amp;".",IF(X6 = "",""," and "&amp;MID(X6,FIND("- ",X6)+2,999)))&amp;IF(X28&lt;&gt;""," and "&amp;X28&amp;".",IF(X7 = "",""," and "&amp;MID(X7,FIND("- ",X7)+2,999)))&amp;""","&amp;CHAR(10)&amp;"journal = """&amp;MID(X11,FIND("- ",X11)+2,999)&amp;""","&amp;CHAR(10)&amp;"volume = "&amp;MID(X12,FIND("- ",X12)+2,999)&amp;","&amp;CHAR(10)&amp;"number = "&amp;MID(X13,FIND("- ",X13)+2,999)&amp;","&amp;CHAR(10)&amp;"pages = """&amp;MID(X18,FIND("- ",X18)+2,999)&amp;"--"&amp;MID(X19,FIND("- ",X19)+2,999)&amp;""","&amp;CHAR(10)&amp;"year = "&amp;X1&amp;","&amp;CHAR(10)&amp;"publisher = """&amp;MID(X14,FIND("- ",X14)+2,999)&amp;""""&amp;CHAR(10)&amp;"}"</f>
        <v>@article {ecprPDY_2017_slovakia,
title = "Slovakia",
author = "BABOŠ, PAVOL and MALOVÁ, DARINA",
journal = "European Journal of Political Research Political Data Yearbook",
volume = 56,
number = 1,
pages = "237--244",
year = 2017,
publisher = "John Wiley &amp; Sons Ltd"
}</v>
      </c>
    </row>
    <row r="25" spans="1:24" ht="13.5" customHeight="1">
      <c r="A25" s="160" t="s">
        <v>198</v>
      </c>
      <c r="B25" s="165"/>
      <c r="C25" s="165"/>
      <c r="D25" s="165"/>
      <c r="E25" s="165"/>
      <c r="F25" s="165"/>
      <c r="G25" s="165"/>
      <c r="H25" s="165"/>
      <c r="I25" s="165"/>
      <c r="J25" s="165"/>
      <c r="K25" s="165"/>
      <c r="L25" s="165"/>
      <c r="M25" s="165"/>
      <c r="N25" s="165"/>
      <c r="O25" s="165"/>
      <c r="P25" s="165"/>
      <c r="Q25" s="165"/>
      <c r="R25" s="165"/>
      <c r="S25" s="165"/>
      <c r="T25" s="165"/>
      <c r="U25" s="165"/>
      <c r="V25" s="165"/>
      <c r="W25" s="165"/>
      <c r="X25" s="165"/>
    </row>
    <row r="26" spans="1:24" ht="13.5" customHeight="1">
      <c r="A26" s="160" t="s">
        <v>199</v>
      </c>
      <c r="B26" s="165"/>
      <c r="C26" s="165"/>
      <c r="D26" s="165"/>
      <c r="E26" s="165"/>
      <c r="F26" s="165"/>
      <c r="G26" s="165"/>
      <c r="H26" s="165"/>
      <c r="I26" s="165"/>
      <c r="J26" s="165"/>
      <c r="K26" s="165"/>
      <c r="L26" s="165"/>
      <c r="M26" s="165"/>
      <c r="N26" s="165"/>
      <c r="O26" s="165"/>
      <c r="P26" s="165"/>
      <c r="Q26" s="165"/>
      <c r="R26" s="165"/>
      <c r="S26" s="165"/>
      <c r="T26" s="165"/>
      <c r="U26" s="165"/>
      <c r="V26" s="165"/>
      <c r="W26" s="165"/>
      <c r="X26" s="165"/>
    </row>
    <row r="27" spans="1:24" ht="13.5" customHeight="1">
      <c r="A27" s="160" t="s">
        <v>200</v>
      </c>
      <c r="B27" s="165"/>
      <c r="C27" s="165"/>
      <c r="D27" s="165"/>
      <c r="E27" s="165"/>
      <c r="F27" s="165"/>
      <c r="G27" s="165"/>
      <c r="H27" s="165"/>
      <c r="I27" s="165"/>
      <c r="J27" s="165"/>
      <c r="K27" s="165"/>
      <c r="L27" s="165"/>
      <c r="M27" s="165"/>
      <c r="N27" s="165"/>
      <c r="O27" s="165"/>
      <c r="P27" s="165"/>
      <c r="Q27" s="165"/>
      <c r="R27" s="165"/>
      <c r="S27" s="165"/>
      <c r="T27" s="165"/>
      <c r="U27" s="165"/>
      <c r="V27" s="165"/>
      <c r="W27" s="165"/>
      <c r="X27" s="165"/>
    </row>
    <row r="28" spans="1:24" ht="13.5" customHeight="1">
      <c r="A28" s="160" t="s">
        <v>201</v>
      </c>
      <c r="B28" s="165"/>
      <c r="C28" s="165"/>
      <c r="D28" s="165"/>
      <c r="E28" s="165"/>
      <c r="F28" s="165"/>
      <c r="G28" s="165"/>
      <c r="H28" s="165"/>
      <c r="I28" s="165"/>
      <c r="J28" s="165"/>
      <c r="K28" s="165"/>
      <c r="L28" s="165"/>
      <c r="M28" s="165"/>
      <c r="N28" s="165"/>
      <c r="O28" s="165"/>
      <c r="P28" s="165"/>
      <c r="Q28" s="165"/>
      <c r="R28" s="165"/>
      <c r="S28" s="165"/>
      <c r="T28" s="165"/>
      <c r="U28" s="165"/>
      <c r="V28" s="165"/>
      <c r="W28" s="165"/>
      <c r="X28" s="165"/>
    </row>
    <row r="29" spans="1:24" ht="13.5" customHeight="1">
      <c r="A29" s="160" t="s">
        <v>202</v>
      </c>
      <c r="B29" s="165" t="str">
        <f>"TY  - JOUR"&amp;CHAR(10)&amp;""&amp;B10&amp;CHAR(10)&amp;B4&amp;CHAR(10)&amp;IF(B5="","",B5&amp;CHAR(10))&amp;IF(B6="","",B6&amp;CHAR(10))&amp;IF(B7="","",B7&amp;CHAR(10))&amp;B11&amp;CHAR(10)&amp;B12&amp;CHAR(10)&amp;B13&amp;CHAR(10)&amp;B18&amp;CHAR(10)&amp;B19&amp;CHAR(10)&amp;B20&amp;CHAR(10)&amp;B14&amp;CHAR(10)&amp;LEFT(B16,13)&amp;"onlinelibrary.wiley.com/doi/"&amp;MID(B17,7,999)&amp;"/full"</f>
        <v>TY  - JOUR
TI  - SLOVAKIA
AU  - MALOVÁ, DARINA
JO  - European Journal of Political Research
VL  - 26
IS  - 3-4
SP  - 413
EP  - 421
PY  - 1994
PB  - Blackwell Publishing Ltd
UR  - http://onlinelibrary.wiley.com/doi/10.1111/j.1475-6765.1994.tb00465.x/full</v>
      </c>
      <c r="C29" s="165" t="str">
        <f>"TY  - JOUR"&amp;CHAR(10)&amp;""&amp;C10&amp;CHAR(10)&amp;C4&amp;CHAR(10)&amp;IF(C5="","",C5&amp;CHAR(10))&amp;IF(C6="","",C6&amp;CHAR(10))&amp;IF(C7="","",C7&amp;CHAR(10))&amp;C12&amp;CHAR(10)&amp;C11&amp;CHAR(10)&amp;C13&amp;CHAR(10)&amp;C18&amp;CHAR(10)&amp;C19&amp;CHAR(10)&amp;C20&amp;CHAR(10)&amp;C14&amp;CHAR(10)&amp;LEFT(C16,13)&amp;"onlinelibrary.wiley.com/doi/"&amp;MID(C17,7,999)&amp;"/full"</f>
        <v>TY  - JOUR
TI  - SLOVAKIA
AU  - MALOVÁ, DARINA
VL  - 26
JO  - European Journal of Political Research
IS  - 3-4
SP  - 413
EP  - 421
PY  - 1994
PB  - Blackwell Publishing Ltd
UR  - http://onlinelibrary.wiley.com/doi/10.1111/j.1475-6765.1994.tb00465.x/full</v>
      </c>
      <c r="D29" s="165" t="str">
        <f>"TY  - JOUR"&amp;CHAR(10)&amp;""&amp;D10&amp;CHAR(10)&amp;D4&amp;CHAR(10)&amp;IF(D5="","",D5&amp;CHAR(10))&amp;IF(D6="","",D6&amp;CHAR(10))&amp;IF(D7="","",D7&amp;CHAR(10))&amp;D12&amp;CHAR(10)&amp;D11&amp;CHAR(10)&amp;D13&amp;CHAR(10)&amp;D18&amp;CHAR(10)&amp;D19&amp;CHAR(10)&amp;D20&amp;CHAR(10)&amp;D14&amp;CHAR(10)&amp;LEFT(D16,13)&amp;"onlinelibrary.wiley.com/doi/"&amp;MID(D17,7,999)&amp;"/full"</f>
        <v>TY  - JOUR
TI  - SLOVAKIA
AU  - MALOVÁ, DARINA
VL  - 26
JO  - European Journal of Political Research
IS  - 3-4
SP  - 413
EP  - 421
PY  - 1994
PB  - Blackwell Publishing Ltd
UR  - http://onlinelibrary.wiley.com/doi/10.1111/j.1475-6765.1994.tb00465.x/full</v>
      </c>
      <c r="E29" s="165" t="str">
        <f>"TY  - JOUR"&amp;REPT("@",3)&amp;""&amp;E10&amp;REPT("@",3)&amp;E4&amp;REPT("@",3)&amp;IF(E5="","",E5&amp;REPT("@",3))&amp;IF(E6="","",E6&amp;REPT("@",3))&amp;IF(E7="","",E7&amp;REPT("@",3))&amp;E12&amp;REPT("@",3)&amp;E11&amp;REPT("@",3)&amp;E13&amp;REPT("@",3)&amp;E18&amp;REPT("@",3)&amp;E19&amp;REPT("@",3)&amp;E20&amp;REPT("@",3)&amp;E14&amp;REPT("@",3)&amp;LEFT(E16,13)&amp;"onlinelibrary.wiley.com/doi/"&amp;MID(E17,7,999)&amp;"/full"</f>
        <v>TY  - JOUR@@@TI  - SLOVAKIA@@@AU  - MALOVÁ, DARINA@@@VL  - 28@@@JO  - European Journal of Political Research@@@IS  - 3-4@@@SP  - 463@@@EP  - 472@@@PY  - 1995@@@PB  - Blackwell Publishing Ltd@@@UR  - http://onlinelibrary.wiley.com/doi/10.1111/j.1475-6765.1995.tb00514.x/full</v>
      </c>
      <c r="F29" s="165" t="str">
        <f t="shared" ref="F29:T29" si="17">"TY  - JOUR"&amp;REPT("@",3)&amp;""&amp;F10&amp;REPT("@",3)&amp;F4&amp;REPT("@",3)&amp;IF(F5="","",F5&amp;REPT("@",3))&amp;IF(F6="","",F6&amp;REPT("@",3))&amp;IF(F7="","",F7&amp;REPT("@",3))&amp;F12&amp;REPT("@",3)&amp;F11&amp;REPT("@",3)&amp;F13&amp;REPT("@",3)&amp;F18&amp;REPT("@",3)&amp;F19&amp;REPT("@",3)&amp;F20&amp;REPT("@",3)&amp;F14&amp;REPT("@",3)&amp;LEFT(F16,13)&amp;"onlinelibrary.wiley.com/doi/"&amp;MID(F17,7,999)&amp;"/full"</f>
        <v>TY  - JOUR@@@TI  - SLOVAKIA@@@AU  - MALOVÁ, DARINA@@@VL  - 30@@@JO  - European Journal of Political Research@@@IS  - 3-4@@@SP  - 453@@@EP  - 458@@@PY  - 1996@@@PB  - Blackwell Publishing Ltd@@@UR  - http://onlinelibrary.wiley.com/doi/10.1111/j.1475-6765.1996.tb00701.x/full</v>
      </c>
      <c r="G29" s="165" t="str">
        <f t="shared" si="17"/>
        <v>TY  - JOUR@@@TI  - Slovakia@@@AU  - MALOVÁ, DARINA@@@VL  - 32@@@JO  - European Journal of Political Research@@@IS  - 3-4@@@SP  - 481@@@EP  - 488@@@PY  - 1997@@@PB  - Blackwell Publishing Ltd@@@UR  - http://onlinelibrary.wiley.com/doi/10.1111/1475-6765.00368/full</v>
      </c>
      <c r="H29" s="165" t="str">
        <f t="shared" si="17"/>
        <v>TY  - JOUR@@@TI  - Slovakia@@@AU  - MALOVÁ, DARINA@@@AU  - UČEŇ, PETER@@@VL  - 34@@@JO  - European Journal of Political Research@@@IS  - 3-4@@@SP  - 513@@@EP  - 522@@@PY  - 1998@@@PB  - Blackwell Publishing Ltd@@@UR  - http://onlinelibrary.wiley.com/doi/10.1111/1475-6765.00434/full</v>
      </c>
      <c r="I29" s="165" t="str">
        <f t="shared" ref="I29" si="18">"TY  - JOUR"&amp;REPT("@",3)&amp;""&amp;I10&amp;REPT("@",3)&amp;I4&amp;REPT("@",3)&amp;IF(I5="","",I5&amp;REPT("@",3))&amp;IF(I6="","",I6&amp;REPT("@",3))&amp;IF(I7="","",I7&amp;REPT("@",3))&amp;I12&amp;REPT("@",3)&amp;I11&amp;REPT("@",3)&amp;I13&amp;REPT("@",3)&amp;I18&amp;REPT("@",3)&amp;I19&amp;REPT("@",3)&amp;I20&amp;REPT("@",3)&amp;I14&amp;REPT("@",3)&amp;LEFT(I16,13)&amp;"onlinelibrary.wiley.com/doi/"&amp;MID(I17,7,999)&amp;"/full"</f>
        <v>TY  - JOUR@@@TI  - SLOVAKIA@@@AU  - MALOVÁ, DARINA@@@AU  - UČEŇ, PETER@@@VL  - 36@@@JO  - European Journal of Political Research@@@IS  - 3-4@@@SP  - 497@@@EP  - 506@@@PY  - 1999@@@PB  - Blackwell Publishing Ltd@@@UR  - http://onlinelibrary.wiley.com/doi/10.1111/j.1475-6765.1999.tb00730.x/full</v>
      </c>
      <c r="J29" s="165" t="str">
        <f t="shared" si="17"/>
        <v>TY  - JOUR@@@TI  - Slovakia@@@AU  - MALOVÁ, DARINA@@@AU  - UČEŇ, PETER@@@VL  - 38@@@JO  - European Journal of Political Research@@@IS  - 3-4@@@SP  - 511@@@EP  - 516@@@PY  - 2000@@@PB  - Blackwell Publishing Ltd@@@UR  - http://onlinelibrary.wiley.com/doi/10.1111/j.1475-6765.2000.tb01160.x/full</v>
      </c>
      <c r="K29" s="165" t="str">
        <f t="shared" si="17"/>
        <v>TY  - JOUR@@@TI  - Slovakia@@@AU  - UČEŇ, PETER@@@VL  - 40@@@JO  - European Journal of Political Research@@@IS  - 3-4@@@SP  - 402@@@EP  - 412@@@PY  - 2001@@@PB  - Blackwell Publishing Ltd@@@UR  - http://onlinelibrary.wiley.com/doi/10.1111/1475-6765.t01-1-00065/full</v>
      </c>
      <c r="L29" s="165" t="str">
        <f t="shared" si="17"/>
        <v>TY  - JOUR@@@TI  - Slovakia@@@AU  - UČEŇ, PETER@@@VL  - 41@@@JO  - European Journal of Political Research@@@IS  - 7-8@@@SP  - 1075@@@EP  - 1083@@@PY  - 2002@@@PB  - Blackwell Publishing Ltd@@@UR  - http://onlinelibrary.wiley.com/doi/10.1111/1475-6765.00617-i1/full</v>
      </c>
      <c r="M29" s="165" t="str">
        <f t="shared" si="17"/>
        <v>TY  - JOUR@@@TI  - Slovakia@@@AU  - UČEŇ, PETER@@@VL  - 42@@@JO  - European Journal of Political Research@@@IS  - 7-8@@@SP  - 1067@@@EP  - 1077@@@PY  - 2003@@@PB  - Blackwell Publishing Ltd.@@@UR  - http://onlinelibrary.wiley.com/doi/10.1111/j.0304-4130.2003.00136.x/full</v>
      </c>
      <c r="N29" s="165" t="str">
        <f t="shared" si="17"/>
        <v>TY  - JOUR@@@TI  - Slovakia@@@AU  - UČEŇ, PETER@@@VL  - 43@@@JO  - European Journal of Political Research@@@IS  - 7-8@@@SP  - 1121@@@EP  - 1129@@@PY  - 2004@@@PB  - Blackwell Publishing Ltd.@@@UR  - http://onlinelibrary.wiley.com/doi/10.1111/j.1475-6765.2004.00209.x/full</v>
      </c>
      <c r="O29" s="165" t="str">
        <f t="shared" si="17"/>
        <v>TY  - JOUR@@@TI  - Slovakia@@@AU  - UČEŇ, PETER@@@VL  - 44@@@JO  - European Journal of Political Research@@@IS  - 7-8@@@SP  - 1167@@@EP  - 1178@@@PY  - 2005@@@PB  - Blackwell Publishing Ltd.@@@UR  - http://onlinelibrary.wiley.com/doi/10.1111/j.1475-6765.2005.00281.x/full</v>
      </c>
      <c r="P29" s="165" t="str">
        <f t="shared" si="17"/>
        <v>TY  - JOUR@@@TI  - Slovakia@@@AU  - UČEŇ, PETER@@@VL  - 45@@@JO  - European Journal of Political Research@@@IS  - 7-8@@@SP  - 1254@@@EP  - 1259@@@PY  - 2006@@@PB  - Blackwell Publishing Ltd@@@UR  - http://onlinelibrary.wiley.com/doi/10.1111/j.1475-6765.2006.00681.x/full</v>
      </c>
      <c r="Q29" s="165" t="str">
        <f t="shared" si="17"/>
        <v>TY  - JOUR@@@TI  - Slovakia@@@AU  - MALOVÁ, DARINA@@@AU  - UČEŇ, PETER@@@VL  - 46@@@JO  - European Journal of Political Research@@@IS  - 7-8@@@SP  - 1096@@@EP  - 1106@@@PY  - 2007@@@PB  - Blackwell Publishing Ltd@@@UR  - http://onlinelibrary.wiley.com/doi/10.1111/j.1475-6765.2007.00755.x/full</v>
      </c>
      <c r="R29" s="165" t="str">
        <f t="shared" si="17"/>
        <v>TY  - JOUR@@@TI  - Slovakia@@@AU  - MALOVÁ, DARINA@@@AU  - UČEŇ, PETER@@@VL  - 47@@@JO  - European Journal of Political Research@@@IS  - 7-8@@@SP  - 1127@@@EP  - 1131@@@PY  - 2008@@@PB  - Blackwell Publishing Ltd@@@UR  - http://onlinelibrary.wiley.com/doi/10.1111/j.1475-6765.2008.00808.x/full</v>
      </c>
      <c r="S29" s="165" t="str">
        <f t="shared" si="17"/>
        <v>TY  - JOUR@@@TI  - Slovakia@@@AU  - MALOVÁ, DARINA@@@AU  - UČEŇ, PETER@@@VL  - 48@@@JO  - European Journal of Political Research@@@IS  - 7-8@@@SP  - 1100@@@EP  - 1105@@@PY  - 2009@@@PB  - Blackwell Publishing Ltd@@@UR  - http://onlinelibrary.wiley.com/doi/10.1111/j.1475-6765.2009.01876.x/full</v>
      </c>
      <c r="T29" s="165" t="str">
        <f t="shared" si="17"/>
        <v>TY  - JOUR@@@TI  - Slovakia@@@AU  - MALOVÁ, DARINA@@@AU  - UČEŇ, PETER@@@VL  - 49@@@JO  - European Journal of Political Research@@@IS  - 7-8@@@SP  - 1154@@@EP  - 1162@@@PY  - 2010@@@PB  - Blackwell Publishing Ltd@@@UR  - http://onlinelibrary.wiley.com/doi/10.1111/j.1475-6765.2010.01971.x/full</v>
      </c>
      <c r="U29" s="165" t="str">
        <f t="shared" ref="U29:W29" si="19">"TY  - JOUR"&amp;REPT("@",3)&amp;""&amp;U10&amp;REPT("@",3)&amp;U4&amp;REPT("@",3)&amp;IF(U5="","",U5&amp;REPT("@",3))&amp;IF(U6="","",U6&amp;REPT("@",3))&amp;IF(U7="","",U7&amp;REPT("@",3))&amp;U12&amp;REPT("@",3)&amp;U11&amp;REPT("@",3)&amp;U13&amp;REPT("@",3)&amp;U18&amp;REPT("@",3)&amp;U19&amp;REPT("@",3)&amp;U20&amp;REPT("@",3)&amp;U14&amp;REPT("@",3)&amp;LEFT(U16,13)&amp;"onlinelibrary.wiley.com/doi/"&amp;MID(U17,7,999)&amp;"/full"</f>
        <v>TY  - JOUR@@@TI  - Slovakia@@@AU  - MALOVÁ, DARINA@@@AU  - UČEŇ, PETER@@@VL  - 50@@@JO  - European Journal of Political Research@@@IS  - 7-8@@@SP  - 1118@@@EP  - 1129@@@PY  - 2011@@@PB  - Blackwell Publishing Ltd@@@UR  - http://onlinelibrary.wiley.com/doi/10.1111/j.1475-6765.2011.02040.x/full</v>
      </c>
      <c r="V29" s="165" t="str">
        <f t="shared" ref="V29" si="20">"TY  - JOUR"&amp;REPT("@",3)&amp;""&amp;V10&amp;REPT("@",3)&amp;V4&amp;REPT("@",3)&amp;IF(V5="","",V5&amp;REPT("@",3))&amp;IF(V6="","",V6&amp;REPT("@",3))&amp;IF(V7="","",V7&amp;REPT("@",3))&amp;V12&amp;REPT("@",3)&amp;V11&amp;REPT("@",3)&amp;V13&amp;REPT("@",3)&amp;V18&amp;REPT("@",3)&amp;V19&amp;REPT("@",3)&amp;V20&amp;REPT("@",3)&amp;V14&amp;REPT("@",3)&amp;LEFT(V16,13)&amp;"onlinelibrary.wiley.com/doi/"&amp;MID(V17,7,999)&amp;"/full"</f>
        <v>TY  - JOUR@@@TI  - Slovakia@@@AU  - MALOVÁ, DARINA@@@AU  - UČEŇ, PETER@@@VL  - 51@@@JO  - European Journal of Political Research Political Data Yearbook@@@IS  - 1@@@SP  - 280@@@EP  - 287@@@PY  - 2012@@@PB  - Blackwell Publishing Ltd@@@UR  - http://onlinelibrary.wiley.com/doi/10.1111/j.2047-8852.2012.00030.x/full</v>
      </c>
      <c r="W29" s="165" t="str">
        <f t="shared" si="19"/>
        <v>TY  - JOUR@@@TI  - Slovakia@@@AU  - MALOVÁ, DARINA@@@AU  - UČEŇ, PETER@@@VL  - 52@@@JO  - European Journal of Political Research Political Data Yearbook@@@IS  - 1@@@SP  - 208@@@EP  - 216@@@PY  - 2013@@@PB  - Blackwell Publishing Ltd@@@UR  - http://onlinelibrary.wiley.com/doi/10.1111/j.2047-8852.12029/full</v>
      </c>
      <c r="X29" s="165" t="str">
        <f t="shared" ref="X29" si="21">"TY  - JOUR"&amp;REPT("@",3)&amp;""&amp;X10&amp;REPT("@",3)&amp;X4&amp;REPT("@",3)&amp;IF(X5="","",X5&amp;REPT("@",3))&amp;IF(X6="","",X6&amp;REPT("@",3))&amp;IF(X7="","",X7&amp;REPT("@",3))&amp;X12&amp;REPT("@",3)&amp;X11&amp;REPT("@",3)&amp;X13&amp;REPT("@",3)&amp;X18&amp;REPT("@",3)&amp;X19&amp;REPT("@",3)&amp;X20&amp;REPT("@",3)&amp;X14&amp;REPT("@",3)&amp;LEFT(X16,13)&amp;"onlinelibrary.wiley.com/doi/"&amp;MID(X17,7,999)&amp;"/full"</f>
        <v>TY  - JOUR@@@TI  - Slovakia@@@AU  - BABOŠ, PAVOL@@@AU  - MALOVÁ, DARINA@@@VL  - 56@@@JO  - European Journal of Political Research Political Data Yearbook@@@IS  - 1@@@SP  - 237@@@EP  - 244@@@PY  - 2017@@@PB  - John Wiley &amp; Sons Ltd@@@UR  - http://onlinelibrary.wiley.com/doi/10.1111/2047-8852.12168/full</v>
      </c>
    </row>
    <row r="30" spans="1:24" ht="13.5" customHeight="1">
      <c r="A30" s="160" t="s">
        <v>203</v>
      </c>
      <c r="B30" s="165" t="str">
        <f>"@article {ecprPDY_"&amp;B1&amp;"_"&amp;LOWER(MID(B10,FIND("- ",B10)+2,999))&amp;","&amp;CHAR(10)&amp;"title = """&amp;MID(B10,FIND("- ",B10)+2,999)&amp;""","&amp;CHAR(10)&amp;"author = """&amp;IF(B25&lt;&gt;"",B25&amp;".",MID(B4,FIND("- ",B4)+2,999))&amp;IF(B26&lt;&gt;""," and "&amp;B26&amp;".",IF(B5 = "",""," and "&amp;MID(B5,FIND("- ",B5)+2,999)))&amp;IF(B27&lt;&gt;""," and "&amp;B27&amp;".",IF(B6 = "",""," and "&amp;MID(B6,FIND("- ",B6)+2,999)))&amp;IF(B28&lt;&gt;""," and "&amp;B28&amp;".",IF(B7 = "",""," and "&amp;MID(B7,FIND("- ",B7)+2,999)))&amp;""","&amp;CHAR(10)&amp;"journal = """&amp;MID(B11,FIND("- ",B11)+2,999)&amp;""","&amp;CHAR(10)&amp;"volume = "&amp;MID(B12,FIND("- ",B12)+2,999)&amp;","&amp;CHAR(10)&amp;"number = "&amp;MID(B13,FIND("- ",B13)+2,999)&amp;","&amp;CHAR(10)&amp;"pages = """&amp;MID(B18,FIND("- ",B18)+2,999)&amp;"--"&amp;MID(B19,FIND("- ",B19)+2,999)&amp;""","&amp;CHAR(10)&amp;"year = "&amp;B1&amp;","&amp;CHAR(10)&amp;"publisher = """&amp;MID(B14,FIND("- ",B14)+2,999)&amp;""""&amp;CHAR(10)&amp;"}"</f>
        <v>@article {ecprPDY_1994_slovakia,
title = "SLOVAKIA",
author = "MALOVÁ, DARINA",
journal = "European Journal of Political Research",
volume = 26,
number = 3-4,
pages = "413--421",
year = 1994,
publisher = "Blackwell Publishing Ltd"
}</v>
      </c>
      <c r="C30" s="165" t="str">
        <f>"@article {ecprPDY_"&amp;C1&amp;"_"&amp;LOWER(MID(C10,FIND("- ",C10)+2,999))&amp;","&amp;CHAR(10)&amp;"title = """&amp;MID(C10,FIND("- ",C10)+2,999)&amp;""","&amp;CHAR(10)&amp;"author = """&amp;IF(C25&lt;&gt;"",C25&amp;".",MID(C4,FIND("- ",C4)+2,999))&amp;IF(C26&lt;&gt;""," and "&amp;C26&amp;".",IF(C5 = "",""," and "&amp;MID(C5,FIND("- ",C5)+2,999)))&amp;IF(C27&lt;&gt;""," and "&amp;C27&amp;".",IF(C6 = "",""," and "&amp;MID(C6,FIND("- ",C6)+2,999)))&amp;IF(C28&lt;&gt;""," and "&amp;C28&amp;".",IF(C7 = "",""," and "&amp;MID(C7,FIND("- ",C7)+2,999)))&amp;""","&amp;CHAR(10)&amp;"journal = """&amp;MID(C11,FIND("- ",C11)+2,999)&amp;""","&amp;CHAR(10)&amp;"volume = "&amp;MID(C12,FIND("- ",C12)+2,999)&amp;","&amp;CHAR(10)&amp;"number = "&amp;MID(C13,FIND("- ",C13)+2,999)&amp;","&amp;CHAR(10)&amp;"pages = """&amp;MID(C18,FIND("- ",C18)+2,999)&amp;"--"&amp;MID(C19,FIND("- ",C19)+2,999)&amp;""","&amp;CHAR(10)&amp;"year = "&amp;C1&amp;","&amp;CHAR(10)&amp;"publisher = """&amp;MID(C14,FIND("- ",C14)+2,999)&amp;""""&amp;CHAR(10)&amp;"}"</f>
        <v>@article {ecprPDY_1994_slovakia,
title = "SLOVAKIA",
author = "MALOVÁ, DARINA",
journal = "European Journal of Political Research",
volume = 26,
number = 3-4,
pages = "413--421",
year = 1994,
publisher = "Blackwell Publishing Ltd"
}</v>
      </c>
      <c r="D30" s="165" t="str">
        <f>"@article {ecprPDY_"&amp;D1&amp;"_"&amp;LOWER(MID(D10,FIND("- ",D10)+2,999))&amp;","&amp;CHAR(10)&amp;"title = """&amp;MID(D10,FIND("- ",D10)+2,999)&amp;""","&amp;CHAR(10)&amp;"author = """&amp;IF(D25&lt;&gt;"",D25&amp;".",MID(D4,FIND("- ",D4)+2,999))&amp;IF(D26&lt;&gt;""," and "&amp;D26&amp;".",IF(D5 = "",""," and "&amp;MID(D5,FIND("- ",D5)+2,999)))&amp;IF(D27&lt;&gt;""," and "&amp;D27&amp;".",IF(D6 = "",""," and "&amp;MID(D6,FIND("- ",D6)+2,999)))&amp;IF(D28&lt;&gt;""," and "&amp;D28&amp;".",IF(D7 = "",""," and "&amp;MID(D7,FIND("- ",D7)+2,999)))&amp;""","&amp;CHAR(10)&amp;"journal = """&amp;MID(D11,FIND("- ",D11)+2,999)&amp;""","&amp;CHAR(10)&amp;"volume = "&amp;MID(D12,FIND("- ",D12)+2,999)&amp;","&amp;CHAR(10)&amp;"number = "&amp;MID(D13,FIND("- ",D13)+2,999)&amp;","&amp;CHAR(10)&amp;"pages = """&amp;MID(D18,FIND("- ",D18)+2,999)&amp;"--"&amp;MID(D19,FIND("- ",D19)+2,999)&amp;""","&amp;CHAR(10)&amp;"year = "&amp;D1&amp;","&amp;CHAR(10)&amp;"publisher = """&amp;MID(D14,FIND("- ",D14)+2,999)&amp;""""&amp;CHAR(10)&amp;"}"</f>
        <v>@article {ecprPDY_1994_slovakia,
title = "SLOVAKIA",
author = "MALOVÁ, DARINA",
journal = "European Journal of Political Research",
volume = 26,
number = 3-4,
pages = "413--421",
year = 1994,
publisher = "Blackwell Publishing Ltd"
}</v>
      </c>
      <c r="E30" s="165" t="str">
        <f>"@article {ecprPDY_"&amp;E1&amp;"_"&amp;LOWER(MID(E10,FIND("- ",E10)+2,999))&amp;","&amp;REPT("@",3)&amp;"title = """&amp;MID(E10,FIND("- ",E10)+2,999)&amp;""","&amp;REPT("@",3)&amp;"author = """&amp;IF(E25&lt;&gt;"",E25&amp;".",MID(E4,FIND("- ",E4)+2,999))&amp;IF(E26&lt;&gt;""," and "&amp;E26&amp;".",IF(E5 = "",""," and "&amp;MID(E5,FIND("- ",E5)+2,999)))&amp;IF(E27&lt;&gt;""," and "&amp;E27&amp;".",IF(E6 = "",""," and "&amp;MID(E6,FIND("- ",E6)+2,999)))&amp;IF(E28&lt;&gt;""," and "&amp;E28&amp;".",IF(E7 = "",""," and "&amp;MID(E7,FIND("- ",E7)+2,999)))&amp;""","&amp;REPT("@",3)&amp;"journal = """&amp;MID(E11,FIND("- ",E11)+2,999)&amp;""","&amp;REPT("@",3)&amp;"volume = "&amp;MID(E12,FIND("- ",E12)+2,999)&amp;","&amp;REPT("@",3)&amp;"number = "&amp;MID(E13,FIND("- ",E13)+2,999)&amp;","&amp;REPT("@",3)&amp;"pages = """&amp;MID(E18,FIND("- ",E18)+2,999)&amp;"--"&amp;MID(E19,FIND("- ",E19)+2,999)&amp;""","&amp;REPT("@",3)&amp;"year = "&amp;E1&amp;","&amp;REPT("@",3)&amp;"publisher = """&amp;MID(E14,FIND("- ",E14)+2,999)&amp;""""&amp;REPT("@",3)&amp;"}"</f>
        <v>@article {ecprPDY_1995_slovakia,@@@title = "SLOVAKIA",@@@author = "MALOVÁ, DARINA",@@@journal = "European Journal of Political Research",@@@volume = 28,@@@number = 3-4,@@@pages = "463--472",@@@year = 1995,@@@publisher = "Blackwell Publishing Ltd"@@@}</v>
      </c>
      <c r="F30" s="165" t="str">
        <f t="shared" ref="F30:T30" si="22">"@article {ecprPDY_"&amp;F1&amp;"_"&amp;LOWER(MID(F10,FIND("- ",F10)+2,999))&amp;","&amp;REPT("@",3)&amp;"title = """&amp;MID(F10,FIND("- ",F10)+2,999)&amp;""","&amp;REPT("@",3)&amp;"author = """&amp;IF(F25&lt;&gt;"",F25&amp;".",MID(F4,FIND("- ",F4)+2,999))&amp;IF(F26&lt;&gt;""," and "&amp;F26&amp;".",IF(F5 = "",""," and "&amp;MID(F5,FIND("- ",F5)+2,999)))&amp;IF(F27&lt;&gt;""," and "&amp;F27&amp;".",IF(F6 = "",""," and "&amp;MID(F6,FIND("- ",F6)+2,999)))&amp;IF(F28&lt;&gt;""," and "&amp;F28&amp;".",IF(F7 = "",""," and "&amp;MID(F7,FIND("- ",F7)+2,999)))&amp;""","&amp;REPT("@",3)&amp;"journal = """&amp;MID(F11,FIND("- ",F11)+2,999)&amp;""","&amp;REPT("@",3)&amp;"volume = "&amp;MID(F12,FIND("- ",F12)+2,999)&amp;","&amp;REPT("@",3)&amp;"number = "&amp;MID(F13,FIND("- ",F13)+2,999)&amp;","&amp;REPT("@",3)&amp;"pages = """&amp;MID(F18,FIND("- ",F18)+2,999)&amp;"--"&amp;MID(F19,FIND("- ",F19)+2,999)&amp;""","&amp;REPT("@",3)&amp;"year = "&amp;F1&amp;","&amp;REPT("@",3)&amp;"publisher = """&amp;MID(F14,FIND("- ",F14)+2,999)&amp;""""&amp;REPT("@",3)&amp;"}"</f>
        <v>@article {ecprPDY_1996_slovakia,@@@title = "SLOVAKIA",@@@author = "MALOVÁ, DARINA",@@@journal = "European Journal of Political Research",@@@volume = 30,@@@number = 3-4,@@@pages = "453--458",@@@year = 1996,@@@publisher = "Blackwell Publishing Ltd"@@@}</v>
      </c>
      <c r="G30" s="165" t="str">
        <f t="shared" si="22"/>
        <v>@article {ecprPDY_1997_slovakia,@@@title = "Slovakia",@@@author = "MALOVÁ, DARINA",@@@journal = "European Journal of Political Research",@@@volume = 32,@@@number = 3-4,@@@pages = "481--488",@@@year = 1997,@@@publisher = "Blackwell Publishing Ltd"@@@}</v>
      </c>
      <c r="H30" s="165" t="str">
        <f t="shared" si="22"/>
        <v>@article {ecprPDY_1998_slovakia,@@@title = "Slovakia",@@@author = "MALOVÁ, DARINA and UČEŇ, PETER",@@@journal = "European Journal of Political Research",@@@volume = 34,@@@number = 3-4,@@@pages = "513--522",@@@year = 1998,@@@publisher = "Blackwell Publishing Ltd"@@@}</v>
      </c>
      <c r="I30" s="165" t="str">
        <f t="shared" ref="I30" si="23">"@article {ecprPDY_"&amp;I1&amp;"_"&amp;LOWER(MID(I10,FIND("- ",I10)+2,999))&amp;","&amp;REPT("@",3)&amp;"title = """&amp;MID(I10,FIND("- ",I10)+2,999)&amp;""","&amp;REPT("@",3)&amp;"author = """&amp;IF(I25&lt;&gt;"",I25&amp;".",MID(I4,FIND("- ",I4)+2,999))&amp;IF(I26&lt;&gt;""," and "&amp;I26&amp;".",IF(I5 = "",""," and "&amp;MID(I5,FIND("- ",I5)+2,999)))&amp;IF(I27&lt;&gt;""," and "&amp;I27&amp;".",IF(I6 = "",""," and "&amp;MID(I6,FIND("- ",I6)+2,999)))&amp;IF(I28&lt;&gt;""," and "&amp;I28&amp;".",IF(I7 = "",""," and "&amp;MID(I7,FIND("- ",I7)+2,999)))&amp;""","&amp;REPT("@",3)&amp;"journal = """&amp;MID(I11,FIND("- ",I11)+2,999)&amp;""","&amp;REPT("@",3)&amp;"volume = "&amp;MID(I12,FIND("- ",I12)+2,999)&amp;","&amp;REPT("@",3)&amp;"number = "&amp;MID(I13,FIND("- ",I13)+2,999)&amp;","&amp;REPT("@",3)&amp;"pages = """&amp;MID(I18,FIND("- ",I18)+2,999)&amp;"--"&amp;MID(I19,FIND("- ",I19)+2,999)&amp;""","&amp;REPT("@",3)&amp;"year = "&amp;I1&amp;","&amp;REPT("@",3)&amp;"publisher = """&amp;MID(I14,FIND("- ",I14)+2,999)&amp;""""&amp;REPT("@",3)&amp;"}"</f>
        <v>@article {ecprPDY_1999_slovakia,@@@title = "SLOVAKIA",@@@author = "MALOVÁ, DARINA and UČEŇ, PETER",@@@journal = "European Journal of Political Research",@@@volume = 36,@@@number = 3-4,@@@pages = "497--506",@@@year = 1999,@@@publisher = "Blackwell Publishing Ltd"@@@}</v>
      </c>
      <c r="J30" s="165" t="str">
        <f t="shared" si="22"/>
        <v>@article {ecprPDY_2000_slovakia,@@@title = "Slovakia",@@@author = "MALOVÁ, DARINA and UČEŇ, PETER",@@@journal = "European Journal of Political Research",@@@volume = 38,@@@number = 3-4,@@@pages = "511--516",@@@year = 2000,@@@publisher = "Blackwell Publishing Ltd"@@@}</v>
      </c>
      <c r="K30" s="165" t="str">
        <f t="shared" si="22"/>
        <v>@article {ecprPDY_2001_slovakia,@@@title = "Slovakia",@@@author = "UČEŇ, PETER",@@@journal = "European Journal of Political Research",@@@volume = 40,@@@number = 3-4,@@@pages = "402--412",@@@year = 2001,@@@publisher = "Blackwell Publishing Ltd"@@@}</v>
      </c>
      <c r="L30" s="165" t="str">
        <f t="shared" si="22"/>
        <v>@article {ecprPDY_2002_slovakia,@@@title = "Slovakia",@@@author = "UČEŇ, PETER",@@@journal = "European Journal of Political Research",@@@volume = 41,@@@number = 7-8,@@@pages = "1075--1083",@@@year = 2002,@@@publisher = "Blackwell Publishing Ltd"@@@}</v>
      </c>
      <c r="M30" s="165" t="str">
        <f t="shared" si="22"/>
        <v>@article {ecprPDY_2003_slovakia,@@@title = "Slovakia",@@@author = "UČEŇ, PETER",@@@journal = "European Journal of Political Research",@@@volume = 42,@@@number = 7-8,@@@pages = "1067--1077",@@@year = 2003,@@@publisher = "Blackwell Publishing Ltd."@@@}</v>
      </c>
      <c r="N30" s="165" t="str">
        <f t="shared" si="22"/>
        <v>@article {ecprPDY_2004_slovakia,@@@title = "Slovakia",@@@author = "UČEŇ, PETER",@@@journal = "European Journal of Political Research",@@@volume = 43,@@@number = 7-8,@@@pages = "1121--1129",@@@year = 2004,@@@publisher = "Blackwell Publishing Ltd."@@@}</v>
      </c>
      <c r="O30" s="165" t="str">
        <f t="shared" si="22"/>
        <v>@article {ecprPDY_2005_slovakia,@@@title = "Slovakia",@@@author = "UČEŇ, PETER",@@@journal = "European Journal of Political Research",@@@volume = 44,@@@number = 7-8,@@@pages = "1167--1178",@@@year = 2005,@@@publisher = "Blackwell Publishing Ltd."@@@}</v>
      </c>
      <c r="P30" s="165" t="str">
        <f t="shared" si="22"/>
        <v>@article {ecprPDY_2006_slovakia,@@@title = "Slovakia",@@@author = "UČEŇ, PETER",@@@journal = "European Journal of Political Research",@@@volume = 45,@@@number = 7-8,@@@pages = "1254--1259",@@@year = 2006,@@@publisher = "Blackwell Publishing Ltd"@@@}</v>
      </c>
      <c r="Q30" s="165" t="str">
        <f t="shared" si="22"/>
        <v>@article {ecprPDY_2007_slovakia,@@@title = "Slovakia",@@@author = "MALOVÁ, DARINA and UČEŇ, PETER",@@@journal = "European Journal of Political Research",@@@volume = 46,@@@number = 7-8,@@@pages = "1096--1106",@@@year = 2007,@@@publisher = "Blackwell Publishing Ltd"@@@}</v>
      </c>
      <c r="R30" s="165" t="str">
        <f t="shared" si="22"/>
        <v>@article {ecprPDY_2008_slovakia,@@@title = "Slovakia",@@@author = "MALOVÁ, DARINA and UČEŇ, PETER",@@@journal = "European Journal of Political Research",@@@volume = 47,@@@number = 7-8,@@@pages = "1127--1131",@@@year = 2008,@@@publisher = "Blackwell Publishing Ltd"@@@}</v>
      </c>
      <c r="S30" s="165" t="str">
        <f t="shared" si="22"/>
        <v>@article {ecprPDY_2009_slovakia,@@@title = "Slovakia",@@@author = "MALOVÁ, DARINA and UČEŇ, PETER",@@@journal = "European Journal of Political Research",@@@volume = 48,@@@number = 7-8,@@@pages = "1100--1105",@@@year = 2009,@@@publisher = "Blackwell Publishing Ltd"@@@}</v>
      </c>
      <c r="T30" s="165" t="str">
        <f t="shared" si="22"/>
        <v>@article {ecprPDY_2010_slovakia,@@@title = "Slovakia",@@@author = "MALOVÁ, DARINA and UČEŇ, PETER",@@@journal = "European Journal of Political Research",@@@volume = 49,@@@number = 7-8,@@@pages = "1154--1162",@@@year = 2010,@@@publisher = "Blackwell Publishing Ltd"@@@}</v>
      </c>
      <c r="U30" s="165" t="str">
        <f t="shared" ref="U30:W30" si="24">"@article {ecprPDY_"&amp;U1&amp;"_"&amp;LOWER(MID(U10,FIND("- ",U10)+2,999))&amp;","&amp;REPT("@",3)&amp;"title = """&amp;MID(U10,FIND("- ",U10)+2,999)&amp;""","&amp;REPT("@",3)&amp;"author = """&amp;IF(U25&lt;&gt;"",U25&amp;".",MID(U4,FIND("- ",U4)+2,999))&amp;IF(U26&lt;&gt;""," and "&amp;U26&amp;".",IF(U5 = "",""," and "&amp;MID(U5,FIND("- ",U5)+2,999)))&amp;IF(U27&lt;&gt;""," and "&amp;U27&amp;".",IF(U6 = "",""," and "&amp;MID(U6,FIND("- ",U6)+2,999)))&amp;IF(U28&lt;&gt;""," and "&amp;U28&amp;".",IF(U7 = "",""," and "&amp;MID(U7,FIND("- ",U7)+2,999)))&amp;""","&amp;REPT("@",3)&amp;"journal = """&amp;MID(U11,FIND("- ",U11)+2,999)&amp;""","&amp;REPT("@",3)&amp;"volume = "&amp;MID(U12,FIND("- ",U12)+2,999)&amp;","&amp;REPT("@",3)&amp;"number = "&amp;MID(U13,FIND("- ",U13)+2,999)&amp;","&amp;REPT("@",3)&amp;"pages = """&amp;MID(U18,FIND("- ",U18)+2,999)&amp;"--"&amp;MID(U19,FIND("- ",U19)+2,999)&amp;""","&amp;REPT("@",3)&amp;"year = "&amp;U1&amp;","&amp;REPT("@",3)&amp;"publisher = """&amp;MID(U14,FIND("- ",U14)+2,999)&amp;""""&amp;REPT("@",3)&amp;"}"</f>
        <v>@article {ecprPDY_2011_slovakia,@@@title = "Slovakia",@@@author = "MALOVÁ, DARINA and UČEŇ, PETER",@@@journal = "European Journal of Political Research",@@@volume = 50,@@@number = 7-8,@@@pages = "1118--1129",@@@year = 2011,@@@publisher = "Blackwell Publishing Ltd"@@@}</v>
      </c>
      <c r="V30" s="165" t="str">
        <f t="shared" ref="V30" si="25">"@article {ecprPDY_"&amp;V1&amp;"_"&amp;LOWER(MID(V10,FIND("- ",V10)+2,999))&amp;","&amp;REPT("@",3)&amp;"title = """&amp;MID(V10,FIND("- ",V10)+2,999)&amp;""","&amp;REPT("@",3)&amp;"author = """&amp;IF(V25&lt;&gt;"",V25&amp;".",MID(V4,FIND("- ",V4)+2,999))&amp;IF(V26&lt;&gt;""," and "&amp;V26&amp;".",IF(V5 = "",""," and "&amp;MID(V5,FIND("- ",V5)+2,999)))&amp;IF(V27&lt;&gt;""," and "&amp;V27&amp;".",IF(V6 = "",""," and "&amp;MID(V6,FIND("- ",V6)+2,999)))&amp;IF(V28&lt;&gt;""," and "&amp;V28&amp;".",IF(V7 = "",""," and "&amp;MID(V7,FIND("- ",V7)+2,999)))&amp;""","&amp;REPT("@",3)&amp;"journal = """&amp;MID(V11,FIND("- ",V11)+2,999)&amp;""","&amp;REPT("@",3)&amp;"volume = "&amp;MID(V12,FIND("- ",V12)+2,999)&amp;","&amp;REPT("@",3)&amp;"number = "&amp;MID(V13,FIND("- ",V13)+2,999)&amp;","&amp;REPT("@",3)&amp;"pages = """&amp;MID(V18,FIND("- ",V18)+2,999)&amp;"--"&amp;MID(V19,FIND("- ",V19)+2,999)&amp;""","&amp;REPT("@",3)&amp;"year = "&amp;V1&amp;","&amp;REPT("@",3)&amp;"publisher = """&amp;MID(V14,FIND("- ",V14)+2,999)&amp;""""&amp;REPT("@",3)&amp;"}"</f>
        <v>@article {ecprPDY_2012_slovakia,@@@title = "Slovakia",@@@author = "MALOVÁ, DARINA and UČEŇ, PETER",@@@journal = "European Journal of Political Research Political Data Yearbook",@@@volume = 51,@@@number = 1,@@@pages = "280--287",@@@year = 2012,@@@publisher = "Blackwell Publishing Ltd"@@@}</v>
      </c>
      <c r="W30" s="165" t="str">
        <f t="shared" si="24"/>
        <v>@article {ecprPDY_2013_slovakia,@@@title = "Slovakia",@@@author = "MALOVÁ, DARINA and UČEŇ, PETER",@@@journal = "European Journal of Political Research Political Data Yearbook",@@@volume = 52,@@@number = 1,@@@pages = "208--216",@@@year = 2013,@@@publisher = "Blackwell Publishing Ltd"@@@}</v>
      </c>
      <c r="X30" s="165" t="str">
        <f t="shared" ref="X30" si="26">"@article {ecprPDY_"&amp;X1&amp;"_"&amp;LOWER(MID(X10,FIND("- ",X10)+2,999))&amp;","&amp;REPT("@",3)&amp;"title = """&amp;MID(X10,FIND("- ",X10)+2,999)&amp;""","&amp;REPT("@",3)&amp;"author = """&amp;IF(X25&lt;&gt;"",X25&amp;".",MID(X4,FIND("- ",X4)+2,999))&amp;IF(X26&lt;&gt;""," and "&amp;X26&amp;".",IF(X5 = "",""," and "&amp;MID(X5,FIND("- ",X5)+2,999)))&amp;IF(X27&lt;&gt;""," and "&amp;X27&amp;".",IF(X6 = "",""," and "&amp;MID(X6,FIND("- ",X6)+2,999)))&amp;IF(X28&lt;&gt;""," and "&amp;X28&amp;".",IF(X7 = "",""," and "&amp;MID(X7,FIND("- ",X7)+2,999)))&amp;""","&amp;REPT("@",3)&amp;"journal = """&amp;MID(X11,FIND("- ",X11)+2,999)&amp;""","&amp;REPT("@",3)&amp;"volume = "&amp;MID(X12,FIND("- ",X12)+2,999)&amp;","&amp;REPT("@",3)&amp;"number = "&amp;MID(X13,FIND("- ",X13)+2,999)&amp;","&amp;REPT("@",3)&amp;"pages = """&amp;MID(X18,FIND("- ",X18)+2,999)&amp;"--"&amp;MID(X19,FIND("- ",X19)+2,999)&amp;""","&amp;REPT("@",3)&amp;"year = "&amp;X1&amp;","&amp;REPT("@",3)&amp;"publisher = """&amp;MID(X14,FIND("- ",X14)+2,999)&amp;""""&amp;REPT("@",3)&amp;"}"</f>
        <v>@article {ecprPDY_2017_slovakia,@@@title = "Slovakia",@@@author = "BABOŠ, PAVOL and MALOVÁ, DARINA",@@@journal = "European Journal of Political Research Political Data Yearbook",@@@volume = 56,@@@number = 1,@@@pages = "237--244",@@@year = 2017,@@@publisher = "John Wiley &amp; Sons Ltd"@@@}</v>
      </c>
    </row>
    <row r="31" spans="1:24" ht="13.5" customHeight="1">
      <c r="D31" s="83"/>
    </row>
    <row r="32" spans="1:24" ht="13.5" customHeight="1">
      <c r="D32" s="83"/>
    </row>
    <row r="33" spans="4:4" ht="13.5" customHeight="1">
      <c r="D33" s="83"/>
    </row>
    <row r="34" spans="4:4" ht="13.5" customHeight="1">
      <c r="D34" s="83"/>
    </row>
    <row r="35" spans="4:4" ht="13.5" customHeight="1">
      <c r="D35" s="83"/>
    </row>
    <row r="36" spans="4:4" ht="13.5" customHeight="1">
      <c r="D36" s="83"/>
    </row>
    <row r="37" spans="4:4" ht="13.5" customHeight="1">
      <c r="D37" s="83"/>
    </row>
    <row r="38" spans="4:4" ht="13.5" customHeight="1">
      <c r="D38" s="83"/>
    </row>
    <row r="39" spans="4:4" ht="13.5" customHeight="1">
      <c r="D39" s="83"/>
    </row>
    <row r="40" spans="4:4" ht="13.5" customHeight="1">
      <c r="D40" s="83"/>
    </row>
    <row r="41" spans="4:4" ht="13.5" customHeight="1">
      <c r="D41" s="83"/>
    </row>
    <row r="42" spans="4:4" ht="13.5" customHeight="1">
      <c r="D42" s="83"/>
    </row>
    <row r="43" spans="4:4" ht="13.5" customHeight="1">
      <c r="D43" s="83"/>
    </row>
    <row r="44" spans="4:4" ht="13.5" customHeight="1">
      <c r="D44" s="83"/>
    </row>
    <row r="45" spans="4:4" ht="13.5" customHeight="1">
      <c r="D45" s="83"/>
    </row>
    <row r="46" spans="4:4" ht="13.5" customHeight="1">
      <c r="D46" s="83"/>
    </row>
    <row r="47" spans="4:4" ht="13.5" customHeight="1">
      <c r="D47" s="83"/>
    </row>
    <row r="48" spans="4:4" ht="13.5" customHeight="1">
      <c r="D48" s="83"/>
    </row>
    <row r="49" spans="4:4" ht="13.5" customHeight="1">
      <c r="D49" s="83"/>
    </row>
    <row r="50" spans="4:4" ht="13.5" customHeight="1">
      <c r="D50" s="83"/>
    </row>
    <row r="51" spans="4:4" ht="13.5" customHeight="1">
      <c r="D51" s="83"/>
    </row>
    <row r="52" spans="4:4" ht="13.5" customHeight="1">
      <c r="D52" s="83"/>
    </row>
    <row r="53" spans="4:4" ht="13.5" customHeight="1">
      <c r="D53" s="83"/>
    </row>
    <row r="54" spans="4:4" ht="13.5" customHeight="1">
      <c r="D54" s="83"/>
    </row>
    <row r="55" spans="4:4" ht="13.5" customHeight="1">
      <c r="D55" s="83"/>
    </row>
    <row r="56" spans="4:4" ht="13.5" customHeight="1">
      <c r="D56" s="83"/>
    </row>
    <row r="57" spans="4:4" ht="13.5" customHeight="1">
      <c r="D57" s="83"/>
    </row>
    <row r="58" spans="4:4" ht="13.5" customHeight="1">
      <c r="D58" s="83"/>
    </row>
    <row r="59" spans="4:4" ht="13.5" customHeight="1">
      <c r="D59" s="83"/>
    </row>
    <row r="60" spans="4:4" ht="13.5" customHeight="1">
      <c r="D60" s="83"/>
    </row>
    <row r="61" spans="4:4" ht="13.5" customHeight="1">
      <c r="D61" s="83"/>
    </row>
    <row r="62" spans="4:4" ht="13.5" customHeight="1">
      <c r="D62" s="83"/>
    </row>
    <row r="63" spans="4:4" ht="13.5" customHeight="1">
      <c r="D63" s="83"/>
    </row>
    <row r="64" spans="4:4" ht="13.5" customHeight="1">
      <c r="D64" s="83"/>
    </row>
    <row r="65" spans="4:4" ht="13.5" customHeight="1">
      <c r="D65" s="83"/>
    </row>
    <row r="66" spans="4:4" ht="13.5" customHeight="1">
      <c r="D66" s="83"/>
    </row>
    <row r="67" spans="4:4" ht="13.5" customHeight="1">
      <c r="D67" s="83"/>
    </row>
    <row r="68" spans="4:4" ht="13.5" customHeight="1">
      <c r="D68" s="83"/>
    </row>
    <row r="69" spans="4:4" ht="13.5" customHeight="1">
      <c r="D69" s="83"/>
    </row>
    <row r="70" spans="4:4" ht="13.5" customHeight="1">
      <c r="D70" s="83"/>
    </row>
    <row r="71" spans="4:4" ht="13.5" customHeight="1">
      <c r="D71" s="83"/>
    </row>
    <row r="72" spans="4:4" ht="13.5" customHeight="1">
      <c r="D72" s="83"/>
    </row>
    <row r="73" spans="4:4" ht="13.5" customHeight="1">
      <c r="D73" s="83"/>
    </row>
    <row r="74" spans="4:4" ht="13.5" customHeight="1">
      <c r="D74" s="83"/>
    </row>
    <row r="75" spans="4:4" ht="13.5" customHeight="1">
      <c r="D75" s="83"/>
    </row>
    <row r="76" spans="4:4" ht="13.5" customHeight="1">
      <c r="D76" s="83"/>
    </row>
    <row r="77" spans="4:4" ht="13.5" customHeight="1">
      <c r="D77" s="83"/>
    </row>
    <row r="78" spans="4:4" ht="13.5" customHeight="1">
      <c r="D78" s="83"/>
    </row>
    <row r="79" spans="4:4" ht="13.5" customHeight="1">
      <c r="D79" s="83"/>
    </row>
    <row r="80" spans="4:4" ht="13.5" customHeight="1">
      <c r="D80" s="83"/>
    </row>
    <row r="81" spans="4:4" ht="13.5" customHeight="1">
      <c r="D81" s="83"/>
    </row>
    <row r="82" spans="4:4" ht="13.5" customHeight="1">
      <c r="D82" s="83"/>
    </row>
    <row r="83" spans="4:4" ht="13.5" customHeight="1">
      <c r="D83" s="83"/>
    </row>
    <row r="84" spans="4:4" ht="13.5" customHeight="1">
      <c r="D84" s="83"/>
    </row>
    <row r="85" spans="4:4" ht="13.5" customHeight="1">
      <c r="D85" s="83"/>
    </row>
    <row r="86" spans="4:4" ht="13.5" customHeight="1">
      <c r="D86" s="83"/>
    </row>
    <row r="87" spans="4:4" ht="13.5" customHeight="1">
      <c r="D87" s="83"/>
    </row>
    <row r="88" spans="4:4" ht="13.5" customHeight="1">
      <c r="D88" s="83"/>
    </row>
    <row r="89" spans="4:4" ht="13.5" customHeight="1">
      <c r="D89" s="83"/>
    </row>
    <row r="90" spans="4:4" ht="13.5" customHeight="1">
      <c r="D90" s="83"/>
    </row>
    <row r="91" spans="4:4" ht="13.5" customHeight="1">
      <c r="D91" s="83"/>
    </row>
    <row r="92" spans="4:4" ht="13.5" customHeight="1">
      <c r="D92" s="83"/>
    </row>
    <row r="93" spans="4:4" ht="13.5" customHeight="1">
      <c r="D93" s="83"/>
    </row>
    <row r="94" spans="4:4" ht="13.5" customHeight="1">
      <c r="D94" s="83"/>
    </row>
    <row r="95" spans="4:4" ht="13.5" customHeight="1">
      <c r="D95" s="83"/>
    </row>
    <row r="96" spans="4:4" ht="13.5" customHeight="1">
      <c r="D96" s="83"/>
    </row>
    <row r="97" spans="4:4" ht="13.5" customHeight="1">
      <c r="D97" s="83"/>
    </row>
    <row r="98" spans="4:4" ht="13.5" customHeight="1">
      <c r="D98" s="83"/>
    </row>
    <row r="99" spans="4:4" ht="13.5" customHeight="1">
      <c r="D99" s="83"/>
    </row>
    <row r="100" spans="4:4" ht="13.5" customHeight="1">
      <c r="D100" s="83"/>
    </row>
    <row r="101" spans="4:4" ht="13.5" customHeight="1">
      <c r="D101" s="83"/>
    </row>
    <row r="102" spans="4:4" ht="13.5" customHeight="1">
      <c r="D102" s="83"/>
    </row>
    <row r="103" spans="4:4" ht="13.5" customHeight="1">
      <c r="D103" s="83"/>
    </row>
    <row r="104" spans="4:4" ht="13.5" customHeight="1">
      <c r="D104" s="83"/>
    </row>
    <row r="105" spans="4:4" ht="13.5" customHeight="1">
      <c r="D105" s="83"/>
    </row>
    <row r="106" spans="4:4" ht="13.5" customHeight="1">
      <c r="D106" s="83"/>
    </row>
    <row r="107" spans="4:4" ht="13.5" customHeight="1">
      <c r="D107" s="83"/>
    </row>
    <row r="108" spans="4:4" ht="13.5" customHeight="1">
      <c r="D108" s="83"/>
    </row>
    <row r="109" spans="4:4" ht="13.5" customHeight="1">
      <c r="D109" s="83"/>
    </row>
    <row r="110" spans="4:4" ht="13.5" customHeight="1">
      <c r="D110" s="83"/>
    </row>
    <row r="111" spans="4:4" ht="13.5" customHeight="1">
      <c r="D111" s="83"/>
    </row>
    <row r="112" spans="4:4" ht="13.5" customHeight="1">
      <c r="D112" s="83"/>
    </row>
    <row r="113" spans="4:4" ht="13.5" customHeight="1">
      <c r="D113" s="83"/>
    </row>
    <row r="114" spans="4:4" ht="13.5" customHeight="1">
      <c r="D114" s="83"/>
    </row>
    <row r="115" spans="4:4" ht="13.5" customHeight="1">
      <c r="D115" s="83"/>
    </row>
    <row r="116" spans="4:4" ht="13.5" customHeight="1">
      <c r="D116" s="83"/>
    </row>
    <row r="117" spans="4:4" ht="13.5" customHeight="1">
      <c r="D117" s="83"/>
    </row>
    <row r="118" spans="4:4" ht="13.5" customHeight="1">
      <c r="D118" s="83"/>
    </row>
    <row r="119" spans="4:4" ht="13.5" customHeight="1">
      <c r="D119" s="83"/>
    </row>
    <row r="120" spans="4:4" ht="13.5" customHeight="1">
      <c r="D120" s="83"/>
    </row>
    <row r="121" spans="4:4" ht="13.5" customHeight="1">
      <c r="D121" s="83"/>
    </row>
    <row r="122" spans="4:4" ht="13.5" customHeight="1">
      <c r="D122" s="83"/>
    </row>
    <row r="123" spans="4:4" ht="13.5" customHeight="1">
      <c r="D123" s="83"/>
    </row>
    <row r="124" spans="4:4" ht="13.5" customHeight="1">
      <c r="D124" s="83"/>
    </row>
    <row r="125" spans="4:4" ht="13.5" customHeight="1">
      <c r="D125" s="83"/>
    </row>
    <row r="126" spans="4:4" ht="13.5" customHeight="1">
      <c r="D126" s="83"/>
    </row>
    <row r="127" spans="4:4" ht="13.5" customHeight="1">
      <c r="D127" s="83"/>
    </row>
    <row r="128" spans="4:4" ht="13.5" customHeight="1">
      <c r="D128" s="83"/>
    </row>
    <row r="129" spans="4:4" ht="13.5" customHeight="1">
      <c r="D129" s="83"/>
    </row>
    <row r="130" spans="4:4" ht="13.5" customHeight="1">
      <c r="D130" s="83"/>
    </row>
    <row r="131" spans="4:4" ht="13.5" customHeight="1">
      <c r="D131" s="83"/>
    </row>
    <row r="132" spans="4:4" ht="13.5" customHeight="1">
      <c r="D132" s="83"/>
    </row>
    <row r="133" spans="4:4" ht="13.5" customHeight="1">
      <c r="D133" s="83"/>
    </row>
    <row r="134" spans="4:4" ht="13.5" customHeight="1">
      <c r="D134" s="83"/>
    </row>
    <row r="135" spans="4:4" ht="13.5" customHeight="1">
      <c r="D135" s="83"/>
    </row>
    <row r="136" spans="4:4" ht="13.5" customHeight="1">
      <c r="D136" s="83"/>
    </row>
    <row r="137" spans="4:4" ht="13.5" customHeight="1">
      <c r="D137" s="83"/>
    </row>
    <row r="138" spans="4:4" ht="13.5" customHeight="1">
      <c r="D138" s="83"/>
    </row>
    <row r="139" spans="4:4" ht="13.5" customHeight="1">
      <c r="D139" s="83"/>
    </row>
    <row r="140" spans="4:4" ht="13.5" customHeight="1">
      <c r="D140" s="83"/>
    </row>
    <row r="141" spans="4:4" ht="13.5" customHeight="1">
      <c r="D141" s="83"/>
    </row>
    <row r="142" spans="4:4" ht="13.5" customHeight="1">
      <c r="D142" s="83"/>
    </row>
    <row r="143" spans="4:4" ht="13.5" customHeight="1">
      <c r="D143" s="83"/>
    </row>
    <row r="144" spans="4:4" ht="13.5" customHeight="1">
      <c r="D144" s="83"/>
    </row>
    <row r="145" spans="4:4" ht="13.5" customHeight="1">
      <c r="D145" s="83"/>
    </row>
    <row r="146" spans="4:4" ht="13.5" customHeight="1">
      <c r="D146" s="83"/>
    </row>
    <row r="147" spans="4:4" ht="13.5" customHeight="1">
      <c r="D147" s="83"/>
    </row>
    <row r="148" spans="4:4" ht="13.5" customHeight="1">
      <c r="D148" s="83"/>
    </row>
    <row r="149" spans="4:4" ht="13.5" customHeight="1">
      <c r="D149" s="83"/>
    </row>
    <row r="150" spans="4:4" ht="13.5" customHeight="1">
      <c r="D150" s="83"/>
    </row>
    <row r="151" spans="4:4" ht="13.5" customHeight="1">
      <c r="D151" s="83"/>
    </row>
    <row r="152" spans="4:4" ht="13.5" customHeight="1">
      <c r="D152" s="83"/>
    </row>
    <row r="153" spans="4:4" ht="13.5" customHeight="1">
      <c r="D153" s="83"/>
    </row>
    <row r="154" spans="4:4" ht="13.5" customHeight="1">
      <c r="D154" s="83"/>
    </row>
    <row r="155" spans="4:4" ht="13.5" customHeight="1">
      <c r="D155" s="83"/>
    </row>
    <row r="156" spans="4:4" ht="13.5" customHeight="1">
      <c r="D156" s="83"/>
    </row>
    <row r="157" spans="4:4" ht="13.5" customHeight="1">
      <c r="D157" s="83"/>
    </row>
    <row r="158" spans="4:4" ht="13.5" customHeight="1">
      <c r="D158" s="83"/>
    </row>
    <row r="159" spans="4:4" ht="13.5" customHeight="1">
      <c r="D159" s="83"/>
    </row>
    <row r="160" spans="4:4" ht="13.5" customHeight="1">
      <c r="D160" s="83"/>
    </row>
    <row r="161" spans="4:4" ht="13.5" customHeight="1">
      <c r="D161" s="83"/>
    </row>
    <row r="162" spans="4:4" ht="13.5" customHeight="1">
      <c r="D162" s="83"/>
    </row>
    <row r="163" spans="4:4" ht="13.5" customHeight="1">
      <c r="D163" s="83"/>
    </row>
    <row r="164" spans="4:4" ht="13.5" customHeight="1">
      <c r="D164" s="83"/>
    </row>
    <row r="165" spans="4:4" ht="13.5" customHeight="1">
      <c r="D165" s="83"/>
    </row>
    <row r="166" spans="4:4" ht="13.5" customHeight="1">
      <c r="D166" s="83"/>
    </row>
    <row r="167" spans="4:4" ht="13.5" customHeight="1">
      <c r="D167" s="83"/>
    </row>
    <row r="168" spans="4:4" ht="13.5" customHeight="1">
      <c r="D168" s="83"/>
    </row>
    <row r="169" spans="4:4" ht="13.5" customHeight="1">
      <c r="D169" s="83"/>
    </row>
    <row r="170" spans="4:4" ht="13.5" customHeight="1">
      <c r="D170" s="83"/>
    </row>
    <row r="171" spans="4:4" ht="13.5" customHeight="1">
      <c r="D171" s="83"/>
    </row>
    <row r="172" spans="4:4" ht="13.5" customHeight="1">
      <c r="D172" s="83"/>
    </row>
    <row r="173" spans="4:4" ht="13.5" customHeight="1">
      <c r="D173" s="83"/>
    </row>
    <row r="174" spans="4:4" ht="13.5" customHeight="1">
      <c r="D174" s="83"/>
    </row>
    <row r="175" spans="4:4" ht="13.5" customHeight="1">
      <c r="D175" s="83"/>
    </row>
    <row r="176" spans="4:4" ht="13.5" customHeight="1">
      <c r="D176" s="83"/>
    </row>
    <row r="177" spans="4:4" ht="13.5" customHeight="1">
      <c r="D177" s="83"/>
    </row>
    <row r="178" spans="4:4" ht="13.5" customHeight="1">
      <c r="D178" s="83"/>
    </row>
    <row r="179" spans="4:4" ht="13.5" customHeight="1">
      <c r="D179" s="83"/>
    </row>
    <row r="180" spans="4:4" ht="13.5" customHeight="1">
      <c r="D180" s="83"/>
    </row>
    <row r="181" spans="4:4" ht="13.5" customHeight="1">
      <c r="D181" s="83"/>
    </row>
    <row r="182" spans="4:4" ht="13.5" customHeight="1">
      <c r="D182" s="83"/>
    </row>
    <row r="183" spans="4:4" ht="13.5" customHeight="1">
      <c r="D183" s="83"/>
    </row>
    <row r="184" spans="4:4" ht="13.5" customHeight="1">
      <c r="D184" s="83"/>
    </row>
    <row r="185" spans="4:4" ht="13.5" customHeight="1">
      <c r="D185" s="83"/>
    </row>
    <row r="186" spans="4:4" ht="13.5" customHeight="1">
      <c r="D186" s="83"/>
    </row>
    <row r="187" spans="4:4" ht="13.5" customHeight="1">
      <c r="D187" s="83"/>
    </row>
    <row r="188" spans="4:4" ht="13.5" customHeight="1">
      <c r="D188" s="83"/>
    </row>
    <row r="189" spans="4:4" ht="13.5" customHeight="1">
      <c r="D189" s="83"/>
    </row>
    <row r="190" spans="4:4" ht="13.5" customHeight="1">
      <c r="D190" s="83"/>
    </row>
    <row r="191" spans="4:4" ht="13.5" customHeight="1">
      <c r="D191" s="83"/>
    </row>
    <row r="192" spans="4:4" ht="13.5" customHeight="1">
      <c r="D192" s="83"/>
    </row>
    <row r="193" spans="4:4" ht="13.5" customHeight="1">
      <c r="D193" s="83"/>
    </row>
    <row r="194" spans="4:4" ht="13.5" customHeight="1">
      <c r="D194" s="83"/>
    </row>
    <row r="195" spans="4:4" ht="13.5" customHeight="1">
      <c r="D195" s="83"/>
    </row>
    <row r="196" spans="4:4" ht="13.5" customHeight="1">
      <c r="D196" s="83"/>
    </row>
    <row r="197" spans="4:4" ht="13.5" customHeight="1">
      <c r="D197" s="83"/>
    </row>
    <row r="198" spans="4:4" ht="13.5" customHeight="1">
      <c r="D198" s="83"/>
    </row>
    <row r="199" spans="4:4" ht="13.5" customHeight="1">
      <c r="D199" s="83"/>
    </row>
    <row r="200" spans="4:4" ht="13.5" customHeight="1">
      <c r="D200" s="83"/>
    </row>
  </sheetData>
  <customSheetViews>
    <customSheetView guid="{58E98FBC-18A6-4DF7-8BE5-466B393E75B5}">
      <pane xSplit="1" ySplit="2" topLeftCell="B15" activePane="bottomRight" state="frozen"/>
      <selection pane="bottomRight" activeCell="I39" sqref="I39"/>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rgb="FF5A5A5A"/>
  </sheetPr>
  <dimension ref="A1:M14"/>
  <sheetViews>
    <sheetView zoomScaleNormal="100" workbookViewId="0">
      <pane xSplit="1" ySplit="1" topLeftCell="B2" activePane="bottomRight" state="frozen"/>
      <selection activeCell="B3" sqref="B3"/>
      <selection pane="topRight" activeCell="B3" sqref="B3"/>
      <selection pane="bottomLeft" activeCell="B3" sqref="B3"/>
      <selection pane="bottomRight"/>
    </sheetView>
  </sheetViews>
  <sheetFormatPr defaultColWidth="9.140625" defaultRowHeight="13.5" customHeight="1"/>
  <cols>
    <col min="1" max="1" width="9.140625" style="2"/>
    <col min="2" max="4" width="10.28515625" style="2" customWidth="1"/>
    <col min="5" max="16384" width="9.140625" style="2"/>
  </cols>
  <sheetData>
    <row r="1" spans="1:13" ht="13.5" customHeight="1">
      <c r="A1" s="92" t="s">
        <v>41</v>
      </c>
      <c r="B1" s="92" t="s">
        <v>42</v>
      </c>
      <c r="C1" s="92" t="s">
        <v>43</v>
      </c>
      <c r="D1" s="92" t="s">
        <v>44</v>
      </c>
      <c r="E1" s="160" t="s">
        <v>45</v>
      </c>
      <c r="F1" s="92" t="s">
        <v>46</v>
      </c>
      <c r="G1" s="92" t="s">
        <v>47</v>
      </c>
      <c r="H1" s="92" t="s">
        <v>48</v>
      </c>
      <c r="I1" s="11"/>
      <c r="J1" s="11"/>
      <c r="K1" s="11"/>
      <c r="L1" s="11"/>
      <c r="M1" s="2" t="s">
        <v>116</v>
      </c>
    </row>
    <row r="2" spans="1:13" ht="13.5" customHeight="1">
      <c r="A2" s="92" t="s">
        <v>49</v>
      </c>
      <c r="B2" s="92" t="s">
        <v>128</v>
      </c>
      <c r="C2" s="92" t="s">
        <v>50</v>
      </c>
      <c r="D2" s="92" t="s">
        <v>51</v>
      </c>
      <c r="E2" s="160" t="s">
        <v>52</v>
      </c>
      <c r="F2" s="92" t="s">
        <v>53</v>
      </c>
      <c r="G2" s="92" t="s">
        <v>54</v>
      </c>
      <c r="H2" s="177" t="s">
        <v>204</v>
      </c>
      <c r="I2" s="11"/>
      <c r="J2" s="11"/>
      <c r="K2" s="11"/>
      <c r="L2" s="11"/>
    </row>
    <row r="3" spans="1:13" ht="13.5" customHeight="1">
      <c r="A3" s="92" t="s">
        <v>55</v>
      </c>
      <c r="B3" s="166" t="s">
        <v>1254</v>
      </c>
      <c r="C3" s="166" t="s">
        <v>1255</v>
      </c>
      <c r="D3" s="167" t="s">
        <v>1256</v>
      </c>
      <c r="E3" s="168" t="s">
        <v>1257</v>
      </c>
      <c r="F3" s="166" t="s">
        <v>1258</v>
      </c>
      <c r="G3" s="166" t="s">
        <v>1259</v>
      </c>
      <c r="H3" s="169"/>
      <c r="I3" s="11"/>
      <c r="J3" s="11"/>
      <c r="K3" s="11"/>
      <c r="L3" s="11"/>
    </row>
    <row r="4" spans="1:13" ht="13.5" customHeight="1">
      <c r="E4" s="66"/>
    </row>
    <row r="5" spans="1:13" ht="13.5" customHeight="1">
      <c r="E5" s="66"/>
    </row>
    <row r="6" spans="1:13" ht="13.5" customHeight="1">
      <c r="E6" s="66"/>
    </row>
    <row r="7" spans="1:13" ht="13.5" customHeight="1">
      <c r="E7" s="66"/>
    </row>
    <row r="8" spans="1:13" ht="13.5" customHeight="1">
      <c r="E8" s="66"/>
    </row>
    <row r="9" spans="1:13" ht="13.5" customHeight="1">
      <c r="E9" s="66"/>
    </row>
    <row r="14" spans="1:13" ht="13.5" customHeight="1">
      <c r="A14" s="93"/>
    </row>
  </sheetData>
  <customSheetViews>
    <customSheetView guid="{58E98FBC-18A6-4DF7-8BE5-466B393E75B5}">
      <pane xSplit="1" ySplit="1" topLeftCell="B2" activePane="bottomRight" state="frozen"/>
      <selection pane="bottomRight" activeCell="G33" sqref="G33"/>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rgb="FF5A5A5A"/>
  </sheetPr>
  <dimension ref="A1:B35"/>
  <sheetViews>
    <sheetView zoomScaleNormal="100" workbookViewId="0"/>
  </sheetViews>
  <sheetFormatPr defaultColWidth="9.140625" defaultRowHeight="12.75"/>
  <cols>
    <col min="1" max="1" width="14.42578125" style="159" customWidth="1"/>
    <col min="2" max="16384" width="9.140625" style="159"/>
  </cols>
  <sheetData>
    <row r="1" spans="1:2">
      <c r="A1" s="82" t="s">
        <v>210</v>
      </c>
      <c r="B1" s="178" t="s">
        <v>211</v>
      </c>
    </row>
    <row r="2" spans="1:2">
      <c r="A2" s="82" t="s">
        <v>212</v>
      </c>
      <c r="B2" s="178" t="s">
        <v>213</v>
      </c>
    </row>
    <row r="3" spans="1:2">
      <c r="A3" s="82" t="s">
        <v>214</v>
      </c>
      <c r="B3" s="178" t="s">
        <v>215</v>
      </c>
    </row>
    <row r="4" spans="1:2">
      <c r="A4" s="82" t="s">
        <v>216</v>
      </c>
      <c r="B4" s="178" t="s">
        <v>217</v>
      </c>
    </row>
    <row r="5" spans="1:2">
      <c r="A5" s="82" t="s">
        <v>218</v>
      </c>
      <c r="B5" s="178" t="s">
        <v>219</v>
      </c>
    </row>
    <row r="6" spans="1:2">
      <c r="A6" s="82" t="s">
        <v>220</v>
      </c>
      <c r="B6" s="178" t="s">
        <v>221</v>
      </c>
    </row>
    <row r="7" spans="1:2">
      <c r="A7" s="82" t="s">
        <v>222</v>
      </c>
      <c r="B7" s="178" t="s">
        <v>223</v>
      </c>
    </row>
    <row r="8" spans="1:2">
      <c r="A8" s="82" t="s">
        <v>224</v>
      </c>
      <c r="B8" s="178" t="s">
        <v>225</v>
      </c>
    </row>
    <row r="9" spans="1:2">
      <c r="A9" s="82" t="s">
        <v>226</v>
      </c>
      <c r="B9" s="178" t="s">
        <v>227</v>
      </c>
    </row>
    <row r="10" spans="1:2">
      <c r="A10" s="82" t="s">
        <v>228</v>
      </c>
      <c r="B10" s="178" t="s">
        <v>229</v>
      </c>
    </row>
    <row r="11" spans="1:2">
      <c r="A11" s="82" t="s">
        <v>230</v>
      </c>
      <c r="B11" s="178" t="s">
        <v>231</v>
      </c>
    </row>
    <row r="12" spans="1:2">
      <c r="A12" s="82" t="s">
        <v>232</v>
      </c>
      <c r="B12" s="178" t="s">
        <v>233</v>
      </c>
    </row>
    <row r="13" spans="1:2">
      <c r="A13" s="85" t="s">
        <v>234</v>
      </c>
      <c r="B13" s="178" t="s">
        <v>221</v>
      </c>
    </row>
    <row r="14" spans="1:2">
      <c r="A14" s="82" t="s">
        <v>235</v>
      </c>
      <c r="B14" s="178" t="s">
        <v>223</v>
      </c>
    </row>
    <row r="15" spans="1:2">
      <c r="A15" s="82" t="s">
        <v>236</v>
      </c>
      <c r="B15" s="178" t="s">
        <v>225</v>
      </c>
    </row>
    <row r="16" spans="1:2">
      <c r="A16" s="82" t="s">
        <v>237</v>
      </c>
      <c r="B16" s="178" t="s">
        <v>238</v>
      </c>
    </row>
    <row r="17" spans="1:2">
      <c r="A17" s="82" t="s">
        <v>239</v>
      </c>
      <c r="B17" s="178" t="s">
        <v>240</v>
      </c>
    </row>
    <row r="18" spans="1:2">
      <c r="A18" s="82" t="s">
        <v>241</v>
      </c>
      <c r="B18" s="178" t="s">
        <v>242</v>
      </c>
    </row>
    <row r="19" spans="1:2">
      <c r="A19" s="82" t="s">
        <v>243</v>
      </c>
      <c r="B19" s="178" t="s">
        <v>244</v>
      </c>
    </row>
    <row r="20" spans="1:2">
      <c r="A20" s="82" t="s">
        <v>245</v>
      </c>
      <c r="B20" s="178" t="s">
        <v>246</v>
      </c>
    </row>
    <row r="21" spans="1:2">
      <c r="A21" s="82" t="s">
        <v>247</v>
      </c>
      <c r="B21" s="178" t="s">
        <v>248</v>
      </c>
    </row>
    <row r="22" spans="1:2">
      <c r="A22" s="82" t="s">
        <v>249</v>
      </c>
      <c r="B22" s="178" t="s">
        <v>250</v>
      </c>
    </row>
    <row r="23" spans="1:2">
      <c r="A23" s="82" t="s">
        <v>251</v>
      </c>
      <c r="B23" s="178" t="s">
        <v>272</v>
      </c>
    </row>
    <row r="24" spans="1:2">
      <c r="A24" s="82" t="s">
        <v>252</v>
      </c>
      <c r="B24" s="178" t="s">
        <v>273</v>
      </c>
    </row>
    <row r="25" spans="1:2">
      <c r="A25" s="82" t="s">
        <v>253</v>
      </c>
      <c r="B25" s="178" t="s">
        <v>274</v>
      </c>
    </row>
    <row r="26" spans="1:2">
      <c r="A26" s="82" t="s">
        <v>254</v>
      </c>
      <c r="B26" s="178" t="s">
        <v>255</v>
      </c>
    </row>
    <row r="27" spans="1:2">
      <c r="A27" s="82" t="s">
        <v>256</v>
      </c>
      <c r="B27" s="178" t="s">
        <v>257</v>
      </c>
    </row>
    <row r="28" spans="1:2">
      <c r="A28" s="82" t="s">
        <v>258</v>
      </c>
      <c r="B28" s="178" t="s">
        <v>259</v>
      </c>
    </row>
    <row r="29" spans="1:2">
      <c r="A29" s="82" t="s">
        <v>275</v>
      </c>
      <c r="B29" s="178" t="s">
        <v>276</v>
      </c>
    </row>
    <row r="30" spans="1:2">
      <c r="A30" s="82" t="s">
        <v>260</v>
      </c>
      <c r="B30" s="178" t="s">
        <v>261</v>
      </c>
    </row>
    <row r="31" spans="1:2">
      <c r="A31" s="82" t="s">
        <v>262</v>
      </c>
      <c r="B31" s="178" t="s">
        <v>263</v>
      </c>
    </row>
    <row r="32" spans="1:2">
      <c r="A32" s="82" t="s">
        <v>264</v>
      </c>
      <c r="B32" s="178" t="s">
        <v>265</v>
      </c>
    </row>
    <row r="33" spans="1:2">
      <c r="A33" s="82" t="s">
        <v>266</v>
      </c>
      <c r="B33" s="178" t="s">
        <v>267</v>
      </c>
    </row>
    <row r="34" spans="1:2">
      <c r="A34" s="82" t="s">
        <v>268</v>
      </c>
      <c r="B34" s="178" t="s">
        <v>269</v>
      </c>
    </row>
    <row r="35" spans="1:2">
      <c r="A35" s="82" t="s">
        <v>270</v>
      </c>
      <c r="B35" s="178" t="s">
        <v>271</v>
      </c>
    </row>
  </sheetData>
  <sortState xmlns:xlrd2="http://schemas.microsoft.com/office/spreadsheetml/2017/richdata2" ref="A1:B22">
    <sortCondition ref="B1:B22"/>
  </sortState>
  <customSheetViews>
    <customSheetView guid="{58E98FBC-18A6-4DF7-8BE5-466B393E75B5}">
      <selection activeCell="B1" sqref="B1"/>
      <pageMargins left="0.7" right="0.7" top="0.75" bottom="0.75" header="0.3" footer="0.3"/>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rgb="FF5A5A5A"/>
  </sheetPr>
  <dimension ref="A1:V31"/>
  <sheetViews>
    <sheetView zoomScaleNormal="100" workbookViewId="0">
      <selection activeCell="A4" sqref="A4"/>
    </sheetView>
  </sheetViews>
  <sheetFormatPr defaultColWidth="9.140625" defaultRowHeight="11.25"/>
  <cols>
    <col min="1" max="1" width="9.140625" style="170"/>
    <col min="2" max="2" width="173.42578125" style="170" customWidth="1"/>
    <col min="3" max="16384" width="9.140625" style="170"/>
  </cols>
  <sheetData>
    <row r="1" spans="1:3">
      <c r="A1" s="92"/>
      <c r="B1" s="92" t="s">
        <v>205</v>
      </c>
    </row>
    <row r="2" spans="1:3">
      <c r="A2" s="92" t="s">
        <v>206</v>
      </c>
      <c r="B2" s="171">
        <f>INDEX(parlvotes_lh!C4:JB4,MATCH(9.99999999999999E+307,parlvotes_lh!C4:JB4))</f>
        <v>4432419</v>
      </c>
    </row>
    <row r="3" spans="1:3">
      <c r="A3" s="92" t="s">
        <v>207</v>
      </c>
      <c r="B3" s="171" t="str">
        <f>LOOKUP(2,1/(1-ISBLANK(info_cites!A23:ZX23)),info_cites!A23:ZX23)</f>
        <v>TY  - JOUR
TI  - Slovakia
AU  - BABOŠ, PAVOL
AU  - MALOVÁ, DARINA
VL  - 56
JO  - European Journal of Political Research Political Data Yearbook
IS  - 1
SP  - 237
EP  - 244
PY  - 2017
PB  - John Wiley &amp; Sons Ltd
UR  - http://onlinelibrary.wiley.com/doi/10.1111/2047-8852.12168/full</v>
      </c>
      <c r="C3" s="172"/>
    </row>
    <row r="4" spans="1:3">
      <c r="A4" s="92" t="s">
        <v>208</v>
      </c>
      <c r="B4" s="171" t="str">
        <f>LOOKUP(2,1/(1-ISBLANK(info_cites!A24:ZX24)),info_cites!A24:ZX24)</f>
        <v>@article {ecprPDY_2017_slovakia,
title = "Slovakia",
author = "BABOŠ, PAVOL and MALOVÁ, DARINA",
journal = "European Journal of Political Research Political Data Yearbook",
volume = 56,
number = 1,
pages = "237--244",
year = 2017,
publisher = "John Wiley &amp; Sons Ltd"
}</v>
      </c>
    </row>
    <row r="6" spans="1:3">
      <c r="A6" s="92" t="s">
        <v>207</v>
      </c>
      <c r="B6" s="171" t="str">
        <f>"TY  - JOUR"</f>
        <v>TY  - JOUR</v>
      </c>
    </row>
    <row r="7" spans="1:3">
      <c r="A7" s="92"/>
      <c r="B7" s="171" t="str">
        <f>info_cites!W10</f>
        <v>TI  - Slovakia</v>
      </c>
    </row>
    <row r="8" spans="1:3">
      <c r="A8" s="92"/>
      <c r="B8" s="171" t="str">
        <f>info_cites!W4</f>
        <v>AU  - MALOVÁ, DARINA</v>
      </c>
    </row>
    <row r="9" spans="1:3">
      <c r="A9" s="92"/>
      <c r="B9" s="171" t="str">
        <f>IF(info_cites!W5="","",info_cites!W5)</f>
        <v>AU  - UČEŇ, PETER</v>
      </c>
    </row>
    <row r="10" spans="1:3">
      <c r="A10" s="92"/>
      <c r="B10" s="171" t="str">
        <f>IF(info_cites!W6="","",info_cites!W6)</f>
        <v/>
      </c>
    </row>
    <row r="11" spans="1:3">
      <c r="A11" s="92"/>
      <c r="B11" s="171" t="str">
        <f>IF(info_cites!W7="","",info_cites!W7)</f>
        <v/>
      </c>
    </row>
    <row r="12" spans="1:3">
      <c r="A12" s="92"/>
      <c r="B12" s="171" t="str">
        <f>IF(info_cites!W8="","",info_cites!W8)</f>
        <v/>
      </c>
    </row>
    <row r="13" spans="1:3">
      <c r="A13" s="92"/>
      <c r="B13" s="171" t="str">
        <f>info_cites!W12</f>
        <v>VL  - 52</v>
      </c>
    </row>
    <row r="14" spans="1:3">
      <c r="A14" s="92"/>
      <c r="B14" s="171" t="str">
        <f>info_cites!W11</f>
        <v>JO  - European Journal of Political Research Political Data Yearbook</v>
      </c>
    </row>
    <row r="15" spans="1:3">
      <c r="A15" s="92"/>
      <c r="B15" s="171" t="str">
        <f>info_cites!W13</f>
        <v>IS  - 1</v>
      </c>
    </row>
    <row r="16" spans="1:3">
      <c r="A16" s="92"/>
      <c r="B16" s="171" t="str">
        <f>info_cites!W18</f>
        <v>SP  - 208</v>
      </c>
    </row>
    <row r="17" spans="1:22">
      <c r="A17" s="92"/>
      <c r="B17" s="171" t="str">
        <f>info_cites!W19</f>
        <v>EP  - 216</v>
      </c>
    </row>
    <row r="18" spans="1:22">
      <c r="A18" s="92"/>
      <c r="B18" s="171" t="str">
        <f>info_cites!W20</f>
        <v>PY  - 2013</v>
      </c>
    </row>
    <row r="19" spans="1:22">
      <c r="A19" s="92"/>
      <c r="B19" s="171" t="str">
        <f>info_cites!W14</f>
        <v>PB  - Blackwell Publishing Ltd</v>
      </c>
    </row>
    <row r="20" spans="1:22">
      <c r="A20" s="92"/>
      <c r="B20" s="171" t="str">
        <f>LEFT(info_cites!W16,13)&amp;"onlinelibrary.wiley.com/doi/"&amp;MID(info_cites!W17,7,999)&amp;"/full"</f>
        <v>UR  - http://onlinelibrary.wiley.com/doi/10.1111/j.2047-8852.12029/full</v>
      </c>
    </row>
    <row r="22" spans="1:22">
      <c r="A22" s="92" t="s">
        <v>208</v>
      </c>
      <c r="B22" s="171" t="str">
        <f>"@article {ecprPDY_"&amp;info_cites!W1&amp;"_"&amp;LOWER(MID(info_cites!W10,FIND("- ",info_cites!W10)+2,999))&amp;","</f>
        <v>@article {ecprPDY_2013_slovakia,</v>
      </c>
    </row>
    <row r="23" spans="1:22">
      <c r="A23" s="92"/>
      <c r="B23" s="171" t="str">
        <f>"title = """&amp;MID(info_cites!W10,FIND("- ",info_cites!W10)+2,999)&amp;""","</f>
        <v>title = "Slovakia",</v>
      </c>
    </row>
    <row r="24" spans="1:22">
      <c r="A24" s="92"/>
      <c r="B24" s="171" t="str">
        <f>"author = """&amp;IF(info_cites!W25&lt;&gt;"",info_cites!W25&amp;".",MID(info_cites!W4,FIND("- ",info_cites!W4)+2,999))&amp;IF(info_cites!W26&lt;&gt;""," and "&amp;info_cites!W26&amp;".",IF(info_cites!W5 = "",""," and "&amp;MID(info_cites!W5,FIND("- ",info_cites!W5)+2,999)))&amp;IF(info_cites!W27&lt;&gt;""," and "&amp;info_cites!W27&amp;".",IF(info_cites!W6 = "",""," and "&amp;MID(info_cites!W6,FIND("- ",info_cites!W6)+2,999)))&amp;IF(info_cites!W28&lt;&gt;""," and "&amp;info_cites!W28&amp;".",IF(info_cites!W7 = "",""," and "&amp;MID(info_cites!W7,FIND("- ",info_cites!W7)+2,999)))&amp;""","</f>
        <v>author = "MALOVÁ, DARINA and UČEŇ, PETER",</v>
      </c>
    </row>
    <row r="25" spans="1:22">
      <c r="A25" s="92"/>
      <c r="B25" s="171" t="str">
        <f>"journal = """&amp;MID(info_cites!W11,FIND("- ",info_cites!W11)+2,999)&amp;""","</f>
        <v>journal = "European Journal of Political Research Political Data Yearbook",</v>
      </c>
    </row>
    <row r="26" spans="1:22">
      <c r="A26" s="92"/>
      <c r="B26" s="171" t="str">
        <f>"volume = "&amp;MID(info_cites!W12,FIND("- ",info_cites!W12)+2,999)&amp;","</f>
        <v>volume = 52,</v>
      </c>
    </row>
    <row r="27" spans="1:22">
      <c r="A27" s="92"/>
      <c r="B27" s="171" t="str">
        <f>"number = "&amp;MID(info_cites!W13,FIND("- ",info_cites!W13)+2,999)&amp;","</f>
        <v>number = 1,</v>
      </c>
    </row>
    <row r="28" spans="1:22">
      <c r="A28" s="92"/>
      <c r="B28" s="171" t="str">
        <f>"pages = """&amp;MID(info_cites!W18,FIND("- ",info_cites!W18)+2,999)&amp;"--"&amp;MID(info_cites!W19,FIND("- ",info_cites!W19)+2,999)&amp;""","</f>
        <v>pages = "208--216",</v>
      </c>
    </row>
    <row r="29" spans="1:22">
      <c r="A29" s="92"/>
      <c r="B29" s="171" t="str">
        <f>"year = "&amp;info_cites!W1&amp;","</f>
        <v>year = 2013,</v>
      </c>
    </row>
    <row r="30" spans="1:22">
      <c r="A30" s="92"/>
      <c r="B30" s="171" t="str">
        <f>"publisher = """&amp;MID(info_cites!W14,FIND("- ",info_cites!W14)+2,999)&amp;""""</f>
        <v>publisher = "Blackwell Publishing Ltd"</v>
      </c>
      <c r="V30" s="170" t="e">
        <f>"@article {ecprPDY_"&amp;V1&amp;"_"&amp;LOWER(MID(V10,FIND("- ",V10)+2,999))&amp;","&amp;REPT("@",3)&amp;"title = """&amp;MID(V10,FIND("- ",V10)+2,999)&amp;""","&amp;REPT("@",3)&amp;"author = """&amp;IF(V25&lt;&gt;"",V25&amp;".",MID(V4,FIND("- ",V4)+2,999))&amp;IF(V26&lt;&gt;""," and "&amp;V26&amp;".",IF(V5 = "",""," and "&amp;MID(V5,FIND("- ",V5)+2,999)))&amp;IF(V27&lt;&gt;""," and "&amp;V27&amp;".",IF(V6 = "",""," and "&amp;MID(V6,FIND("- ",V6)+2,999)))&amp;IF(V28&lt;&gt;""," and "&amp;V28&amp;".",IF(V7 = "",""," and "&amp;MID(V7,FIND("- ",V7)+2,999)))&amp;""","&amp;REPT("@",3)&amp;"journal = """&amp;MID(V11,FIND("- ",V11)+2,999)&amp;""","&amp;REPT("@",3)&amp;"volume = "&amp;MID(V12,FIND("- ",V12)+2,999)&amp;","&amp;REPT("@",3)&amp;"number = "&amp;MID(V13,FIND("- ",V13)+2,999)&amp;","&amp;REPT("@",3)&amp;"pages = """&amp;MID(V18,FIND("- ",V18)+2,999)&amp;"--"&amp;MID(V19,FIND("- ",V19)+2,999)&amp;""","&amp;REPT("@",3)&amp;"year = "&amp;V1&amp;","&amp;REPT("@",3)&amp;"publisher = """&amp;MID(V14,FIND("- ",V14)+2,999)&amp;""""&amp;REPT("@",3)&amp;"}"</f>
        <v>#VALUE!</v>
      </c>
    </row>
    <row r="31" spans="1:22">
      <c r="A31" s="92"/>
      <c r="B31" s="171" t="str">
        <f>"}"</f>
        <v>}</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5">
    <tabColor theme="1" tint="0.34998626667073579"/>
  </sheetPr>
  <dimension ref="A1:AL201"/>
  <sheetViews>
    <sheetView zoomScaleNormal="100" workbookViewId="0"/>
  </sheetViews>
  <sheetFormatPr defaultColWidth="8.85546875" defaultRowHeight="13.5" customHeight="1"/>
  <cols>
    <col min="1" max="2" width="18.5703125" style="159" customWidth="1"/>
    <col min="3" max="3" width="17.28515625" style="159" customWidth="1"/>
    <col min="4" max="4" width="34.85546875" style="159" customWidth="1"/>
    <col min="5" max="9" width="11.85546875" style="159" customWidth="1"/>
    <col min="10" max="31" width="5.85546875" style="159" customWidth="1"/>
    <col min="32" max="16384" width="8.85546875" style="159"/>
  </cols>
  <sheetData>
    <row r="1" spans="1:30" ht="33.75">
      <c r="A1" s="255" t="s">
        <v>1635</v>
      </c>
      <c r="B1" s="206" t="s">
        <v>1634</v>
      </c>
      <c r="C1" s="206" t="s">
        <v>1527</v>
      </c>
      <c r="D1" s="206" t="s">
        <v>14</v>
      </c>
      <c r="E1" s="206" t="s">
        <v>1528</v>
      </c>
      <c r="F1" s="206" t="s">
        <v>1529</v>
      </c>
      <c r="G1" s="206" t="s">
        <v>1530</v>
      </c>
      <c r="H1" s="206" t="s">
        <v>1531</v>
      </c>
      <c r="I1" s="206" t="s">
        <v>1532</v>
      </c>
      <c r="J1" s="207">
        <f>IF(ISERROR(VLOOKUP("Election Start Date:",parlvotes_lh!$A$1:$ZZ$1,3,FALSE))=TRUE,"",IF(VLOOKUP("Election Start Date:",parlvotes_lh!$A$1:$ZZ$1,3,FALSE)=0,"",VLOOKUP("Election Start Date:",parlvotes_lh!$A$1:$ZZ$1,3,FALSE)))</f>
        <v>34607</v>
      </c>
      <c r="K1" s="207">
        <f>IF(ISERROR(VLOOKUP("Election Start Date:",parlvotes_lh!$A$1:$ZZ$1,23,FALSE))=TRUE,"",IF(VLOOKUP("Election Start Date:",parlvotes_lh!$A$1:$ZZ$1,23,FALSE)=0,"",VLOOKUP("Election Start Date:",parlvotes_lh!$A$1:$ZZ$1,23,FALSE)))</f>
        <v>36063</v>
      </c>
      <c r="L1" s="207">
        <f>IF(ISERROR(VLOOKUP("Election Start Date:",parlvotes_lh!$A$1:$ZZ$1,43,FALSE))=TRUE,"",IF(VLOOKUP("Election Start Date:",parlvotes_lh!$A$1:$ZZ$1,43,FALSE)=0,"",VLOOKUP("Election Start Date:",parlvotes_lh!$A$1:$ZZ$1,43,FALSE)))</f>
        <v>37519</v>
      </c>
      <c r="M1" s="207">
        <f>IF(ISERROR(VLOOKUP("Election Start Date:",parlvotes_lh!$A$1:$ZZ$1,63,FALSE))=TRUE,"",IF(VLOOKUP("Election Start Date:",parlvotes_lh!$A$1:$ZZ$1,63,FALSE)=0,"",VLOOKUP("Election Start Date:",parlvotes_lh!$A$1:$ZZ$1,63,FALSE)))</f>
        <v>38885</v>
      </c>
      <c r="N1" s="207">
        <f>IF(ISERROR(VLOOKUP("Election Start Date:",parlvotes_lh!$A$1:$ZZ$1,83,FALSE))=TRUE,"",IF(VLOOKUP("Election Start Date:",parlvotes_lh!$A$1:$ZZ$1,83,FALSE)=0,"",VLOOKUP("Election Start Date:",parlvotes_lh!$A$1:$ZZ$1,83,FALSE)))</f>
        <v>40341</v>
      </c>
      <c r="O1" s="207">
        <f>IF(ISERROR(VLOOKUP("Election Start Date:",parlvotes_lh!$A$1:$ZZ$1,103,FALSE))=TRUE,"",IF(VLOOKUP("Election Start Date:",parlvotes_lh!$A$1:$ZZ$1,103,FALSE)=0,"",VLOOKUP("Election Start Date:",parlvotes_lh!$A$1:$ZZ$1,103,FALSE)))</f>
        <v>40978</v>
      </c>
      <c r="P1" s="207">
        <f>IF(ISERROR(VLOOKUP("Election Start Date:",parlvotes_lh!$A$1:$ZZ$1,123,FALSE))=TRUE,"",IF(VLOOKUP("Election Start Date:",parlvotes_lh!$A$1:$ZZ$1,123,FALSE)=0,"",VLOOKUP("Election Start Date:",parlvotes_lh!$A$1:$ZZ$1,123,FALSE)))</f>
        <v>42435</v>
      </c>
      <c r="Q1" s="207">
        <f>IF(ISERROR(VLOOKUP("Election Start Date:",parlvotes_lh!$A$1:$ZZ$1,143,FALSE))=TRUE,"",IF(VLOOKUP("Election Start Date:",parlvotes_lh!$A$1:$ZZ$1,143,FALSE)=0,"",VLOOKUP("Election Start Date:",parlvotes_lh!$A$1:$ZZ$1,143,FALSE)))</f>
        <v>43890</v>
      </c>
      <c r="R1" s="207" t="str">
        <f>IF(ISERROR(VLOOKUP("Election Start Date:",parlvotes_lh!$A$1:$ZZ$1,163,FALSE))=TRUE,"",IF(VLOOKUP("Election Start Date:",parlvotes_lh!$A$1:$ZZ$1,163,FALSE)=0,"",VLOOKUP("Election Start Date:",parlvotes_lh!$A$1:$ZZ$1,163,FALSE)))</f>
        <v/>
      </c>
      <c r="S1" s="207" t="str">
        <f>IF(ISERROR(VLOOKUP("Election Start Date:",parlvotes_lh!$A$1:$ZZ$1,183,FALSE))=TRUE,"",IF(VLOOKUP("Election Start Date:",parlvotes_lh!$A$1:$ZZ$1,183,FALSE)=0,"",VLOOKUP("Election Start Date:",parlvotes_lh!$A$1:$ZZ$1,183,FALSE)))</f>
        <v/>
      </c>
      <c r="T1" s="207" t="str">
        <f>IF(ISERROR(VLOOKUP("Election Start Date:",parlvotes_lh!$A$1:$ZZ$1,203,FALSE))=TRUE,"",IF(VLOOKUP("Election Start Date:",parlvotes_lh!$A$1:$ZZ$1,203,FALSE)=0,"",VLOOKUP("Election Start Date:",parlvotes_lh!$A$1:$ZZ$1,203,FALSE)))</f>
        <v/>
      </c>
      <c r="U1" s="207" t="str">
        <f>IF(ISERROR(VLOOKUP("Election Start Date:",parlvotes_lh!$A$1:$ZZ$1,223,FALSE))=TRUE,"",IF(VLOOKUP("Election Start Date:",parlvotes_lh!$A$1:$ZZ$1,223,FALSE)=0,"",VLOOKUP("Election Start Date:",parlvotes_lh!$A$1:$ZZ$1,223,FALSE)))</f>
        <v/>
      </c>
      <c r="V1" s="207" t="str">
        <f>IF(ISERROR(VLOOKUP("Election Start Date:",parlvotes_lh!$A$1:$ZZ$1,243,FALSE))=TRUE,"",IF(VLOOKUP("Election Start Date:",parlvotes_lh!$A$1:$ZZ$1,243,FALSE)=0,"",VLOOKUP("Election Start Date:",parlvotes_lh!$A$1:$ZZ$1,243,FALSE)))</f>
        <v/>
      </c>
      <c r="W1" s="207" t="str">
        <f>IF(ISERROR(VLOOKUP("Election Start Date:",parlvotes_lh!$A$1:$ZZ$1,263,FALSE))=TRUE,"",IF(VLOOKUP("Election Start Date:",parlvotes_lh!$A$1:$ZZ$1,263,FALSE)=0,"",VLOOKUP("Election Start Date:",parlvotes_lh!$A$1:$ZZ$1,263,FALSE)))</f>
        <v/>
      </c>
      <c r="X1" s="207" t="str">
        <f>IF(ISERROR(VLOOKUP("Election Start Date:",parlvotes_lh!$A$1:$ZZ$1,283,FALSE))=TRUE,"",IF(VLOOKUP("Election Start Date:",parlvotes_lh!$A$1:$ZZ$1,283,FALSE)=0,"",VLOOKUP("Election Start Date:",parlvotes_lh!$A$1:$ZZ$1,283,FALSE)))</f>
        <v/>
      </c>
      <c r="Y1" s="207" t="str">
        <f>IF(ISERROR(VLOOKUP("Election Start Date:",parlvotes_lh!$A$1:$ZZ$1,303,FALSE))=TRUE,"",IF(VLOOKUP("Election Start Date:",parlvotes_lh!$A$1:$ZZ$1,303,FALSE)=0,"",VLOOKUP("Election Start Date:",parlvotes_lh!$A$1:$ZZ$1,303,FALSE)))</f>
        <v/>
      </c>
      <c r="Z1" s="207" t="str">
        <f>IF(ISERROR(VLOOKUP("Election Start Date:",parlvotes_lh!$A$1:$ZZ$1,323,FALSE))=TRUE,"",IF(VLOOKUP("Election Start Date:",parlvotes_lh!$A$1:$ZZ$1,323,FALSE)=0,"",VLOOKUP("Election Start Date:",parlvotes_lh!$A$1:$ZZ$1,323,FALSE)))</f>
        <v/>
      </c>
      <c r="AA1" s="207" t="str">
        <f>IF(ISERROR(VLOOKUP("Election Start Date:",parlvotes_lh!$A$1:$ZZ$1,343,FALSE))=TRUE,"",IF(VLOOKUP("Election Start Date:",parlvotes_lh!$A$1:$ZZ$1,343,FALSE)=0,"",VLOOKUP("Election Start Date:",parlvotes_lh!$A$1:$ZZ$1,343,FALSE)))</f>
        <v/>
      </c>
      <c r="AB1" s="207" t="str">
        <f>IF(ISERROR(VLOOKUP("Election Start Date:",parlvotes_lh!$A$1:$ZZ$1,363,FALSE))=TRUE,"",IF(VLOOKUP("Election Start Date:",parlvotes_lh!$A$1:$ZZ$1,363,FALSE)=0,"",VLOOKUP("Election Start Date:",parlvotes_lh!$A$1:$ZZ$1,363,FALSE)))</f>
        <v/>
      </c>
      <c r="AC1" s="207" t="str">
        <f>IF(ISERROR(VLOOKUP("Election Start Date:",parlvotes_lh!$A$1:$ZZ$1,383,FALSE))=TRUE,"",IF(VLOOKUP("Election Start Date:",parlvotes_lh!$A$1:$ZZ$1,383,FALSE)=0,"",VLOOKUP("Election Start Date:",parlvotes_lh!$A$1:$ZZ$1,383,FALSE)))</f>
        <v/>
      </c>
    </row>
    <row r="2" spans="1:30" ht="13.5" customHeight="1">
      <c r="A2" s="208" t="str">
        <f>IF(info_parties!A2="","",info_parties!A2)</f>
        <v>sk_independent01</v>
      </c>
      <c r="B2" s="120" t="str">
        <f>IF(A2="","",MID(info_weblinks!$C$3,32,3))</f>
        <v>svk</v>
      </c>
      <c r="C2" s="120" t="str">
        <f>IF(info_parties!G2="","",info_parties!G2)</f>
        <v>Non-affiliated</v>
      </c>
      <c r="D2" s="120" t="str">
        <f>IF(info_parties!K2="","",info_parties!K2)</f>
        <v>Nezavisly</v>
      </c>
      <c r="E2" s="120" t="str">
        <f>IF(info_parties!H2="","",info_parties!H2)</f>
        <v>Independent</v>
      </c>
      <c r="F2" s="209" t="str">
        <f t="shared" ref="F2:F33" si="0">IF(MAX(J2:AC2)=0,"",INDEX(J$1:AC$1,MATCH(TRUE,INDEX((J2:AC2&lt;&gt;""),0),0)))</f>
        <v/>
      </c>
      <c r="G2" s="210" t="str">
        <f t="shared" ref="G2:G33" si="1">IF(MAX(J2:AC2)=0,"",INDEX(J$1:AC$1,1,MATCH(LOOKUP(9.99+307,J2:AC2),J2:AC2,0)))</f>
        <v/>
      </c>
      <c r="H2" s="211" t="str">
        <f t="shared" ref="H2:H33" si="2">IF(MAX(J2:AC2)=0,"",MAX(J2:AC2))</f>
        <v/>
      </c>
      <c r="I2" s="212" t="str">
        <f t="shared" ref="I2:I33" si="3">IF(H2="","",INDEX(J$1:AC$1,1,MATCH(H2,J2:AC2,0)))</f>
        <v/>
      </c>
      <c r="J2" s="213" t="str">
        <f>IF(ISERROR(VLOOKUP($A2,parlvotes_lh!$A$11:$ZZ$208,6,FALSE))=TRUE,"",IF(VLOOKUP($A2,parlvotes_lh!$A$11:$ZZ$208,6,FALSE)=0,"",VLOOKUP($A2,parlvotes_lh!$A$11:$ZZ$208,6,FALSE)))</f>
        <v/>
      </c>
      <c r="K2" s="213" t="str">
        <f>IF(ISERROR(VLOOKUP($A2,parlvotes_lh!$A$11:$ZZ$208,26,FALSE))=TRUE,"",IF(VLOOKUP($A2,parlvotes_lh!$A$11:$ZZ$208,26,FALSE)=0,"",VLOOKUP($A2,parlvotes_lh!$A$11:$ZZ$208,26,FALSE)))</f>
        <v/>
      </c>
      <c r="L2" s="213" t="str">
        <f>IF(ISERROR(VLOOKUP($A2,parlvotes_lh!$A$11:$ZZ$208,46,FALSE))=TRUE,"",IF(VLOOKUP($A2,parlvotes_lh!$A$11:$ZZ$208,46,FALSE)=0,"",VLOOKUP($A2,parlvotes_lh!$A$11:$ZZ$208,46,FALSE)))</f>
        <v/>
      </c>
      <c r="M2" s="213" t="str">
        <f>IF(ISERROR(VLOOKUP($A2,parlvotes_lh!$A$11:$ZZ$208,66,FALSE))=TRUE,"",IF(VLOOKUP($A2,parlvotes_lh!$A$11:$ZZ$208,66,FALSE)=0,"",VLOOKUP($A2,parlvotes_lh!$A$11:$ZZ$208,66,FALSE)))</f>
        <v/>
      </c>
      <c r="N2" s="213" t="str">
        <f>IF(ISERROR(VLOOKUP($A2,parlvotes_lh!$A$11:$ZZ$208,86,FALSE))=TRUE,"",IF(VLOOKUP($A2,parlvotes_lh!$A$11:$ZZ$208,86,FALSE)=0,"",VLOOKUP($A2,parlvotes_lh!$A$11:$ZZ$208,86,FALSE)))</f>
        <v/>
      </c>
      <c r="O2" s="213" t="str">
        <f>IF(ISERROR(VLOOKUP($A2,parlvotes_lh!$A$11:$ZZ$208,106,FALSE))=TRUE,"",IF(VLOOKUP($A2,parlvotes_lh!$A$11:$ZZ$208,106,FALSE)=0,"",VLOOKUP($A2,parlvotes_lh!$A$11:$ZZ$208,106,FALSE)))</f>
        <v/>
      </c>
      <c r="P2" s="213" t="str">
        <f>IF(ISERROR(VLOOKUP($A2,parlvotes_lh!$A$11:$ZZ$208,126,FALSE))=TRUE,"",IF(VLOOKUP($A2,parlvotes_lh!$A$11:$ZZ$208,126,FALSE)=0,"",VLOOKUP($A2,parlvotes_lh!$A$11:$ZZ$208,126,FALSE)))</f>
        <v/>
      </c>
      <c r="Q2" s="214" t="str">
        <f>IF(ISERROR(VLOOKUP($A2,parlvotes_lh!$A$11:$ZZ$208,146,FALSE))=TRUE,"",IF(VLOOKUP($A2,parlvotes_lh!$A$11:$ZZ$208,146,FALSE)=0,"",VLOOKUP($A2,parlvotes_lh!$A$11:$ZZ$208,146,FALSE)))</f>
        <v/>
      </c>
      <c r="R2" s="214" t="str">
        <f>IF(ISERROR(VLOOKUP($A2,parlvotes_lh!$A$11:$ZZ$208,166,FALSE))=TRUE,"",IF(VLOOKUP($A2,parlvotes_lh!$A$11:$ZZ$208,166,FALSE)=0,"",VLOOKUP($A2,parlvotes_lh!$A$11:$ZZ$208,166,FALSE)))</f>
        <v/>
      </c>
      <c r="S2" s="214" t="str">
        <f>IF(ISERROR(VLOOKUP($A2,parlvotes_lh!$A$11:$ZZ$208,186,FALSE))=TRUE,"",IF(VLOOKUP($A2,parlvotes_lh!$A$11:$ZZ$208,186,FALSE)=0,"",VLOOKUP($A2,parlvotes_lh!$A$11:$ZZ$208,186,FALSE)))</f>
        <v/>
      </c>
      <c r="T2" s="214" t="str">
        <f>IF(ISERROR(VLOOKUP($A2,parlvotes_lh!$A$11:$ZZ$208,206,FALSE))=TRUE,"",IF(VLOOKUP($A2,parlvotes_lh!$A$11:$ZZ$208,206,FALSE)=0,"",VLOOKUP($A2,parlvotes_lh!$A$11:$ZZ$208,206,FALSE)))</f>
        <v/>
      </c>
      <c r="U2" s="214" t="str">
        <f>IF(ISERROR(VLOOKUP($A2,parlvotes_lh!$A$11:$ZZ$208,226,FALSE))=TRUE,"",IF(VLOOKUP($A2,parlvotes_lh!$A$11:$ZZ$208,226,FALSE)=0,"",VLOOKUP($A2,parlvotes_lh!$A$11:$ZZ$208,226,FALSE)))</f>
        <v/>
      </c>
      <c r="V2" s="214" t="str">
        <f>IF(ISERROR(VLOOKUP($A2,parlvotes_lh!$A$11:$ZZ$208,246,FALSE))=TRUE,"",IF(VLOOKUP($A2,parlvotes_lh!$A$11:$ZZ$208,246,FALSE)=0,"",VLOOKUP($A2,parlvotes_lh!$A$11:$ZZ$208,246,FALSE)))</f>
        <v/>
      </c>
      <c r="W2" s="214" t="str">
        <f>IF(ISERROR(VLOOKUP($A2,parlvotes_lh!$A$11:$ZZ$208,266,FALSE))=TRUE,"",IF(VLOOKUP($A2,parlvotes_lh!$A$11:$ZZ$208,266,FALSE)=0,"",VLOOKUP($A2,parlvotes_lh!$A$11:$ZZ$208,266,FALSE)))</f>
        <v/>
      </c>
      <c r="X2" s="214" t="str">
        <f>IF(ISERROR(VLOOKUP($A2,parlvotes_lh!$A$11:$ZZ$208,286,FALSE))=TRUE,"",IF(VLOOKUP($A2,parlvotes_lh!$A$11:$ZZ$208,286,FALSE)=0,"",VLOOKUP($A2,parlvotes_lh!$A$11:$ZZ$208,286,FALSE)))</f>
        <v/>
      </c>
      <c r="Y2" s="214" t="str">
        <f>IF(ISERROR(VLOOKUP($A2,parlvotes_lh!$A$11:$ZZ$208,306,FALSE))=TRUE,"",IF(VLOOKUP($A2,parlvotes_lh!$A$11:$ZZ$208,306,FALSE)=0,"",VLOOKUP($A2,parlvotes_lh!$A$11:$ZZ$208,306,FALSE)))</f>
        <v/>
      </c>
      <c r="Z2" s="214" t="str">
        <f>IF(ISERROR(VLOOKUP($A2,parlvotes_lh!$A$11:$ZZ$208,326,FALSE))=TRUE,"",IF(VLOOKUP($A2,parlvotes_lh!$A$11:$ZZ$208,326,FALSE)=0,"",VLOOKUP($A2,parlvotes_lh!$A$11:$ZZ$208,326,FALSE)))</f>
        <v/>
      </c>
      <c r="AA2" s="214" t="str">
        <f>IF(ISERROR(VLOOKUP($A2,parlvotes_lh!$A$11:$ZZ$208,346,FALSE))=TRUE,"",IF(VLOOKUP($A2,parlvotes_lh!$A$11:$ZZ$208,346,FALSE)=0,"",VLOOKUP($A2,parlvotes_lh!$A$11:$ZZ$208,346,FALSE)))</f>
        <v/>
      </c>
      <c r="AB2" s="214" t="str">
        <f>IF(ISERROR(VLOOKUP($A2,parlvotes_lh!$A$11:$ZZ$208,366,FALSE))=TRUE,"",IF(VLOOKUP($A2,parlvotes_lh!$A$11:$ZZ$208,366,FALSE)=0,"",VLOOKUP($A2,parlvotes_lh!$A$11:$ZZ$208,366,FALSE)))</f>
        <v/>
      </c>
      <c r="AC2" s="214" t="str">
        <f>IF(ISERROR(VLOOKUP($A2,parlvotes_lh!$A$11:$ZZ$208,386,FALSE))=TRUE,"",IF(VLOOKUP($A2,parlvotes_lh!$A$11:$ZZ$208,386,FALSE)=0,"",VLOOKUP($A2,parlvotes_lh!$A$11:$ZZ$208,386,FALSE)))</f>
        <v/>
      </c>
    </row>
    <row r="3" spans="1:30" ht="13.5" customHeight="1">
      <c r="A3" s="208" t="str">
        <f>IF(info_parties!A3="","",info_parties!A3)</f>
        <v>sk_other</v>
      </c>
      <c r="B3" s="120" t="str">
        <f>IF(A3="","",MID(info_weblinks!$C$3,32,3))</f>
        <v>svk</v>
      </c>
      <c r="C3" s="120" t="str">
        <f>IF(info_parties!G3="","",info_parties!G3)</f>
        <v>Other</v>
      </c>
      <c r="D3" s="120" t="str">
        <f>IF(info_parties!K3="","",info_parties!K3)</f>
        <v>ostatne strany</v>
      </c>
      <c r="E3" s="120" t="str">
        <f>IF(info_parties!H3="","",info_parties!H3)</f>
        <v>Other</v>
      </c>
      <c r="F3" s="209">
        <f t="shared" si="0"/>
        <v>34607</v>
      </c>
      <c r="G3" s="210">
        <f t="shared" si="1"/>
        <v>43890</v>
      </c>
      <c r="H3" s="211">
        <f t="shared" si="2"/>
        <v>1.728190522264187E-2</v>
      </c>
      <c r="I3" s="212">
        <f t="shared" si="3"/>
        <v>43890</v>
      </c>
      <c r="J3" s="213">
        <f>IF(ISERROR(VLOOKUP($A3,parlvotes_lh!$A$11:$ZZ$208,6,FALSE))=TRUE,"",IF(VLOOKUP($A3,parlvotes_lh!$A$11:$ZZ$208,6,FALSE)=0,"",VLOOKUP($A3,parlvotes_lh!$A$11:$ZZ$208,6,FALSE)))</f>
        <v>4.0000000000000001E-3</v>
      </c>
      <c r="K3" s="213">
        <f>IF(ISERROR(VLOOKUP($A3,parlvotes_lh!$A$11:$ZZ$208,26,FALSE))=TRUE,"",IF(VLOOKUP($A3,parlvotes_lh!$A$11:$ZZ$208,26,FALSE)=0,"",VLOOKUP($A3,parlvotes_lh!$A$11:$ZZ$208,26,FALSE)))</f>
        <v>6.3000000000000009E-3</v>
      </c>
      <c r="L3" s="213">
        <f>IF(ISERROR(VLOOKUP($A3,parlvotes_lh!$A$11:$ZZ$208,46,FALSE))=TRUE,"",IF(VLOOKUP($A3,parlvotes_lh!$A$11:$ZZ$208,46,FALSE)=0,"",VLOOKUP($A3,parlvotes_lh!$A$11:$ZZ$208,46,FALSE)))</f>
        <v>1.17E-2</v>
      </c>
      <c r="M3" s="213">
        <f>IF(ISERROR(VLOOKUP($A3,parlvotes_lh!$A$11:$ZZ$208,66,FALSE))=TRUE,"",IF(VLOOKUP($A3,parlvotes_lh!$A$11:$ZZ$208,66,FALSE)=0,"",VLOOKUP($A3,parlvotes_lh!$A$11:$ZZ$208,66,FALSE)))</f>
        <v>7.9000000000000008E-3</v>
      </c>
      <c r="N3" s="213">
        <f>IF(ISERROR(VLOOKUP($A3,parlvotes_lh!$A$11:$ZZ$208,86,FALSE))=TRUE,"",IF(VLOOKUP($A3,parlvotes_lh!$A$11:$ZZ$208,86,FALSE)=0,"",VLOOKUP($A3,parlvotes_lh!$A$11:$ZZ$208,86,FALSE)))</f>
        <v>1.0999999999999999E-2</v>
      </c>
      <c r="O3" s="213">
        <f>IF(ISERROR(VLOOKUP($A3,parlvotes_lh!$A$11:$ZZ$208,106,FALSE))=TRUE,"",IF(VLOOKUP($A3,parlvotes_lh!$A$11:$ZZ$208,106,FALSE)=0,"",VLOOKUP($A3,parlvotes_lh!$A$11:$ZZ$208,106,FALSE)))</f>
        <v>1.5315660333175916E-2</v>
      </c>
      <c r="P3" s="213">
        <f>IF(ISERROR(VLOOKUP($A3,parlvotes_lh!$A$11:$ZZ$208,126,FALSE))=TRUE,"",IF(VLOOKUP($A3,parlvotes_lh!$A$11:$ZZ$208,126,FALSE)=0,"",VLOOKUP($A3,parlvotes_lh!$A$11:$ZZ$208,126,FALSE)))</f>
        <v>1.0540504266129805E-2</v>
      </c>
      <c r="Q3" s="214">
        <f>IF(ISERROR(VLOOKUP($A3,parlvotes_lh!$A$11:$ZZ$208,146,FALSE))=TRUE,"",IF(VLOOKUP($A3,parlvotes_lh!$A$11:$ZZ$208,146,FALSE)=0,"",VLOOKUP($A3,parlvotes_lh!$A$11:$ZZ$208,146,FALSE)))</f>
        <v>1.728190522264187E-2</v>
      </c>
      <c r="R3" s="214" t="str">
        <f>IF(ISERROR(VLOOKUP($A3,parlvotes_lh!$A$11:$ZZ$208,166,FALSE))=TRUE,"",IF(VLOOKUP($A3,parlvotes_lh!$A$11:$ZZ$208,166,FALSE)=0,"",VLOOKUP($A3,parlvotes_lh!$A$11:$ZZ$208,166,FALSE)))</f>
        <v/>
      </c>
      <c r="S3" s="214" t="str">
        <f>IF(ISERROR(VLOOKUP($A3,parlvotes_lh!$A$11:$ZZ$208,186,FALSE))=TRUE,"",IF(VLOOKUP($A3,parlvotes_lh!$A$11:$ZZ$208,186,FALSE)=0,"",VLOOKUP($A3,parlvotes_lh!$A$11:$ZZ$208,186,FALSE)))</f>
        <v/>
      </c>
      <c r="T3" s="214" t="str">
        <f>IF(ISERROR(VLOOKUP($A3,parlvotes_lh!$A$11:$ZZ$208,206,FALSE))=TRUE,"",IF(VLOOKUP($A3,parlvotes_lh!$A$11:$ZZ$208,206,FALSE)=0,"",VLOOKUP($A3,parlvotes_lh!$A$11:$ZZ$208,206,FALSE)))</f>
        <v/>
      </c>
      <c r="U3" s="214" t="str">
        <f>IF(ISERROR(VLOOKUP($A3,parlvotes_lh!$A$11:$ZZ$208,226,FALSE))=TRUE,"",IF(VLOOKUP($A3,parlvotes_lh!$A$11:$ZZ$208,226,FALSE)=0,"",VLOOKUP($A3,parlvotes_lh!$A$11:$ZZ$208,226,FALSE)))</f>
        <v/>
      </c>
      <c r="V3" s="214" t="str">
        <f>IF(ISERROR(VLOOKUP($A3,parlvotes_lh!$A$11:$ZZ$208,246,FALSE))=TRUE,"",IF(VLOOKUP($A3,parlvotes_lh!$A$11:$ZZ$208,246,FALSE)=0,"",VLOOKUP($A3,parlvotes_lh!$A$11:$ZZ$208,246,FALSE)))</f>
        <v/>
      </c>
      <c r="W3" s="214" t="str">
        <f>IF(ISERROR(VLOOKUP($A3,parlvotes_lh!$A$11:$ZZ$208,266,FALSE))=TRUE,"",IF(VLOOKUP($A3,parlvotes_lh!$A$11:$ZZ$208,266,FALSE)=0,"",VLOOKUP($A3,parlvotes_lh!$A$11:$ZZ$208,266,FALSE)))</f>
        <v/>
      </c>
      <c r="X3" s="214" t="str">
        <f>IF(ISERROR(VLOOKUP($A3,parlvotes_lh!$A$11:$ZZ$208,286,FALSE))=TRUE,"",IF(VLOOKUP($A3,parlvotes_lh!$A$11:$ZZ$208,286,FALSE)=0,"",VLOOKUP($A3,parlvotes_lh!$A$11:$ZZ$208,286,FALSE)))</f>
        <v/>
      </c>
      <c r="Y3" s="214" t="str">
        <f>IF(ISERROR(VLOOKUP($A3,parlvotes_lh!$A$11:$ZZ$208,306,FALSE))=TRUE,"",IF(VLOOKUP($A3,parlvotes_lh!$A$11:$ZZ$208,306,FALSE)=0,"",VLOOKUP($A3,parlvotes_lh!$A$11:$ZZ$208,306,FALSE)))</f>
        <v/>
      </c>
      <c r="Z3" s="214" t="str">
        <f>IF(ISERROR(VLOOKUP($A3,parlvotes_lh!$A$11:$ZZ$208,326,FALSE))=TRUE,"",IF(VLOOKUP($A3,parlvotes_lh!$A$11:$ZZ$208,326,FALSE)=0,"",VLOOKUP($A3,parlvotes_lh!$A$11:$ZZ$208,326,FALSE)))</f>
        <v/>
      </c>
      <c r="AA3" s="214" t="str">
        <f>IF(ISERROR(VLOOKUP($A3,parlvotes_lh!$A$11:$ZZ$208,346,FALSE))=TRUE,"",IF(VLOOKUP($A3,parlvotes_lh!$A$11:$ZZ$208,346,FALSE)=0,"",VLOOKUP($A3,parlvotes_lh!$A$11:$ZZ$208,346,FALSE)))</f>
        <v/>
      </c>
      <c r="AB3" s="214" t="str">
        <f>IF(ISERROR(VLOOKUP($A3,parlvotes_lh!$A$11:$ZZ$208,366,FALSE))=TRUE,"",IF(VLOOKUP($A3,parlvotes_lh!$A$11:$ZZ$208,366,FALSE)=0,"",VLOOKUP($A3,parlvotes_lh!$A$11:$ZZ$208,366,FALSE)))</f>
        <v/>
      </c>
      <c r="AC3" s="214" t="str">
        <f>IF(ISERROR(VLOOKUP($A3,parlvotes_lh!$A$11:$ZZ$208,386,FALSE))=TRUE,"",IF(VLOOKUP($A3,parlvotes_lh!$A$11:$ZZ$208,386,FALSE)=0,"",VLOOKUP($A3,parlvotes_lh!$A$11:$ZZ$208,386,FALSE)))</f>
        <v/>
      </c>
      <c r="AD3" s="215"/>
    </row>
    <row r="4" spans="1:30" ht="13.5" customHeight="1">
      <c r="A4" s="208" t="str">
        <f>IF(info_parties!A4="","",info_parties!A4)</f>
        <v>sk_vacant01</v>
      </c>
      <c r="B4" s="120" t="str">
        <f>IF(A4="","",MID(info_weblinks!$C$3,32,3))</f>
        <v>svk</v>
      </c>
      <c r="C4" s="120" t="str">
        <f>IF(info_parties!G4="","",info_parties!G4)</f>
        <v>Vacant seat</v>
      </c>
      <c r="D4" s="120" t="str">
        <f>IF(info_parties!K4="","",info_parties!K4)</f>
        <v>Voľný</v>
      </c>
      <c r="E4" s="120" t="str">
        <f>IF(info_parties!H4="","",info_parties!H4)</f>
        <v>Vacant</v>
      </c>
      <c r="F4" s="209" t="str">
        <f t="shared" si="0"/>
        <v/>
      </c>
      <c r="G4" s="210" t="str">
        <f t="shared" si="1"/>
        <v/>
      </c>
      <c r="H4" s="211" t="str">
        <f t="shared" si="2"/>
        <v/>
      </c>
      <c r="I4" s="212" t="str">
        <f t="shared" si="3"/>
        <v/>
      </c>
      <c r="J4" s="213" t="str">
        <f>IF(ISERROR(VLOOKUP($A4,parlvotes_lh!$A$11:$ZZ$208,6,FALSE))=TRUE,"",IF(VLOOKUP($A4,parlvotes_lh!$A$11:$ZZ$208,6,FALSE)=0,"",VLOOKUP($A4,parlvotes_lh!$A$11:$ZZ$208,6,FALSE)))</f>
        <v/>
      </c>
      <c r="K4" s="213" t="str">
        <f>IF(ISERROR(VLOOKUP($A4,parlvotes_lh!$A$11:$ZZ$208,26,FALSE))=TRUE,"",IF(VLOOKUP($A4,parlvotes_lh!$A$11:$ZZ$208,26,FALSE)=0,"",VLOOKUP($A4,parlvotes_lh!$A$11:$ZZ$208,26,FALSE)))</f>
        <v/>
      </c>
      <c r="L4" s="213" t="str">
        <f>IF(ISERROR(VLOOKUP($A4,parlvotes_lh!$A$11:$ZZ$208,46,FALSE))=TRUE,"",IF(VLOOKUP($A4,parlvotes_lh!$A$11:$ZZ$208,46,FALSE)=0,"",VLOOKUP($A4,parlvotes_lh!$A$11:$ZZ$208,46,FALSE)))</f>
        <v/>
      </c>
      <c r="M4" s="213" t="str">
        <f>IF(ISERROR(VLOOKUP($A4,parlvotes_lh!$A$11:$ZZ$208,66,FALSE))=TRUE,"",IF(VLOOKUP($A4,parlvotes_lh!$A$11:$ZZ$208,66,FALSE)=0,"",VLOOKUP($A4,parlvotes_lh!$A$11:$ZZ$208,66,FALSE)))</f>
        <v/>
      </c>
      <c r="N4" s="213" t="str">
        <f>IF(ISERROR(VLOOKUP($A4,parlvotes_lh!$A$11:$ZZ$208,86,FALSE))=TRUE,"",IF(VLOOKUP($A4,parlvotes_lh!$A$11:$ZZ$208,86,FALSE)=0,"",VLOOKUP($A4,parlvotes_lh!$A$11:$ZZ$208,86,FALSE)))</f>
        <v/>
      </c>
      <c r="O4" s="213" t="str">
        <f>IF(ISERROR(VLOOKUP($A4,parlvotes_lh!$A$11:$ZZ$208,106,FALSE))=TRUE,"",IF(VLOOKUP($A4,parlvotes_lh!$A$11:$ZZ$208,106,FALSE)=0,"",VLOOKUP($A4,parlvotes_lh!$A$11:$ZZ$208,106,FALSE)))</f>
        <v/>
      </c>
      <c r="P4" s="213" t="str">
        <f>IF(ISERROR(VLOOKUP($A4,parlvotes_lh!$A$11:$ZZ$208,126,FALSE))=TRUE,"",IF(VLOOKUP($A4,parlvotes_lh!$A$11:$ZZ$208,126,FALSE)=0,"",VLOOKUP($A4,parlvotes_lh!$A$11:$ZZ$208,126,FALSE)))</f>
        <v/>
      </c>
      <c r="Q4" s="214" t="str">
        <f>IF(ISERROR(VLOOKUP($A4,parlvotes_lh!$A$11:$ZZ$208,146,FALSE))=TRUE,"",IF(VLOOKUP($A4,parlvotes_lh!$A$11:$ZZ$208,146,FALSE)=0,"",VLOOKUP($A4,parlvotes_lh!$A$11:$ZZ$208,146,FALSE)))</f>
        <v/>
      </c>
      <c r="R4" s="214" t="str">
        <f>IF(ISERROR(VLOOKUP($A4,parlvotes_lh!$A$11:$ZZ$208,166,FALSE))=TRUE,"",IF(VLOOKUP($A4,parlvotes_lh!$A$11:$ZZ$208,166,FALSE)=0,"",VLOOKUP($A4,parlvotes_lh!$A$11:$ZZ$208,166,FALSE)))</f>
        <v/>
      </c>
      <c r="S4" s="214" t="str">
        <f>IF(ISERROR(VLOOKUP($A4,parlvotes_lh!$A$11:$ZZ$208,186,FALSE))=TRUE,"",IF(VLOOKUP($A4,parlvotes_lh!$A$11:$ZZ$208,186,FALSE)=0,"",VLOOKUP($A4,parlvotes_lh!$A$11:$ZZ$208,186,FALSE)))</f>
        <v/>
      </c>
      <c r="T4" s="214" t="str">
        <f>IF(ISERROR(VLOOKUP($A4,parlvotes_lh!$A$11:$ZZ$208,206,FALSE))=TRUE,"",IF(VLOOKUP($A4,parlvotes_lh!$A$11:$ZZ$208,206,FALSE)=0,"",VLOOKUP($A4,parlvotes_lh!$A$11:$ZZ$208,206,FALSE)))</f>
        <v/>
      </c>
      <c r="U4" s="214" t="str">
        <f>IF(ISERROR(VLOOKUP($A4,parlvotes_lh!$A$11:$ZZ$208,226,FALSE))=TRUE,"",IF(VLOOKUP($A4,parlvotes_lh!$A$11:$ZZ$208,226,FALSE)=0,"",VLOOKUP($A4,parlvotes_lh!$A$11:$ZZ$208,226,FALSE)))</f>
        <v/>
      </c>
      <c r="V4" s="214" t="str">
        <f>IF(ISERROR(VLOOKUP($A4,parlvotes_lh!$A$11:$ZZ$208,246,FALSE))=TRUE,"",IF(VLOOKUP($A4,parlvotes_lh!$A$11:$ZZ$208,246,FALSE)=0,"",VLOOKUP($A4,parlvotes_lh!$A$11:$ZZ$208,246,FALSE)))</f>
        <v/>
      </c>
      <c r="W4" s="214" t="str">
        <f>IF(ISERROR(VLOOKUP($A4,parlvotes_lh!$A$11:$ZZ$208,266,FALSE))=TRUE,"",IF(VLOOKUP($A4,parlvotes_lh!$A$11:$ZZ$208,266,FALSE)=0,"",VLOOKUP($A4,parlvotes_lh!$A$11:$ZZ$208,266,FALSE)))</f>
        <v/>
      </c>
      <c r="X4" s="214" t="str">
        <f>IF(ISERROR(VLOOKUP($A4,parlvotes_lh!$A$11:$ZZ$208,286,FALSE))=TRUE,"",IF(VLOOKUP($A4,parlvotes_lh!$A$11:$ZZ$208,286,FALSE)=0,"",VLOOKUP($A4,parlvotes_lh!$A$11:$ZZ$208,286,FALSE)))</f>
        <v/>
      </c>
      <c r="Y4" s="214" t="str">
        <f>IF(ISERROR(VLOOKUP($A4,parlvotes_lh!$A$11:$ZZ$208,306,FALSE))=TRUE,"",IF(VLOOKUP($A4,parlvotes_lh!$A$11:$ZZ$208,306,FALSE)=0,"",VLOOKUP($A4,parlvotes_lh!$A$11:$ZZ$208,306,FALSE)))</f>
        <v/>
      </c>
      <c r="Z4" s="214" t="str">
        <f>IF(ISERROR(VLOOKUP($A4,parlvotes_lh!$A$11:$ZZ$208,326,FALSE))=TRUE,"",IF(VLOOKUP($A4,parlvotes_lh!$A$11:$ZZ$208,326,FALSE)=0,"",VLOOKUP($A4,parlvotes_lh!$A$11:$ZZ$208,326,FALSE)))</f>
        <v/>
      </c>
      <c r="AA4" s="214" t="str">
        <f>IF(ISERROR(VLOOKUP($A4,parlvotes_lh!$A$11:$ZZ$208,346,FALSE))=TRUE,"",IF(VLOOKUP($A4,parlvotes_lh!$A$11:$ZZ$208,346,FALSE)=0,"",VLOOKUP($A4,parlvotes_lh!$A$11:$ZZ$208,346,FALSE)))</f>
        <v/>
      </c>
      <c r="AB4" s="214" t="str">
        <f>IF(ISERROR(VLOOKUP($A4,parlvotes_lh!$A$11:$ZZ$208,366,FALSE))=TRUE,"",IF(VLOOKUP($A4,parlvotes_lh!$A$11:$ZZ$208,366,FALSE)=0,"",VLOOKUP($A4,parlvotes_lh!$A$11:$ZZ$208,366,FALSE)))</f>
        <v/>
      </c>
      <c r="AC4" s="214" t="str">
        <f>IF(ISERROR(VLOOKUP($A4,parlvotes_lh!$A$11:$ZZ$208,386,FALSE))=TRUE,"",IF(VLOOKUP($A4,parlvotes_lh!$A$11:$ZZ$208,386,FALSE)=0,"",VLOOKUP($A4,parlvotes_lh!$A$11:$ZZ$208,386,FALSE)))</f>
        <v/>
      </c>
      <c r="AD4" s="215"/>
    </row>
    <row r="5" spans="1:30" ht="13.5" customHeight="1">
      <c r="A5" s="208" t="str">
        <f>IF(info_parties!A5="","",info_parties!A5)</f>
        <v>N/A</v>
      </c>
      <c r="B5" s="120" t="str">
        <f>IF(A5="","",MID(info_weblinks!$C$3,32,3))</f>
        <v>svk</v>
      </c>
      <c r="C5" s="120" t="str">
        <f>IF(info_parties!G5="","",info_parties!G5)</f>
        <v>Not available</v>
      </c>
      <c r="D5" s="120" t="str">
        <f>IF(info_parties!K5="","",info_parties!K5)</f>
        <v>Not available</v>
      </c>
      <c r="E5" s="120" t="str">
        <f>IF(info_parties!H5="","",info_parties!H5)</f>
        <v>N/A</v>
      </c>
      <c r="F5" s="209" t="str">
        <f t="shared" si="0"/>
        <v/>
      </c>
      <c r="G5" s="210" t="str">
        <f t="shared" si="1"/>
        <v/>
      </c>
      <c r="H5" s="211" t="str">
        <f t="shared" si="2"/>
        <v/>
      </c>
      <c r="I5" s="212" t="str">
        <f t="shared" si="3"/>
        <v/>
      </c>
      <c r="J5" s="213" t="str">
        <f>IF(ISERROR(VLOOKUP($A5,parlvotes_lh!$A$11:$ZZ$208,6,FALSE))=TRUE,"",IF(VLOOKUP($A5,parlvotes_lh!$A$11:$ZZ$208,6,FALSE)=0,"",VLOOKUP($A5,parlvotes_lh!$A$11:$ZZ$208,6,FALSE)))</f>
        <v/>
      </c>
      <c r="K5" s="213" t="str">
        <f>IF(ISERROR(VLOOKUP($A5,parlvotes_lh!$A$11:$ZZ$208,26,FALSE))=TRUE,"",IF(VLOOKUP($A5,parlvotes_lh!$A$11:$ZZ$208,26,FALSE)=0,"",VLOOKUP($A5,parlvotes_lh!$A$11:$ZZ$208,26,FALSE)))</f>
        <v/>
      </c>
      <c r="L5" s="213" t="str">
        <f>IF(ISERROR(VLOOKUP($A5,parlvotes_lh!$A$11:$ZZ$208,46,FALSE))=TRUE,"",IF(VLOOKUP($A5,parlvotes_lh!$A$11:$ZZ$208,46,FALSE)=0,"",VLOOKUP($A5,parlvotes_lh!$A$11:$ZZ$208,46,FALSE)))</f>
        <v/>
      </c>
      <c r="M5" s="213" t="str">
        <f>IF(ISERROR(VLOOKUP($A5,parlvotes_lh!$A$11:$ZZ$208,66,FALSE))=TRUE,"",IF(VLOOKUP($A5,parlvotes_lh!$A$11:$ZZ$208,66,FALSE)=0,"",VLOOKUP($A5,parlvotes_lh!$A$11:$ZZ$208,66,FALSE)))</f>
        <v/>
      </c>
      <c r="N5" s="213" t="str">
        <f>IF(ISERROR(VLOOKUP($A5,parlvotes_lh!$A$11:$ZZ$208,86,FALSE))=TRUE,"",IF(VLOOKUP($A5,parlvotes_lh!$A$11:$ZZ$208,86,FALSE)=0,"",VLOOKUP($A5,parlvotes_lh!$A$11:$ZZ$208,86,FALSE)))</f>
        <v/>
      </c>
      <c r="O5" s="213" t="str">
        <f>IF(ISERROR(VLOOKUP($A5,parlvotes_lh!$A$11:$ZZ$208,106,FALSE))=TRUE,"",IF(VLOOKUP($A5,parlvotes_lh!$A$11:$ZZ$208,106,FALSE)=0,"",VLOOKUP($A5,parlvotes_lh!$A$11:$ZZ$208,106,FALSE)))</f>
        <v/>
      </c>
      <c r="P5" s="213" t="str">
        <f>IF(ISERROR(VLOOKUP($A5,parlvotes_lh!$A$11:$ZZ$208,126,FALSE))=TRUE,"",IF(VLOOKUP($A5,parlvotes_lh!$A$11:$ZZ$208,126,FALSE)=0,"",VLOOKUP($A5,parlvotes_lh!$A$11:$ZZ$208,126,FALSE)))</f>
        <v/>
      </c>
      <c r="Q5" s="214" t="str">
        <f>IF(ISERROR(VLOOKUP($A5,parlvotes_lh!$A$11:$ZZ$208,146,FALSE))=TRUE,"",IF(VLOOKUP($A5,parlvotes_lh!$A$11:$ZZ$208,146,FALSE)=0,"",VLOOKUP($A5,parlvotes_lh!$A$11:$ZZ$208,146,FALSE)))</f>
        <v/>
      </c>
      <c r="R5" s="214" t="str">
        <f>IF(ISERROR(VLOOKUP($A5,parlvotes_lh!$A$11:$ZZ$208,166,FALSE))=TRUE,"",IF(VLOOKUP($A5,parlvotes_lh!$A$11:$ZZ$208,166,FALSE)=0,"",VLOOKUP($A5,parlvotes_lh!$A$11:$ZZ$208,166,FALSE)))</f>
        <v/>
      </c>
      <c r="S5" s="214" t="str">
        <f>IF(ISERROR(VLOOKUP($A5,parlvotes_lh!$A$11:$ZZ$208,186,FALSE))=TRUE,"",IF(VLOOKUP($A5,parlvotes_lh!$A$11:$ZZ$208,186,FALSE)=0,"",VLOOKUP($A5,parlvotes_lh!$A$11:$ZZ$208,186,FALSE)))</f>
        <v/>
      </c>
      <c r="T5" s="214" t="str">
        <f>IF(ISERROR(VLOOKUP($A5,parlvotes_lh!$A$11:$ZZ$208,206,FALSE))=TRUE,"",IF(VLOOKUP($A5,parlvotes_lh!$A$11:$ZZ$208,206,FALSE)=0,"",VLOOKUP($A5,parlvotes_lh!$A$11:$ZZ$208,206,FALSE)))</f>
        <v/>
      </c>
      <c r="U5" s="214" t="str">
        <f>IF(ISERROR(VLOOKUP($A5,parlvotes_lh!$A$11:$ZZ$208,226,FALSE))=TRUE,"",IF(VLOOKUP($A5,parlvotes_lh!$A$11:$ZZ$208,226,FALSE)=0,"",VLOOKUP($A5,parlvotes_lh!$A$11:$ZZ$208,226,FALSE)))</f>
        <v/>
      </c>
      <c r="V5" s="214" t="str">
        <f>IF(ISERROR(VLOOKUP($A5,parlvotes_lh!$A$11:$ZZ$208,246,FALSE))=TRUE,"",IF(VLOOKUP($A5,parlvotes_lh!$A$11:$ZZ$208,246,FALSE)=0,"",VLOOKUP($A5,parlvotes_lh!$A$11:$ZZ$208,246,FALSE)))</f>
        <v/>
      </c>
      <c r="W5" s="214" t="str">
        <f>IF(ISERROR(VLOOKUP($A5,parlvotes_lh!$A$11:$ZZ$208,266,FALSE))=TRUE,"",IF(VLOOKUP($A5,parlvotes_lh!$A$11:$ZZ$208,266,FALSE)=0,"",VLOOKUP($A5,parlvotes_lh!$A$11:$ZZ$208,266,FALSE)))</f>
        <v/>
      </c>
      <c r="X5" s="214" t="str">
        <f>IF(ISERROR(VLOOKUP($A5,parlvotes_lh!$A$11:$ZZ$208,286,FALSE))=TRUE,"",IF(VLOOKUP($A5,parlvotes_lh!$A$11:$ZZ$208,286,FALSE)=0,"",VLOOKUP($A5,parlvotes_lh!$A$11:$ZZ$208,286,FALSE)))</f>
        <v/>
      </c>
      <c r="Y5" s="214" t="str">
        <f>IF(ISERROR(VLOOKUP($A5,parlvotes_lh!$A$11:$ZZ$208,306,FALSE))=TRUE,"",IF(VLOOKUP($A5,parlvotes_lh!$A$11:$ZZ$208,306,FALSE)=0,"",VLOOKUP($A5,parlvotes_lh!$A$11:$ZZ$208,306,FALSE)))</f>
        <v/>
      </c>
      <c r="Z5" s="214" t="str">
        <f>IF(ISERROR(VLOOKUP($A5,parlvotes_lh!$A$11:$ZZ$208,326,FALSE))=TRUE,"",IF(VLOOKUP($A5,parlvotes_lh!$A$11:$ZZ$208,326,FALSE)=0,"",VLOOKUP($A5,parlvotes_lh!$A$11:$ZZ$208,326,FALSE)))</f>
        <v/>
      </c>
      <c r="AA5" s="214" t="str">
        <f>IF(ISERROR(VLOOKUP($A5,parlvotes_lh!$A$11:$ZZ$208,346,FALSE))=TRUE,"",IF(VLOOKUP($A5,parlvotes_lh!$A$11:$ZZ$208,346,FALSE)=0,"",VLOOKUP($A5,parlvotes_lh!$A$11:$ZZ$208,346,FALSE)))</f>
        <v/>
      </c>
      <c r="AB5" s="214" t="str">
        <f>IF(ISERROR(VLOOKUP($A5,parlvotes_lh!$A$11:$ZZ$208,366,FALSE))=TRUE,"",IF(VLOOKUP($A5,parlvotes_lh!$A$11:$ZZ$208,366,FALSE)=0,"",VLOOKUP($A5,parlvotes_lh!$A$11:$ZZ$208,366,FALSE)))</f>
        <v/>
      </c>
      <c r="AC5" s="214" t="str">
        <f>IF(ISERROR(VLOOKUP($A5,parlvotes_lh!$A$11:$ZZ$208,386,FALSE))=TRUE,"",IF(VLOOKUP($A5,parlvotes_lh!$A$11:$ZZ$208,386,FALSE)=0,"",VLOOKUP($A5,parlvotes_lh!$A$11:$ZZ$208,386,FALSE)))</f>
        <v/>
      </c>
      <c r="AD5" s="215"/>
    </row>
    <row r="6" spans="1:30" ht="13.5" customHeight="1">
      <c r="A6" s="208" t="str">
        <f>IF(info_parties!A6="","",info_parties!A6)</f>
        <v>sk_7srss01</v>
      </c>
      <c r="B6" s="120" t="str">
        <f>IF(A6="","",MID(info_weblinks!$C$3,32,3))</f>
        <v>svk</v>
      </c>
      <c r="C6" s="120" t="str">
        <f>IF(info_parties!G6="","",info_parties!G6)</f>
        <v>Magnificent Seven Regional Party of Slovakia</v>
      </c>
      <c r="D6" s="120" t="str">
        <f>IF(info_parties!K6="","",info_parties!K6)</f>
        <v>7 Statočných Regionálna Strana Slovenska</v>
      </c>
      <c r="E6" s="120" t="str">
        <f>IF(info_parties!H6="","",info_parties!H6)</f>
        <v>7SRSS</v>
      </c>
      <c r="F6" s="209" t="str">
        <f t="shared" si="0"/>
        <v/>
      </c>
      <c r="G6" s="210" t="str">
        <f t="shared" si="1"/>
        <v/>
      </c>
      <c r="H6" s="211" t="str">
        <f t="shared" si="2"/>
        <v/>
      </c>
      <c r="I6" s="212" t="str">
        <f t="shared" si="3"/>
        <v/>
      </c>
      <c r="J6" s="213" t="str">
        <f>IF(ISERROR(VLOOKUP($A6,parlvotes_lh!$A$11:$ZZ$208,6,FALSE))=TRUE,"",IF(VLOOKUP($A6,parlvotes_lh!$A$11:$ZZ$208,6,FALSE)=0,"",VLOOKUP($A6,parlvotes_lh!$A$11:$ZZ$208,6,FALSE)))</f>
        <v/>
      </c>
      <c r="K6" s="213" t="str">
        <f>IF(ISERROR(VLOOKUP($A6,parlvotes_lh!$A$11:$ZZ$208,26,FALSE))=TRUE,"",IF(VLOOKUP($A6,parlvotes_lh!$A$11:$ZZ$208,26,FALSE)=0,"",VLOOKUP($A6,parlvotes_lh!$A$11:$ZZ$208,26,FALSE)))</f>
        <v/>
      </c>
      <c r="L6" s="213" t="str">
        <f>IF(ISERROR(VLOOKUP($A6,parlvotes_lh!$A$11:$ZZ$208,46,FALSE))=TRUE,"",IF(VLOOKUP($A6,parlvotes_lh!$A$11:$ZZ$208,46,FALSE)=0,"",VLOOKUP($A6,parlvotes_lh!$A$11:$ZZ$208,46,FALSE)))</f>
        <v/>
      </c>
      <c r="M6" s="213" t="str">
        <f>IF(ISERROR(VLOOKUP($A6,parlvotes_lh!$A$11:$ZZ$208,66,FALSE))=TRUE,"",IF(VLOOKUP($A6,parlvotes_lh!$A$11:$ZZ$208,66,FALSE)=0,"",VLOOKUP($A6,parlvotes_lh!$A$11:$ZZ$208,66,FALSE)))</f>
        <v/>
      </c>
      <c r="N6" s="213" t="str">
        <f>IF(ISERROR(VLOOKUP($A6,parlvotes_lh!$A$11:$ZZ$208,86,FALSE))=TRUE,"",IF(VLOOKUP($A6,parlvotes_lh!$A$11:$ZZ$208,86,FALSE)=0,"",VLOOKUP($A6,parlvotes_lh!$A$11:$ZZ$208,86,FALSE)))</f>
        <v/>
      </c>
      <c r="O6" s="213" t="str">
        <f>IF(ISERROR(VLOOKUP($A6,parlvotes_lh!$A$11:$ZZ$208,106,FALSE))=TRUE,"",IF(VLOOKUP($A6,parlvotes_lh!$A$11:$ZZ$208,106,FALSE)=0,"",VLOOKUP($A6,parlvotes_lh!$A$11:$ZZ$208,106,FALSE)))</f>
        <v/>
      </c>
      <c r="P6" s="213" t="str">
        <f>IF(ISERROR(VLOOKUP($A6,parlvotes_lh!$A$11:$ZZ$208,126,FALSE))=TRUE,"",IF(VLOOKUP($A6,parlvotes_lh!$A$11:$ZZ$208,126,FALSE)=0,"",VLOOKUP($A6,parlvotes_lh!$A$11:$ZZ$208,126,FALSE)))</f>
        <v/>
      </c>
      <c r="Q6" s="214" t="str">
        <f>IF(ISERROR(VLOOKUP($A6,parlvotes_lh!$A$11:$ZZ$208,146,FALSE))=TRUE,"",IF(VLOOKUP($A6,parlvotes_lh!$A$11:$ZZ$208,146,FALSE)=0,"",VLOOKUP($A6,parlvotes_lh!$A$11:$ZZ$208,146,FALSE)))</f>
        <v/>
      </c>
      <c r="R6" s="214" t="str">
        <f>IF(ISERROR(VLOOKUP($A6,parlvotes_lh!$A$11:$ZZ$208,166,FALSE))=TRUE,"",IF(VLOOKUP($A6,parlvotes_lh!$A$11:$ZZ$208,166,FALSE)=0,"",VLOOKUP($A6,parlvotes_lh!$A$11:$ZZ$208,166,FALSE)))</f>
        <v/>
      </c>
      <c r="S6" s="214" t="str">
        <f>IF(ISERROR(VLOOKUP($A6,parlvotes_lh!$A$11:$ZZ$208,186,FALSE))=TRUE,"",IF(VLOOKUP($A6,parlvotes_lh!$A$11:$ZZ$208,186,FALSE)=0,"",VLOOKUP($A6,parlvotes_lh!$A$11:$ZZ$208,186,FALSE)))</f>
        <v/>
      </c>
      <c r="T6" s="214" t="str">
        <f>IF(ISERROR(VLOOKUP($A6,parlvotes_lh!$A$11:$ZZ$208,206,FALSE))=TRUE,"",IF(VLOOKUP($A6,parlvotes_lh!$A$11:$ZZ$208,206,FALSE)=0,"",VLOOKUP($A6,parlvotes_lh!$A$11:$ZZ$208,206,FALSE)))</f>
        <v/>
      </c>
      <c r="U6" s="214" t="str">
        <f>IF(ISERROR(VLOOKUP($A6,parlvotes_lh!$A$11:$ZZ$208,226,FALSE))=TRUE,"",IF(VLOOKUP($A6,parlvotes_lh!$A$11:$ZZ$208,226,FALSE)=0,"",VLOOKUP($A6,parlvotes_lh!$A$11:$ZZ$208,226,FALSE)))</f>
        <v/>
      </c>
      <c r="V6" s="214" t="str">
        <f>IF(ISERROR(VLOOKUP($A6,parlvotes_lh!$A$11:$ZZ$208,246,FALSE))=TRUE,"",IF(VLOOKUP($A6,parlvotes_lh!$A$11:$ZZ$208,246,FALSE)=0,"",VLOOKUP($A6,parlvotes_lh!$A$11:$ZZ$208,246,FALSE)))</f>
        <v/>
      </c>
      <c r="W6" s="214" t="str">
        <f>IF(ISERROR(VLOOKUP($A6,parlvotes_lh!$A$11:$ZZ$208,266,FALSE))=TRUE,"",IF(VLOOKUP($A6,parlvotes_lh!$A$11:$ZZ$208,266,FALSE)=0,"",VLOOKUP($A6,parlvotes_lh!$A$11:$ZZ$208,266,FALSE)))</f>
        <v/>
      </c>
      <c r="X6" s="214" t="str">
        <f>IF(ISERROR(VLOOKUP($A6,parlvotes_lh!$A$11:$ZZ$208,286,FALSE))=TRUE,"",IF(VLOOKUP($A6,parlvotes_lh!$A$11:$ZZ$208,286,FALSE)=0,"",VLOOKUP($A6,parlvotes_lh!$A$11:$ZZ$208,286,FALSE)))</f>
        <v/>
      </c>
      <c r="Y6" s="214" t="str">
        <f>IF(ISERROR(VLOOKUP($A6,parlvotes_lh!$A$11:$ZZ$208,306,FALSE))=TRUE,"",IF(VLOOKUP($A6,parlvotes_lh!$A$11:$ZZ$208,306,FALSE)=0,"",VLOOKUP($A6,parlvotes_lh!$A$11:$ZZ$208,306,FALSE)))</f>
        <v/>
      </c>
      <c r="Z6" s="214" t="str">
        <f>IF(ISERROR(VLOOKUP($A6,parlvotes_lh!$A$11:$ZZ$208,326,FALSE))=TRUE,"",IF(VLOOKUP($A6,parlvotes_lh!$A$11:$ZZ$208,326,FALSE)=0,"",VLOOKUP($A6,parlvotes_lh!$A$11:$ZZ$208,326,FALSE)))</f>
        <v/>
      </c>
      <c r="AA6" s="214" t="str">
        <f>IF(ISERROR(VLOOKUP($A6,parlvotes_lh!$A$11:$ZZ$208,346,FALSE))=TRUE,"",IF(VLOOKUP($A6,parlvotes_lh!$A$11:$ZZ$208,346,FALSE)=0,"",VLOOKUP($A6,parlvotes_lh!$A$11:$ZZ$208,346,FALSE)))</f>
        <v/>
      </c>
      <c r="AB6" s="214" t="str">
        <f>IF(ISERROR(VLOOKUP($A6,parlvotes_lh!$A$11:$ZZ$208,366,FALSE))=TRUE,"",IF(VLOOKUP($A6,parlvotes_lh!$A$11:$ZZ$208,366,FALSE)=0,"",VLOOKUP($A6,parlvotes_lh!$A$11:$ZZ$208,366,FALSE)))</f>
        <v/>
      </c>
      <c r="AC6" s="214" t="str">
        <f>IF(ISERROR(VLOOKUP($A6,parlvotes_lh!$A$11:$ZZ$208,386,FALSE))=TRUE,"",IF(VLOOKUP($A6,parlvotes_lh!$A$11:$ZZ$208,386,FALSE)=0,"",VLOOKUP($A6,parlvotes_lh!$A$11:$ZZ$208,386,FALSE)))</f>
        <v/>
      </c>
      <c r="AD6" s="215"/>
    </row>
    <row r="7" spans="1:30" ht="13.5" customHeight="1">
      <c r="A7" s="208" t="str">
        <f>IF(info_parties!A7="","",info_parties!A7)</f>
        <v>sk_99oh01</v>
      </c>
      <c r="B7" s="120" t="str">
        <f>IF(A7="","",MID(info_weblinks!$C$3,32,3))</f>
        <v>svk</v>
      </c>
      <c r="C7" s="120" t="str">
        <f>IF(info_parties!G7="","",info_parties!G7)</f>
        <v>99% Civic Voice</v>
      </c>
      <c r="D7" s="120" t="str">
        <f>IF(info_parties!K7="","",info_parties!K7)</f>
        <v>99 % - občiansky hlas</v>
      </c>
      <c r="E7" s="120" t="str">
        <f>IF(info_parties!H7="","",info_parties!H7)</f>
        <v>99%OH</v>
      </c>
      <c r="F7" s="209">
        <f t="shared" si="0"/>
        <v>40978</v>
      </c>
      <c r="G7" s="210">
        <f t="shared" si="1"/>
        <v>40978</v>
      </c>
      <c r="H7" s="211">
        <f t="shared" si="2"/>
        <v>1.5854480864431031E-2</v>
      </c>
      <c r="I7" s="212">
        <f t="shared" si="3"/>
        <v>40978</v>
      </c>
      <c r="J7" s="213" t="str">
        <f>IF(ISERROR(VLOOKUP($A7,parlvotes_lh!$A$11:$ZZ$208,6,FALSE))=TRUE,"",IF(VLOOKUP($A7,parlvotes_lh!$A$11:$ZZ$208,6,FALSE)=0,"",VLOOKUP($A7,parlvotes_lh!$A$11:$ZZ$208,6,FALSE)))</f>
        <v/>
      </c>
      <c r="K7" s="213" t="str">
        <f>IF(ISERROR(VLOOKUP($A7,parlvotes_lh!$A$11:$ZZ$208,26,FALSE))=TRUE,"",IF(VLOOKUP($A7,parlvotes_lh!$A$11:$ZZ$208,26,FALSE)=0,"",VLOOKUP($A7,parlvotes_lh!$A$11:$ZZ$208,26,FALSE)))</f>
        <v/>
      </c>
      <c r="L7" s="213" t="str">
        <f>IF(ISERROR(VLOOKUP($A7,parlvotes_lh!$A$11:$ZZ$208,46,FALSE))=TRUE,"",IF(VLOOKUP($A7,parlvotes_lh!$A$11:$ZZ$208,46,FALSE)=0,"",VLOOKUP($A7,parlvotes_lh!$A$11:$ZZ$208,46,FALSE)))</f>
        <v/>
      </c>
      <c r="M7" s="213" t="str">
        <f>IF(ISERROR(VLOOKUP($A7,parlvotes_lh!$A$11:$ZZ$208,66,FALSE))=TRUE,"",IF(VLOOKUP($A7,parlvotes_lh!$A$11:$ZZ$208,66,FALSE)=0,"",VLOOKUP($A7,parlvotes_lh!$A$11:$ZZ$208,66,FALSE)))</f>
        <v/>
      </c>
      <c r="N7" s="213" t="str">
        <f>IF(ISERROR(VLOOKUP($A7,parlvotes_lh!$A$11:$ZZ$208,86,FALSE))=TRUE,"",IF(VLOOKUP($A7,parlvotes_lh!$A$11:$ZZ$208,86,FALSE)=0,"",VLOOKUP($A7,parlvotes_lh!$A$11:$ZZ$208,86,FALSE)))</f>
        <v/>
      </c>
      <c r="O7" s="213">
        <f>IF(ISERROR(VLOOKUP($A7,parlvotes_lh!$A$11:$ZZ$208,106,FALSE))=TRUE,"",IF(VLOOKUP($A7,parlvotes_lh!$A$11:$ZZ$208,106,FALSE)=0,"",VLOOKUP($A7,parlvotes_lh!$A$11:$ZZ$208,106,FALSE)))</f>
        <v>1.5854480864431031E-2</v>
      </c>
      <c r="P7" s="213" t="str">
        <f>IF(ISERROR(VLOOKUP($A7,parlvotes_lh!$A$11:$ZZ$208,126,FALSE))=TRUE,"",IF(VLOOKUP($A7,parlvotes_lh!$A$11:$ZZ$208,126,FALSE)=0,"",VLOOKUP($A7,parlvotes_lh!$A$11:$ZZ$208,126,FALSE)))</f>
        <v/>
      </c>
      <c r="Q7" s="214" t="str">
        <f>IF(ISERROR(VLOOKUP($A7,parlvotes_lh!$A$11:$ZZ$208,146,FALSE))=TRUE,"",IF(VLOOKUP($A7,parlvotes_lh!$A$11:$ZZ$208,146,FALSE)=0,"",VLOOKUP($A7,parlvotes_lh!$A$11:$ZZ$208,146,FALSE)))</f>
        <v/>
      </c>
      <c r="R7" s="214" t="str">
        <f>IF(ISERROR(VLOOKUP($A7,parlvotes_lh!$A$11:$ZZ$208,166,FALSE))=TRUE,"",IF(VLOOKUP($A7,parlvotes_lh!$A$11:$ZZ$208,166,FALSE)=0,"",VLOOKUP($A7,parlvotes_lh!$A$11:$ZZ$208,166,FALSE)))</f>
        <v/>
      </c>
      <c r="S7" s="214" t="str">
        <f>IF(ISERROR(VLOOKUP($A7,parlvotes_lh!$A$11:$ZZ$208,186,FALSE))=TRUE,"",IF(VLOOKUP($A7,parlvotes_lh!$A$11:$ZZ$208,186,FALSE)=0,"",VLOOKUP($A7,parlvotes_lh!$A$11:$ZZ$208,186,FALSE)))</f>
        <v/>
      </c>
      <c r="T7" s="214" t="str">
        <f>IF(ISERROR(VLOOKUP($A7,parlvotes_lh!$A$11:$ZZ$208,206,FALSE))=TRUE,"",IF(VLOOKUP($A7,parlvotes_lh!$A$11:$ZZ$208,206,FALSE)=0,"",VLOOKUP($A7,parlvotes_lh!$A$11:$ZZ$208,206,FALSE)))</f>
        <v/>
      </c>
      <c r="U7" s="214" t="str">
        <f>IF(ISERROR(VLOOKUP($A7,parlvotes_lh!$A$11:$ZZ$208,226,FALSE))=TRUE,"",IF(VLOOKUP($A7,parlvotes_lh!$A$11:$ZZ$208,226,FALSE)=0,"",VLOOKUP($A7,parlvotes_lh!$A$11:$ZZ$208,226,FALSE)))</f>
        <v/>
      </c>
      <c r="V7" s="214" t="str">
        <f>IF(ISERROR(VLOOKUP($A7,parlvotes_lh!$A$11:$ZZ$208,246,FALSE))=TRUE,"",IF(VLOOKUP($A7,parlvotes_lh!$A$11:$ZZ$208,246,FALSE)=0,"",VLOOKUP($A7,parlvotes_lh!$A$11:$ZZ$208,246,FALSE)))</f>
        <v/>
      </c>
      <c r="W7" s="214" t="str">
        <f>IF(ISERROR(VLOOKUP($A7,parlvotes_lh!$A$11:$ZZ$208,266,FALSE))=TRUE,"",IF(VLOOKUP($A7,parlvotes_lh!$A$11:$ZZ$208,266,FALSE)=0,"",VLOOKUP($A7,parlvotes_lh!$A$11:$ZZ$208,266,FALSE)))</f>
        <v/>
      </c>
      <c r="X7" s="214" t="str">
        <f>IF(ISERROR(VLOOKUP($A7,parlvotes_lh!$A$11:$ZZ$208,286,FALSE))=TRUE,"",IF(VLOOKUP($A7,parlvotes_lh!$A$11:$ZZ$208,286,FALSE)=0,"",VLOOKUP($A7,parlvotes_lh!$A$11:$ZZ$208,286,FALSE)))</f>
        <v/>
      </c>
      <c r="Y7" s="214" t="str">
        <f>IF(ISERROR(VLOOKUP($A7,parlvotes_lh!$A$11:$ZZ$208,306,FALSE))=TRUE,"",IF(VLOOKUP($A7,parlvotes_lh!$A$11:$ZZ$208,306,FALSE)=0,"",VLOOKUP($A7,parlvotes_lh!$A$11:$ZZ$208,306,FALSE)))</f>
        <v/>
      </c>
      <c r="Z7" s="214" t="str">
        <f>IF(ISERROR(VLOOKUP($A7,parlvotes_lh!$A$11:$ZZ$208,326,FALSE))=TRUE,"",IF(VLOOKUP($A7,parlvotes_lh!$A$11:$ZZ$208,326,FALSE)=0,"",VLOOKUP($A7,parlvotes_lh!$A$11:$ZZ$208,326,FALSE)))</f>
        <v/>
      </c>
      <c r="AA7" s="214" t="str">
        <f>IF(ISERROR(VLOOKUP($A7,parlvotes_lh!$A$11:$ZZ$208,346,FALSE))=TRUE,"",IF(VLOOKUP($A7,parlvotes_lh!$A$11:$ZZ$208,346,FALSE)=0,"",VLOOKUP($A7,parlvotes_lh!$A$11:$ZZ$208,346,FALSE)))</f>
        <v/>
      </c>
      <c r="AB7" s="214" t="str">
        <f>IF(ISERROR(VLOOKUP($A7,parlvotes_lh!$A$11:$ZZ$208,366,FALSE))=TRUE,"",IF(VLOOKUP($A7,parlvotes_lh!$A$11:$ZZ$208,366,FALSE)=0,"",VLOOKUP($A7,parlvotes_lh!$A$11:$ZZ$208,366,FALSE)))</f>
        <v/>
      </c>
      <c r="AC7" s="214" t="str">
        <f>IF(ISERROR(VLOOKUP($A7,parlvotes_lh!$A$11:$ZZ$208,386,FALSE))=TRUE,"",IF(VLOOKUP($A7,parlvotes_lh!$A$11:$ZZ$208,386,FALSE)=0,"",VLOOKUP($A7,parlvotes_lh!$A$11:$ZZ$208,386,FALSE)))</f>
        <v/>
      </c>
      <c r="AD7" s="215"/>
    </row>
    <row r="8" spans="1:30" ht="13.5" customHeight="1">
      <c r="A8" s="208" t="str">
        <f>IF(info_parties!A8="","",info_parties!A8)</f>
        <v>sk_asv01</v>
      </c>
      <c r="B8" s="120" t="str">
        <f>IF(A8="","",MID(info_weblinks!$C$3,32,3))</f>
        <v>svk</v>
      </c>
      <c r="C8" s="120" t="str">
        <f>IF(info_parties!G8="","",info_parties!G8)</f>
        <v>Agrarian Party of the Countryside</v>
      </c>
      <c r="D8" s="120" t="str">
        <f>IF(info_parties!K8="","",info_parties!K8)</f>
        <v>Agrárna strana vidieka</v>
      </c>
      <c r="E8" s="120" t="str">
        <f>IF(info_parties!H8="","",info_parties!H8)</f>
        <v>ASV</v>
      </c>
      <c r="F8" s="209" t="str">
        <f t="shared" si="0"/>
        <v/>
      </c>
      <c r="G8" s="210" t="str">
        <f t="shared" si="1"/>
        <v/>
      </c>
      <c r="H8" s="211" t="str">
        <f t="shared" si="2"/>
        <v/>
      </c>
      <c r="I8" s="212" t="str">
        <f t="shared" si="3"/>
        <v/>
      </c>
      <c r="J8" s="213" t="str">
        <f>IF(ISERROR(VLOOKUP($A8,parlvotes_lh!$A$11:$ZZ$208,6,FALSE))=TRUE,"",IF(VLOOKUP($A8,parlvotes_lh!$A$11:$ZZ$208,6,FALSE)=0,"",VLOOKUP($A8,parlvotes_lh!$A$11:$ZZ$208,6,FALSE)))</f>
        <v/>
      </c>
      <c r="K8" s="213" t="str">
        <f>IF(ISERROR(VLOOKUP($A8,parlvotes_lh!$A$11:$ZZ$208,26,FALSE))=TRUE,"",IF(VLOOKUP($A8,parlvotes_lh!$A$11:$ZZ$208,26,FALSE)=0,"",VLOOKUP($A8,parlvotes_lh!$A$11:$ZZ$208,26,FALSE)))</f>
        <v/>
      </c>
      <c r="L8" s="213" t="str">
        <f>IF(ISERROR(VLOOKUP($A8,parlvotes_lh!$A$11:$ZZ$208,46,FALSE))=TRUE,"",IF(VLOOKUP($A8,parlvotes_lh!$A$11:$ZZ$208,46,FALSE)=0,"",VLOOKUP($A8,parlvotes_lh!$A$11:$ZZ$208,46,FALSE)))</f>
        <v/>
      </c>
      <c r="M8" s="213" t="str">
        <f>IF(ISERROR(VLOOKUP($A8,parlvotes_lh!$A$11:$ZZ$208,66,FALSE))=TRUE,"",IF(VLOOKUP($A8,parlvotes_lh!$A$11:$ZZ$208,66,FALSE)=0,"",VLOOKUP($A8,parlvotes_lh!$A$11:$ZZ$208,66,FALSE)))</f>
        <v/>
      </c>
      <c r="N8" s="213" t="str">
        <f>IF(ISERROR(VLOOKUP($A8,parlvotes_lh!$A$11:$ZZ$208,86,FALSE))=TRUE,"",IF(VLOOKUP($A8,parlvotes_lh!$A$11:$ZZ$208,86,FALSE)=0,"",VLOOKUP($A8,parlvotes_lh!$A$11:$ZZ$208,86,FALSE)))</f>
        <v/>
      </c>
      <c r="O8" s="213" t="str">
        <f>IF(ISERROR(VLOOKUP($A8,parlvotes_lh!$A$11:$ZZ$208,106,FALSE))=TRUE,"",IF(VLOOKUP($A8,parlvotes_lh!$A$11:$ZZ$208,106,FALSE)=0,"",VLOOKUP($A8,parlvotes_lh!$A$11:$ZZ$208,106,FALSE)))</f>
        <v/>
      </c>
      <c r="P8" s="213" t="str">
        <f>IF(ISERROR(VLOOKUP($A8,parlvotes_lh!$A$11:$ZZ$208,126,FALSE))=TRUE,"",IF(VLOOKUP($A8,parlvotes_lh!$A$11:$ZZ$208,126,FALSE)=0,"",VLOOKUP($A8,parlvotes_lh!$A$11:$ZZ$208,126,FALSE)))</f>
        <v/>
      </c>
      <c r="Q8" s="214" t="str">
        <f>IF(ISERROR(VLOOKUP($A8,parlvotes_lh!$A$11:$ZZ$208,146,FALSE))=TRUE,"",IF(VLOOKUP($A8,parlvotes_lh!$A$11:$ZZ$208,146,FALSE)=0,"",VLOOKUP($A8,parlvotes_lh!$A$11:$ZZ$208,146,FALSE)))</f>
        <v/>
      </c>
      <c r="R8" s="214" t="str">
        <f>IF(ISERROR(VLOOKUP($A8,parlvotes_lh!$A$11:$ZZ$208,166,FALSE))=TRUE,"",IF(VLOOKUP($A8,parlvotes_lh!$A$11:$ZZ$208,166,FALSE)=0,"",VLOOKUP($A8,parlvotes_lh!$A$11:$ZZ$208,166,FALSE)))</f>
        <v/>
      </c>
      <c r="S8" s="214" t="str">
        <f>IF(ISERROR(VLOOKUP($A8,parlvotes_lh!$A$11:$ZZ$208,186,FALSE))=TRUE,"",IF(VLOOKUP($A8,parlvotes_lh!$A$11:$ZZ$208,186,FALSE)=0,"",VLOOKUP($A8,parlvotes_lh!$A$11:$ZZ$208,186,FALSE)))</f>
        <v/>
      </c>
      <c r="T8" s="214" t="str">
        <f>IF(ISERROR(VLOOKUP($A8,parlvotes_lh!$A$11:$ZZ$208,206,FALSE))=TRUE,"",IF(VLOOKUP($A8,parlvotes_lh!$A$11:$ZZ$208,206,FALSE)=0,"",VLOOKUP($A8,parlvotes_lh!$A$11:$ZZ$208,206,FALSE)))</f>
        <v/>
      </c>
      <c r="U8" s="214" t="str">
        <f>IF(ISERROR(VLOOKUP($A8,parlvotes_lh!$A$11:$ZZ$208,226,FALSE))=TRUE,"",IF(VLOOKUP($A8,parlvotes_lh!$A$11:$ZZ$208,226,FALSE)=0,"",VLOOKUP($A8,parlvotes_lh!$A$11:$ZZ$208,226,FALSE)))</f>
        <v/>
      </c>
      <c r="V8" s="214" t="str">
        <f>IF(ISERROR(VLOOKUP($A8,parlvotes_lh!$A$11:$ZZ$208,246,FALSE))=TRUE,"",IF(VLOOKUP($A8,parlvotes_lh!$A$11:$ZZ$208,246,FALSE)=0,"",VLOOKUP($A8,parlvotes_lh!$A$11:$ZZ$208,246,FALSE)))</f>
        <v/>
      </c>
      <c r="W8" s="214" t="str">
        <f>IF(ISERROR(VLOOKUP($A8,parlvotes_lh!$A$11:$ZZ$208,266,FALSE))=TRUE,"",IF(VLOOKUP($A8,parlvotes_lh!$A$11:$ZZ$208,266,FALSE)=0,"",VLOOKUP($A8,parlvotes_lh!$A$11:$ZZ$208,266,FALSE)))</f>
        <v/>
      </c>
      <c r="X8" s="214" t="str">
        <f>IF(ISERROR(VLOOKUP($A8,parlvotes_lh!$A$11:$ZZ$208,286,FALSE))=TRUE,"",IF(VLOOKUP($A8,parlvotes_lh!$A$11:$ZZ$208,286,FALSE)=0,"",VLOOKUP($A8,parlvotes_lh!$A$11:$ZZ$208,286,FALSE)))</f>
        <v/>
      </c>
      <c r="Y8" s="214" t="str">
        <f>IF(ISERROR(VLOOKUP($A8,parlvotes_lh!$A$11:$ZZ$208,306,FALSE))=TRUE,"",IF(VLOOKUP($A8,parlvotes_lh!$A$11:$ZZ$208,306,FALSE)=0,"",VLOOKUP($A8,parlvotes_lh!$A$11:$ZZ$208,306,FALSE)))</f>
        <v/>
      </c>
      <c r="Z8" s="214" t="str">
        <f>IF(ISERROR(VLOOKUP($A8,parlvotes_lh!$A$11:$ZZ$208,326,FALSE))=TRUE,"",IF(VLOOKUP($A8,parlvotes_lh!$A$11:$ZZ$208,326,FALSE)=0,"",VLOOKUP($A8,parlvotes_lh!$A$11:$ZZ$208,326,FALSE)))</f>
        <v/>
      </c>
      <c r="AA8" s="214" t="str">
        <f>IF(ISERROR(VLOOKUP($A8,parlvotes_lh!$A$11:$ZZ$208,346,FALSE))=TRUE,"",IF(VLOOKUP($A8,parlvotes_lh!$A$11:$ZZ$208,346,FALSE)=0,"",VLOOKUP($A8,parlvotes_lh!$A$11:$ZZ$208,346,FALSE)))</f>
        <v/>
      </c>
      <c r="AB8" s="214" t="str">
        <f>IF(ISERROR(VLOOKUP($A8,parlvotes_lh!$A$11:$ZZ$208,366,FALSE))=TRUE,"",IF(VLOOKUP($A8,parlvotes_lh!$A$11:$ZZ$208,366,FALSE)=0,"",VLOOKUP($A8,parlvotes_lh!$A$11:$ZZ$208,366,FALSE)))</f>
        <v/>
      </c>
      <c r="AC8" s="214" t="str">
        <f>IF(ISERROR(VLOOKUP($A8,parlvotes_lh!$A$11:$ZZ$208,386,FALSE))=TRUE,"",IF(VLOOKUP($A8,parlvotes_lh!$A$11:$ZZ$208,386,FALSE)=0,"",VLOOKUP($A8,parlvotes_lh!$A$11:$ZZ$208,386,FALSE)))</f>
        <v/>
      </c>
      <c r="AD8" s="215"/>
    </row>
    <row r="9" spans="1:30" ht="13.5" customHeight="1">
      <c r="A9" s="208" t="str">
        <f>IF(info_parties!A9="","",info_parties!A9)</f>
        <v>sk_az01</v>
      </c>
      <c r="B9" s="120" t="str">
        <f>IF(A9="","",MID(info_weblinks!$C$3,32,3))</f>
        <v>svk</v>
      </c>
      <c r="C9" s="120" t="str">
        <f>IF(info_parties!G9="","",info_parties!G9)</f>
        <v>Active Women/OS Slovakia</v>
      </c>
      <c r="D9" s="120" t="str">
        <f>IF(info_parties!K9="","",info_parties!K9)</f>
        <v>Aktívne ženy/OS Slovenska</v>
      </c>
      <c r="E9" s="120" t="str">
        <f>IF(info_parties!H9="","",info_parties!H9)</f>
        <v>AZ/OSS</v>
      </c>
      <c r="F9" s="209" t="str">
        <f t="shared" si="0"/>
        <v/>
      </c>
      <c r="G9" s="210" t="str">
        <f t="shared" si="1"/>
        <v/>
      </c>
      <c r="H9" s="211" t="str">
        <f t="shared" si="2"/>
        <v/>
      </c>
      <c r="I9" s="212" t="str">
        <f t="shared" si="3"/>
        <v/>
      </c>
      <c r="J9" s="213" t="str">
        <f>IF(ISERROR(VLOOKUP($A9,parlvotes_lh!$A$11:$ZZ$208,6,FALSE))=TRUE,"",IF(VLOOKUP($A9,parlvotes_lh!$A$11:$ZZ$208,6,FALSE)=0,"",VLOOKUP($A9,parlvotes_lh!$A$11:$ZZ$208,6,FALSE)))</f>
        <v/>
      </c>
      <c r="K9" s="213" t="str">
        <f>IF(ISERROR(VLOOKUP($A9,parlvotes_lh!$A$11:$ZZ$208,26,FALSE))=TRUE,"",IF(VLOOKUP($A9,parlvotes_lh!$A$11:$ZZ$208,26,FALSE)=0,"",VLOOKUP($A9,parlvotes_lh!$A$11:$ZZ$208,26,FALSE)))</f>
        <v/>
      </c>
      <c r="L9" s="213" t="str">
        <f>IF(ISERROR(VLOOKUP($A9,parlvotes_lh!$A$11:$ZZ$208,46,FALSE))=TRUE,"",IF(VLOOKUP($A9,parlvotes_lh!$A$11:$ZZ$208,46,FALSE)=0,"",VLOOKUP($A9,parlvotes_lh!$A$11:$ZZ$208,46,FALSE)))</f>
        <v/>
      </c>
      <c r="M9" s="213" t="str">
        <f>IF(ISERROR(VLOOKUP($A9,parlvotes_lh!$A$11:$ZZ$208,66,FALSE))=TRUE,"",IF(VLOOKUP($A9,parlvotes_lh!$A$11:$ZZ$208,66,FALSE)=0,"",VLOOKUP($A9,parlvotes_lh!$A$11:$ZZ$208,66,FALSE)))</f>
        <v/>
      </c>
      <c r="N9" s="213" t="str">
        <f>IF(ISERROR(VLOOKUP($A9,parlvotes_lh!$A$11:$ZZ$208,86,FALSE))=TRUE,"",IF(VLOOKUP($A9,parlvotes_lh!$A$11:$ZZ$208,86,FALSE)=0,"",VLOOKUP($A9,parlvotes_lh!$A$11:$ZZ$208,86,FALSE)))</f>
        <v/>
      </c>
      <c r="O9" s="213" t="str">
        <f>IF(ISERROR(VLOOKUP($A9,parlvotes_lh!$A$11:$ZZ$208,106,FALSE))=TRUE,"",IF(VLOOKUP($A9,parlvotes_lh!$A$11:$ZZ$208,106,FALSE)=0,"",VLOOKUP($A9,parlvotes_lh!$A$11:$ZZ$208,106,FALSE)))</f>
        <v/>
      </c>
      <c r="P9" s="213" t="str">
        <f>IF(ISERROR(VLOOKUP($A9,parlvotes_lh!$A$11:$ZZ$208,126,FALSE))=TRUE,"",IF(VLOOKUP($A9,parlvotes_lh!$A$11:$ZZ$208,126,FALSE)=0,"",VLOOKUP($A9,parlvotes_lh!$A$11:$ZZ$208,126,FALSE)))</f>
        <v/>
      </c>
      <c r="Q9" s="214" t="str">
        <f>IF(ISERROR(VLOOKUP($A9,parlvotes_lh!$A$11:$ZZ$208,146,FALSE))=TRUE,"",IF(VLOOKUP($A9,parlvotes_lh!$A$11:$ZZ$208,146,FALSE)=0,"",VLOOKUP($A9,parlvotes_lh!$A$11:$ZZ$208,146,FALSE)))</f>
        <v/>
      </c>
      <c r="R9" s="214" t="str">
        <f>IF(ISERROR(VLOOKUP($A9,parlvotes_lh!$A$11:$ZZ$208,166,FALSE))=TRUE,"",IF(VLOOKUP($A9,parlvotes_lh!$A$11:$ZZ$208,166,FALSE)=0,"",VLOOKUP($A9,parlvotes_lh!$A$11:$ZZ$208,166,FALSE)))</f>
        <v/>
      </c>
      <c r="S9" s="214" t="str">
        <f>IF(ISERROR(VLOOKUP($A9,parlvotes_lh!$A$11:$ZZ$208,186,FALSE))=TRUE,"",IF(VLOOKUP($A9,parlvotes_lh!$A$11:$ZZ$208,186,FALSE)=0,"",VLOOKUP($A9,parlvotes_lh!$A$11:$ZZ$208,186,FALSE)))</f>
        <v/>
      </c>
      <c r="T9" s="214" t="str">
        <f>IF(ISERROR(VLOOKUP($A9,parlvotes_lh!$A$11:$ZZ$208,206,FALSE))=TRUE,"",IF(VLOOKUP($A9,parlvotes_lh!$A$11:$ZZ$208,206,FALSE)=0,"",VLOOKUP($A9,parlvotes_lh!$A$11:$ZZ$208,206,FALSE)))</f>
        <v/>
      </c>
      <c r="U9" s="214" t="str">
        <f>IF(ISERROR(VLOOKUP($A9,parlvotes_lh!$A$11:$ZZ$208,226,FALSE))=TRUE,"",IF(VLOOKUP($A9,parlvotes_lh!$A$11:$ZZ$208,226,FALSE)=0,"",VLOOKUP($A9,parlvotes_lh!$A$11:$ZZ$208,226,FALSE)))</f>
        <v/>
      </c>
      <c r="V9" s="214" t="str">
        <f>IF(ISERROR(VLOOKUP($A9,parlvotes_lh!$A$11:$ZZ$208,246,FALSE))=TRUE,"",IF(VLOOKUP($A9,parlvotes_lh!$A$11:$ZZ$208,246,FALSE)=0,"",VLOOKUP($A9,parlvotes_lh!$A$11:$ZZ$208,246,FALSE)))</f>
        <v/>
      </c>
      <c r="W9" s="214" t="str">
        <f>IF(ISERROR(VLOOKUP($A9,parlvotes_lh!$A$11:$ZZ$208,266,FALSE))=TRUE,"",IF(VLOOKUP($A9,parlvotes_lh!$A$11:$ZZ$208,266,FALSE)=0,"",VLOOKUP($A9,parlvotes_lh!$A$11:$ZZ$208,266,FALSE)))</f>
        <v/>
      </c>
      <c r="X9" s="214" t="str">
        <f>IF(ISERROR(VLOOKUP($A9,parlvotes_lh!$A$11:$ZZ$208,286,FALSE))=TRUE,"",IF(VLOOKUP($A9,parlvotes_lh!$A$11:$ZZ$208,286,FALSE)=0,"",VLOOKUP($A9,parlvotes_lh!$A$11:$ZZ$208,286,FALSE)))</f>
        <v/>
      </c>
      <c r="Y9" s="214" t="str">
        <f>IF(ISERROR(VLOOKUP($A9,parlvotes_lh!$A$11:$ZZ$208,306,FALSE))=TRUE,"",IF(VLOOKUP($A9,parlvotes_lh!$A$11:$ZZ$208,306,FALSE)=0,"",VLOOKUP($A9,parlvotes_lh!$A$11:$ZZ$208,306,FALSE)))</f>
        <v/>
      </c>
      <c r="Z9" s="214" t="str">
        <f>IF(ISERROR(VLOOKUP($A9,parlvotes_lh!$A$11:$ZZ$208,326,FALSE))=TRUE,"",IF(VLOOKUP($A9,parlvotes_lh!$A$11:$ZZ$208,326,FALSE)=0,"",VLOOKUP($A9,parlvotes_lh!$A$11:$ZZ$208,326,FALSE)))</f>
        <v/>
      </c>
      <c r="AA9" s="214" t="str">
        <f>IF(ISERROR(VLOOKUP($A9,parlvotes_lh!$A$11:$ZZ$208,346,FALSE))=TRUE,"",IF(VLOOKUP($A9,parlvotes_lh!$A$11:$ZZ$208,346,FALSE)=0,"",VLOOKUP($A9,parlvotes_lh!$A$11:$ZZ$208,346,FALSE)))</f>
        <v/>
      </c>
      <c r="AB9" s="214" t="str">
        <f>IF(ISERROR(VLOOKUP($A9,parlvotes_lh!$A$11:$ZZ$208,366,FALSE))=TRUE,"",IF(VLOOKUP($A9,parlvotes_lh!$A$11:$ZZ$208,366,FALSE)=0,"",VLOOKUP($A9,parlvotes_lh!$A$11:$ZZ$208,366,FALSE)))</f>
        <v/>
      </c>
      <c r="AC9" s="214" t="str">
        <f>IF(ISERROR(VLOOKUP($A9,parlvotes_lh!$A$11:$ZZ$208,386,FALSE))=TRUE,"",IF(VLOOKUP($A9,parlvotes_lh!$A$11:$ZZ$208,386,FALSE)=0,"",VLOOKUP($A9,parlvotes_lh!$A$11:$ZZ$208,386,FALSE)))</f>
        <v/>
      </c>
      <c r="AD9" s="215"/>
    </row>
    <row r="10" spans="1:30" ht="13.5" customHeight="1">
      <c r="A10" s="208" t="str">
        <f>IF(info_parties!A10="","",info_parties!A10)</f>
        <v>sk_adsr01</v>
      </c>
      <c r="B10" s="120" t="str">
        <f>IF(A10="","",MID(info_weblinks!$C$3,32,3))</f>
        <v>svk</v>
      </c>
      <c r="C10" s="120" t="str">
        <f>IF(info_parties!G10="","",info_parties!G10)</f>
        <v>Alliance of Democrats of Slovakia</v>
      </c>
      <c r="D10" s="120" t="str">
        <f>IF(info_parties!K10="","",info_parties!K10)</f>
        <v>Aliancia demokratov Slovenska</v>
      </c>
      <c r="E10" s="120" t="str">
        <f>IF(info_parties!H10="","",info_parties!H10)</f>
        <v>ADS</v>
      </c>
      <c r="F10" s="209" t="str">
        <f t="shared" si="0"/>
        <v/>
      </c>
      <c r="G10" s="210" t="str">
        <f t="shared" si="1"/>
        <v/>
      </c>
      <c r="H10" s="211" t="str">
        <f t="shared" si="2"/>
        <v/>
      </c>
      <c r="I10" s="212" t="str">
        <f t="shared" si="3"/>
        <v/>
      </c>
      <c r="J10" s="213" t="str">
        <f>IF(ISERROR(VLOOKUP($A10,parlvotes_lh!$A$11:$ZZ$208,6,FALSE))=TRUE,"",IF(VLOOKUP($A10,parlvotes_lh!$A$11:$ZZ$208,6,FALSE)=0,"",VLOOKUP($A10,parlvotes_lh!$A$11:$ZZ$208,6,FALSE)))</f>
        <v/>
      </c>
      <c r="K10" s="213" t="str">
        <f>IF(ISERROR(VLOOKUP($A10,parlvotes_lh!$A$11:$ZZ$208,26,FALSE))=TRUE,"",IF(VLOOKUP($A10,parlvotes_lh!$A$11:$ZZ$208,26,FALSE)=0,"",VLOOKUP($A10,parlvotes_lh!$A$11:$ZZ$208,26,FALSE)))</f>
        <v/>
      </c>
      <c r="L10" s="213" t="str">
        <f>IF(ISERROR(VLOOKUP($A10,parlvotes_lh!$A$11:$ZZ$208,46,FALSE))=TRUE,"",IF(VLOOKUP($A10,parlvotes_lh!$A$11:$ZZ$208,46,FALSE)=0,"",VLOOKUP($A10,parlvotes_lh!$A$11:$ZZ$208,46,FALSE)))</f>
        <v/>
      </c>
      <c r="M10" s="213" t="str">
        <f>IF(ISERROR(VLOOKUP($A10,parlvotes_lh!$A$11:$ZZ$208,66,FALSE))=TRUE,"",IF(VLOOKUP($A10,parlvotes_lh!$A$11:$ZZ$208,66,FALSE)=0,"",VLOOKUP($A10,parlvotes_lh!$A$11:$ZZ$208,66,FALSE)))</f>
        <v/>
      </c>
      <c r="N10" s="213" t="str">
        <f>IF(ISERROR(VLOOKUP($A10,parlvotes_lh!$A$11:$ZZ$208,86,FALSE))=TRUE,"",IF(VLOOKUP($A10,parlvotes_lh!$A$11:$ZZ$208,86,FALSE)=0,"",VLOOKUP($A10,parlvotes_lh!$A$11:$ZZ$208,86,FALSE)))</f>
        <v/>
      </c>
      <c r="O10" s="213" t="str">
        <f>IF(ISERROR(VLOOKUP($A10,parlvotes_lh!$A$11:$ZZ$208,106,FALSE))=TRUE,"",IF(VLOOKUP($A10,parlvotes_lh!$A$11:$ZZ$208,106,FALSE)=0,"",VLOOKUP($A10,parlvotes_lh!$A$11:$ZZ$208,106,FALSE)))</f>
        <v/>
      </c>
      <c r="P10" s="213" t="str">
        <f>IF(ISERROR(VLOOKUP($A10,parlvotes_lh!$A$11:$ZZ$208,126,FALSE))=TRUE,"",IF(VLOOKUP($A10,parlvotes_lh!$A$11:$ZZ$208,126,FALSE)=0,"",VLOOKUP($A10,parlvotes_lh!$A$11:$ZZ$208,126,FALSE)))</f>
        <v/>
      </c>
      <c r="Q10" s="214" t="str">
        <f>IF(ISERROR(VLOOKUP($A10,parlvotes_lh!$A$11:$ZZ$208,146,FALSE))=TRUE,"",IF(VLOOKUP($A10,parlvotes_lh!$A$11:$ZZ$208,146,FALSE)=0,"",VLOOKUP($A10,parlvotes_lh!$A$11:$ZZ$208,146,FALSE)))</f>
        <v/>
      </c>
      <c r="R10" s="214" t="str">
        <f>IF(ISERROR(VLOOKUP($A10,parlvotes_lh!$A$11:$ZZ$208,166,FALSE))=TRUE,"",IF(VLOOKUP($A10,parlvotes_lh!$A$11:$ZZ$208,166,FALSE)=0,"",VLOOKUP($A10,parlvotes_lh!$A$11:$ZZ$208,166,FALSE)))</f>
        <v/>
      </c>
      <c r="S10" s="214" t="str">
        <f>IF(ISERROR(VLOOKUP($A10,parlvotes_lh!$A$11:$ZZ$208,186,FALSE))=TRUE,"",IF(VLOOKUP($A10,parlvotes_lh!$A$11:$ZZ$208,186,FALSE)=0,"",VLOOKUP($A10,parlvotes_lh!$A$11:$ZZ$208,186,FALSE)))</f>
        <v/>
      </c>
      <c r="T10" s="214" t="str">
        <f>IF(ISERROR(VLOOKUP($A10,parlvotes_lh!$A$11:$ZZ$208,206,FALSE))=TRUE,"",IF(VLOOKUP($A10,parlvotes_lh!$A$11:$ZZ$208,206,FALSE)=0,"",VLOOKUP($A10,parlvotes_lh!$A$11:$ZZ$208,206,FALSE)))</f>
        <v/>
      </c>
      <c r="U10" s="214" t="str">
        <f>IF(ISERROR(VLOOKUP($A10,parlvotes_lh!$A$11:$ZZ$208,226,FALSE))=TRUE,"",IF(VLOOKUP($A10,parlvotes_lh!$A$11:$ZZ$208,226,FALSE)=0,"",VLOOKUP($A10,parlvotes_lh!$A$11:$ZZ$208,226,FALSE)))</f>
        <v/>
      </c>
      <c r="V10" s="214" t="str">
        <f>IF(ISERROR(VLOOKUP($A10,parlvotes_lh!$A$11:$ZZ$208,246,FALSE))=TRUE,"",IF(VLOOKUP($A10,parlvotes_lh!$A$11:$ZZ$208,246,FALSE)=0,"",VLOOKUP($A10,parlvotes_lh!$A$11:$ZZ$208,246,FALSE)))</f>
        <v/>
      </c>
      <c r="W10" s="214" t="str">
        <f>IF(ISERROR(VLOOKUP($A10,parlvotes_lh!$A$11:$ZZ$208,266,FALSE))=TRUE,"",IF(VLOOKUP($A10,parlvotes_lh!$A$11:$ZZ$208,266,FALSE)=0,"",VLOOKUP($A10,parlvotes_lh!$A$11:$ZZ$208,266,FALSE)))</f>
        <v/>
      </c>
      <c r="X10" s="214" t="str">
        <f>IF(ISERROR(VLOOKUP($A10,parlvotes_lh!$A$11:$ZZ$208,286,FALSE))=TRUE,"",IF(VLOOKUP($A10,parlvotes_lh!$A$11:$ZZ$208,286,FALSE)=0,"",VLOOKUP($A10,parlvotes_lh!$A$11:$ZZ$208,286,FALSE)))</f>
        <v/>
      </c>
      <c r="Y10" s="214" t="str">
        <f>IF(ISERROR(VLOOKUP($A10,parlvotes_lh!$A$11:$ZZ$208,306,FALSE))=TRUE,"",IF(VLOOKUP($A10,parlvotes_lh!$A$11:$ZZ$208,306,FALSE)=0,"",VLOOKUP($A10,parlvotes_lh!$A$11:$ZZ$208,306,FALSE)))</f>
        <v/>
      </c>
      <c r="Z10" s="214" t="str">
        <f>IF(ISERROR(VLOOKUP($A10,parlvotes_lh!$A$11:$ZZ$208,326,FALSE))=TRUE,"",IF(VLOOKUP($A10,parlvotes_lh!$A$11:$ZZ$208,326,FALSE)=0,"",VLOOKUP($A10,parlvotes_lh!$A$11:$ZZ$208,326,FALSE)))</f>
        <v/>
      </c>
      <c r="AA10" s="214" t="str">
        <f>IF(ISERROR(VLOOKUP($A10,parlvotes_lh!$A$11:$ZZ$208,346,FALSE))=TRUE,"",IF(VLOOKUP($A10,parlvotes_lh!$A$11:$ZZ$208,346,FALSE)=0,"",VLOOKUP($A10,parlvotes_lh!$A$11:$ZZ$208,346,FALSE)))</f>
        <v/>
      </c>
      <c r="AB10" s="214" t="str">
        <f>IF(ISERROR(VLOOKUP($A10,parlvotes_lh!$A$11:$ZZ$208,366,FALSE))=TRUE,"",IF(VLOOKUP($A10,parlvotes_lh!$A$11:$ZZ$208,366,FALSE)=0,"",VLOOKUP($A10,parlvotes_lh!$A$11:$ZZ$208,366,FALSE)))</f>
        <v/>
      </c>
      <c r="AC10" s="214" t="str">
        <f>IF(ISERROR(VLOOKUP($A10,parlvotes_lh!$A$11:$ZZ$208,386,FALSE))=TRUE,"",IF(VLOOKUP($A10,parlvotes_lh!$A$11:$ZZ$208,386,FALSE)=0,"",VLOOKUP($A10,parlvotes_lh!$A$11:$ZZ$208,386,FALSE)))</f>
        <v/>
      </c>
      <c r="AD10" s="215"/>
    </row>
    <row r="11" spans="1:30" ht="13.5" customHeight="1">
      <c r="A11" s="208" t="str">
        <f>IF(info_parties!A11="","",info_parties!A11)</f>
        <v>sk_ano01</v>
      </c>
      <c r="B11" s="120" t="str">
        <f>IF(A11="","",MID(info_weblinks!$C$3,32,3))</f>
        <v>svk</v>
      </c>
      <c r="C11" s="120" t="str">
        <f>IF(info_parties!G11="","",info_parties!G11)</f>
        <v>Alliance of a New Citizen</v>
      </c>
      <c r="D11" s="120" t="str">
        <f>IF(info_parties!K11="","",info_parties!K11)</f>
        <v>Aliancia nového občana</v>
      </c>
      <c r="E11" s="120" t="str">
        <f>IF(info_parties!H11="","",info_parties!H11)</f>
        <v>ANO</v>
      </c>
      <c r="F11" s="209">
        <f t="shared" si="0"/>
        <v>37519</v>
      </c>
      <c r="G11" s="210">
        <f t="shared" si="1"/>
        <v>38885</v>
      </c>
      <c r="H11" s="211">
        <f t="shared" si="2"/>
        <v>8.0100000000000005E-2</v>
      </c>
      <c r="I11" s="212">
        <f t="shared" si="3"/>
        <v>37519</v>
      </c>
      <c r="J11" s="213" t="str">
        <f>IF(ISERROR(VLOOKUP($A11,parlvotes_lh!$A$11:$ZZ$208,6,FALSE))=TRUE,"",IF(VLOOKUP($A11,parlvotes_lh!$A$11:$ZZ$208,6,FALSE)=0,"",VLOOKUP($A11,parlvotes_lh!$A$11:$ZZ$208,6,FALSE)))</f>
        <v/>
      </c>
      <c r="K11" s="213" t="str">
        <f>IF(ISERROR(VLOOKUP($A11,parlvotes_lh!$A$11:$ZZ$208,26,FALSE))=TRUE,"",IF(VLOOKUP($A11,parlvotes_lh!$A$11:$ZZ$208,26,FALSE)=0,"",VLOOKUP($A11,parlvotes_lh!$A$11:$ZZ$208,26,FALSE)))</f>
        <v/>
      </c>
      <c r="L11" s="213">
        <f>IF(ISERROR(VLOOKUP($A11,parlvotes_lh!$A$11:$ZZ$208,46,FALSE))=TRUE,"",IF(VLOOKUP($A11,parlvotes_lh!$A$11:$ZZ$208,46,FALSE)=0,"",VLOOKUP($A11,parlvotes_lh!$A$11:$ZZ$208,46,FALSE)))</f>
        <v>8.0100000000000005E-2</v>
      </c>
      <c r="M11" s="213">
        <f>IF(ISERROR(VLOOKUP($A11,parlvotes_lh!$A$11:$ZZ$208,66,FALSE))=TRUE,"",IF(VLOOKUP($A11,parlvotes_lh!$A$11:$ZZ$208,66,FALSE)=0,"",VLOOKUP($A11,parlvotes_lh!$A$11:$ZZ$208,66,FALSE)))</f>
        <v>1.4199999999999999E-2</v>
      </c>
      <c r="N11" s="213" t="str">
        <f>IF(ISERROR(VLOOKUP($A11,parlvotes_lh!$A$11:$ZZ$208,86,FALSE))=TRUE,"",IF(VLOOKUP($A11,parlvotes_lh!$A$11:$ZZ$208,86,FALSE)=0,"",VLOOKUP($A11,parlvotes_lh!$A$11:$ZZ$208,86,FALSE)))</f>
        <v/>
      </c>
      <c r="O11" s="213" t="str">
        <f>IF(ISERROR(VLOOKUP($A11,parlvotes_lh!$A$11:$ZZ$208,106,FALSE))=TRUE,"",IF(VLOOKUP($A11,parlvotes_lh!$A$11:$ZZ$208,106,FALSE)=0,"",VLOOKUP($A11,parlvotes_lh!$A$11:$ZZ$208,106,FALSE)))</f>
        <v/>
      </c>
      <c r="P11" s="213" t="str">
        <f>IF(ISERROR(VLOOKUP($A11,parlvotes_lh!$A$11:$ZZ$208,126,FALSE))=TRUE,"",IF(VLOOKUP($A11,parlvotes_lh!$A$11:$ZZ$208,126,FALSE)=0,"",VLOOKUP($A11,parlvotes_lh!$A$11:$ZZ$208,126,FALSE)))</f>
        <v/>
      </c>
      <c r="Q11" s="214" t="str">
        <f>IF(ISERROR(VLOOKUP($A11,parlvotes_lh!$A$11:$ZZ$208,146,FALSE))=TRUE,"",IF(VLOOKUP($A11,parlvotes_lh!$A$11:$ZZ$208,146,FALSE)=0,"",VLOOKUP($A11,parlvotes_lh!$A$11:$ZZ$208,146,FALSE)))</f>
        <v/>
      </c>
      <c r="R11" s="214" t="str">
        <f>IF(ISERROR(VLOOKUP($A11,parlvotes_lh!$A$11:$ZZ$208,166,FALSE))=TRUE,"",IF(VLOOKUP($A11,parlvotes_lh!$A$11:$ZZ$208,166,FALSE)=0,"",VLOOKUP($A11,parlvotes_lh!$A$11:$ZZ$208,166,FALSE)))</f>
        <v/>
      </c>
      <c r="S11" s="214" t="str">
        <f>IF(ISERROR(VLOOKUP($A11,parlvotes_lh!$A$11:$ZZ$208,186,FALSE))=TRUE,"",IF(VLOOKUP($A11,parlvotes_lh!$A$11:$ZZ$208,186,FALSE)=0,"",VLOOKUP($A11,parlvotes_lh!$A$11:$ZZ$208,186,FALSE)))</f>
        <v/>
      </c>
      <c r="T11" s="214" t="str">
        <f>IF(ISERROR(VLOOKUP($A11,parlvotes_lh!$A$11:$ZZ$208,206,FALSE))=TRUE,"",IF(VLOOKUP($A11,parlvotes_lh!$A$11:$ZZ$208,206,FALSE)=0,"",VLOOKUP($A11,parlvotes_lh!$A$11:$ZZ$208,206,FALSE)))</f>
        <v/>
      </c>
      <c r="U11" s="214" t="str">
        <f>IF(ISERROR(VLOOKUP($A11,parlvotes_lh!$A$11:$ZZ$208,226,FALSE))=TRUE,"",IF(VLOOKUP($A11,parlvotes_lh!$A$11:$ZZ$208,226,FALSE)=0,"",VLOOKUP($A11,parlvotes_lh!$A$11:$ZZ$208,226,FALSE)))</f>
        <v/>
      </c>
      <c r="V11" s="214" t="str">
        <f>IF(ISERROR(VLOOKUP($A11,parlvotes_lh!$A$11:$ZZ$208,246,FALSE))=TRUE,"",IF(VLOOKUP($A11,parlvotes_lh!$A$11:$ZZ$208,246,FALSE)=0,"",VLOOKUP($A11,parlvotes_lh!$A$11:$ZZ$208,246,FALSE)))</f>
        <v/>
      </c>
      <c r="W11" s="214" t="str">
        <f>IF(ISERROR(VLOOKUP($A11,parlvotes_lh!$A$11:$ZZ$208,266,FALSE))=TRUE,"",IF(VLOOKUP($A11,parlvotes_lh!$A$11:$ZZ$208,266,FALSE)=0,"",VLOOKUP($A11,parlvotes_lh!$A$11:$ZZ$208,266,FALSE)))</f>
        <v/>
      </c>
      <c r="X11" s="214" t="str">
        <f>IF(ISERROR(VLOOKUP($A11,parlvotes_lh!$A$11:$ZZ$208,286,FALSE))=TRUE,"",IF(VLOOKUP($A11,parlvotes_lh!$A$11:$ZZ$208,286,FALSE)=0,"",VLOOKUP($A11,parlvotes_lh!$A$11:$ZZ$208,286,FALSE)))</f>
        <v/>
      </c>
      <c r="Y11" s="214" t="str">
        <f>IF(ISERROR(VLOOKUP($A11,parlvotes_lh!$A$11:$ZZ$208,306,FALSE))=TRUE,"",IF(VLOOKUP($A11,parlvotes_lh!$A$11:$ZZ$208,306,FALSE)=0,"",VLOOKUP($A11,parlvotes_lh!$A$11:$ZZ$208,306,FALSE)))</f>
        <v/>
      </c>
      <c r="Z11" s="214" t="str">
        <f>IF(ISERROR(VLOOKUP($A11,parlvotes_lh!$A$11:$ZZ$208,326,FALSE))=TRUE,"",IF(VLOOKUP($A11,parlvotes_lh!$A$11:$ZZ$208,326,FALSE)=0,"",VLOOKUP($A11,parlvotes_lh!$A$11:$ZZ$208,326,FALSE)))</f>
        <v/>
      </c>
      <c r="AA11" s="214" t="str">
        <f>IF(ISERROR(VLOOKUP($A11,parlvotes_lh!$A$11:$ZZ$208,346,FALSE))=TRUE,"",IF(VLOOKUP($A11,parlvotes_lh!$A$11:$ZZ$208,346,FALSE)=0,"",VLOOKUP($A11,parlvotes_lh!$A$11:$ZZ$208,346,FALSE)))</f>
        <v/>
      </c>
      <c r="AB11" s="214" t="str">
        <f>IF(ISERROR(VLOOKUP($A11,parlvotes_lh!$A$11:$ZZ$208,366,FALSE))=TRUE,"",IF(VLOOKUP($A11,parlvotes_lh!$A$11:$ZZ$208,366,FALSE)=0,"",VLOOKUP($A11,parlvotes_lh!$A$11:$ZZ$208,366,FALSE)))</f>
        <v/>
      </c>
      <c r="AC11" s="214" t="str">
        <f>IF(ISERROR(VLOOKUP($A11,parlvotes_lh!$A$11:$ZZ$208,386,FALSE))=TRUE,"",IF(VLOOKUP($A11,parlvotes_lh!$A$11:$ZZ$208,386,FALSE)=0,"",VLOOKUP($A11,parlvotes_lh!$A$11:$ZZ$208,386,FALSE)))</f>
        <v/>
      </c>
      <c r="AD11" s="215"/>
    </row>
    <row r="12" spans="1:30" ht="13.5" customHeight="1">
      <c r="A12" s="208" t="str">
        <f>IF(info_parties!A12="","",info_parties!A12)</f>
        <v>sk_azen01</v>
      </c>
      <c r="B12" s="120" t="str">
        <f>IF(A12="","",MID(info_weblinks!$C$3,32,3))</f>
        <v>svk</v>
      </c>
      <c r="C12" s="120" t="str">
        <f>IF(info_parties!G12="","",info_parties!G12)</f>
        <v>Alliance for the Europe of Nations</v>
      </c>
      <c r="D12" s="120" t="str">
        <f>IF(info_parties!K12="","",info_parties!K12)</f>
        <v>Aliancia za Európu národov</v>
      </c>
      <c r="E12" s="120" t="str">
        <f>IF(info_parties!H12="","",info_parties!H12)</f>
        <v>AZEN</v>
      </c>
      <c r="F12" s="209" t="str">
        <f t="shared" si="0"/>
        <v/>
      </c>
      <c r="G12" s="210" t="str">
        <f t="shared" si="1"/>
        <v/>
      </c>
      <c r="H12" s="211" t="str">
        <f t="shared" si="2"/>
        <v/>
      </c>
      <c r="I12" s="212" t="str">
        <f t="shared" si="3"/>
        <v/>
      </c>
      <c r="J12" s="213" t="str">
        <f>IF(ISERROR(VLOOKUP($A12,parlvotes_lh!$A$11:$ZZ$208,6,FALSE))=TRUE,"",IF(VLOOKUP($A12,parlvotes_lh!$A$11:$ZZ$208,6,FALSE)=0,"",VLOOKUP($A12,parlvotes_lh!$A$11:$ZZ$208,6,FALSE)))</f>
        <v/>
      </c>
      <c r="K12" s="213" t="str">
        <f>IF(ISERROR(VLOOKUP($A12,parlvotes_lh!$A$11:$ZZ$208,26,FALSE))=TRUE,"",IF(VLOOKUP($A12,parlvotes_lh!$A$11:$ZZ$208,26,FALSE)=0,"",VLOOKUP($A12,parlvotes_lh!$A$11:$ZZ$208,26,FALSE)))</f>
        <v/>
      </c>
      <c r="L12" s="213" t="str">
        <f>IF(ISERROR(VLOOKUP($A12,parlvotes_lh!$A$11:$ZZ$208,46,FALSE))=TRUE,"",IF(VLOOKUP($A12,parlvotes_lh!$A$11:$ZZ$208,46,FALSE)=0,"",VLOOKUP($A12,parlvotes_lh!$A$11:$ZZ$208,46,FALSE)))</f>
        <v/>
      </c>
      <c r="M12" s="213" t="str">
        <f>IF(ISERROR(VLOOKUP($A12,parlvotes_lh!$A$11:$ZZ$208,66,FALSE))=TRUE,"",IF(VLOOKUP($A12,parlvotes_lh!$A$11:$ZZ$208,66,FALSE)=0,"",VLOOKUP($A12,parlvotes_lh!$A$11:$ZZ$208,66,FALSE)))</f>
        <v/>
      </c>
      <c r="N12" s="213" t="str">
        <f>IF(ISERROR(VLOOKUP($A12,parlvotes_lh!$A$11:$ZZ$208,86,FALSE))=TRUE,"",IF(VLOOKUP($A12,parlvotes_lh!$A$11:$ZZ$208,86,FALSE)=0,"",VLOOKUP($A12,parlvotes_lh!$A$11:$ZZ$208,86,FALSE)))</f>
        <v/>
      </c>
      <c r="O12" s="213" t="str">
        <f>IF(ISERROR(VLOOKUP($A12,parlvotes_lh!$A$11:$ZZ$208,106,FALSE))=TRUE,"",IF(VLOOKUP($A12,parlvotes_lh!$A$11:$ZZ$208,106,FALSE)=0,"",VLOOKUP($A12,parlvotes_lh!$A$11:$ZZ$208,106,FALSE)))</f>
        <v/>
      </c>
      <c r="P12" s="213" t="str">
        <f>IF(ISERROR(VLOOKUP($A12,parlvotes_lh!$A$11:$ZZ$208,126,FALSE))=TRUE,"",IF(VLOOKUP($A12,parlvotes_lh!$A$11:$ZZ$208,126,FALSE)=0,"",VLOOKUP($A12,parlvotes_lh!$A$11:$ZZ$208,126,FALSE)))</f>
        <v/>
      </c>
      <c r="Q12" s="214" t="str">
        <f>IF(ISERROR(VLOOKUP($A12,parlvotes_lh!$A$11:$ZZ$208,146,FALSE))=TRUE,"",IF(VLOOKUP($A12,parlvotes_lh!$A$11:$ZZ$208,146,FALSE)=0,"",VLOOKUP($A12,parlvotes_lh!$A$11:$ZZ$208,146,FALSE)))</f>
        <v/>
      </c>
      <c r="R12" s="214" t="str">
        <f>IF(ISERROR(VLOOKUP($A12,parlvotes_lh!$A$11:$ZZ$208,166,FALSE))=TRUE,"",IF(VLOOKUP($A12,parlvotes_lh!$A$11:$ZZ$208,166,FALSE)=0,"",VLOOKUP($A12,parlvotes_lh!$A$11:$ZZ$208,166,FALSE)))</f>
        <v/>
      </c>
      <c r="S12" s="214" t="str">
        <f>IF(ISERROR(VLOOKUP($A12,parlvotes_lh!$A$11:$ZZ$208,186,FALSE))=TRUE,"",IF(VLOOKUP($A12,parlvotes_lh!$A$11:$ZZ$208,186,FALSE)=0,"",VLOOKUP($A12,parlvotes_lh!$A$11:$ZZ$208,186,FALSE)))</f>
        <v/>
      </c>
      <c r="T12" s="214" t="str">
        <f>IF(ISERROR(VLOOKUP($A12,parlvotes_lh!$A$11:$ZZ$208,206,FALSE))=TRUE,"",IF(VLOOKUP($A12,parlvotes_lh!$A$11:$ZZ$208,206,FALSE)=0,"",VLOOKUP($A12,parlvotes_lh!$A$11:$ZZ$208,206,FALSE)))</f>
        <v/>
      </c>
      <c r="U12" s="214" t="str">
        <f>IF(ISERROR(VLOOKUP($A12,parlvotes_lh!$A$11:$ZZ$208,226,FALSE))=TRUE,"",IF(VLOOKUP($A12,parlvotes_lh!$A$11:$ZZ$208,226,FALSE)=0,"",VLOOKUP($A12,parlvotes_lh!$A$11:$ZZ$208,226,FALSE)))</f>
        <v/>
      </c>
      <c r="V12" s="214" t="str">
        <f>IF(ISERROR(VLOOKUP($A12,parlvotes_lh!$A$11:$ZZ$208,246,FALSE))=TRUE,"",IF(VLOOKUP($A12,parlvotes_lh!$A$11:$ZZ$208,246,FALSE)=0,"",VLOOKUP($A12,parlvotes_lh!$A$11:$ZZ$208,246,FALSE)))</f>
        <v/>
      </c>
      <c r="W12" s="214" t="str">
        <f>IF(ISERROR(VLOOKUP($A12,parlvotes_lh!$A$11:$ZZ$208,266,FALSE))=TRUE,"",IF(VLOOKUP($A12,parlvotes_lh!$A$11:$ZZ$208,266,FALSE)=0,"",VLOOKUP($A12,parlvotes_lh!$A$11:$ZZ$208,266,FALSE)))</f>
        <v/>
      </c>
      <c r="X12" s="214" t="str">
        <f>IF(ISERROR(VLOOKUP($A12,parlvotes_lh!$A$11:$ZZ$208,286,FALSE))=TRUE,"",IF(VLOOKUP($A12,parlvotes_lh!$A$11:$ZZ$208,286,FALSE)=0,"",VLOOKUP($A12,parlvotes_lh!$A$11:$ZZ$208,286,FALSE)))</f>
        <v/>
      </c>
      <c r="Y12" s="214" t="str">
        <f>IF(ISERROR(VLOOKUP($A12,parlvotes_lh!$A$11:$ZZ$208,306,FALSE))=TRUE,"",IF(VLOOKUP($A12,parlvotes_lh!$A$11:$ZZ$208,306,FALSE)=0,"",VLOOKUP($A12,parlvotes_lh!$A$11:$ZZ$208,306,FALSE)))</f>
        <v/>
      </c>
      <c r="Z12" s="214" t="str">
        <f>IF(ISERROR(VLOOKUP($A12,parlvotes_lh!$A$11:$ZZ$208,326,FALSE))=TRUE,"",IF(VLOOKUP($A12,parlvotes_lh!$A$11:$ZZ$208,326,FALSE)=0,"",VLOOKUP($A12,parlvotes_lh!$A$11:$ZZ$208,326,FALSE)))</f>
        <v/>
      </c>
      <c r="AA12" s="214" t="str">
        <f>IF(ISERROR(VLOOKUP($A12,parlvotes_lh!$A$11:$ZZ$208,346,FALSE))=TRUE,"",IF(VLOOKUP($A12,parlvotes_lh!$A$11:$ZZ$208,346,FALSE)=0,"",VLOOKUP($A12,parlvotes_lh!$A$11:$ZZ$208,346,FALSE)))</f>
        <v/>
      </c>
      <c r="AB12" s="214" t="str">
        <f>IF(ISERROR(VLOOKUP($A12,parlvotes_lh!$A$11:$ZZ$208,366,FALSE))=TRUE,"",IF(VLOOKUP($A12,parlvotes_lh!$A$11:$ZZ$208,366,FALSE)=0,"",VLOOKUP($A12,parlvotes_lh!$A$11:$ZZ$208,366,FALSE)))</f>
        <v/>
      </c>
      <c r="AC12" s="214" t="str">
        <f>IF(ISERROR(VLOOKUP($A12,parlvotes_lh!$A$11:$ZZ$208,386,FALSE))=TRUE,"",IF(VLOOKUP($A12,parlvotes_lh!$A$11:$ZZ$208,386,FALSE)=0,"",VLOOKUP($A12,parlvotes_lh!$A$11:$ZZ$208,386,FALSE)))</f>
        <v/>
      </c>
      <c r="AD12" s="215"/>
    </row>
    <row r="13" spans="1:30" ht="13.5" customHeight="1">
      <c r="A13" s="208" t="str">
        <f>IF(info_parties!A13="","",info_parties!A13)</f>
        <v>sk_apr01</v>
      </c>
      <c r="B13" s="120" t="str">
        <f>IF(A13="","",MID(info_weblinks!$C$3,32,3))</f>
        <v>svk</v>
      </c>
      <c r="C13" s="120" t="str">
        <f>IF(info_parties!G13="","",info_parties!G13)</f>
        <v>Alternative of Political Realism</v>
      </c>
      <c r="D13" s="120" t="str">
        <f>IF(info_parties!K13="","",info_parties!K13)</f>
        <v>Alternatíva politického realizmu</v>
      </c>
      <c r="E13" s="120" t="str">
        <f>IF(info_parties!H13="","",info_parties!H13)</f>
        <v>APR</v>
      </c>
      <c r="F13" s="209" t="str">
        <f t="shared" si="0"/>
        <v/>
      </c>
      <c r="G13" s="210" t="str">
        <f t="shared" si="1"/>
        <v/>
      </c>
      <c r="H13" s="211" t="str">
        <f t="shared" si="2"/>
        <v/>
      </c>
      <c r="I13" s="212" t="str">
        <f t="shared" si="3"/>
        <v/>
      </c>
      <c r="J13" s="213" t="str">
        <f>IF(ISERROR(VLOOKUP($A13,parlvotes_lh!$A$11:$ZZ$208,6,FALSE))=TRUE,"",IF(VLOOKUP($A13,parlvotes_lh!$A$11:$ZZ$208,6,FALSE)=0,"",VLOOKUP($A13,parlvotes_lh!$A$11:$ZZ$208,6,FALSE)))</f>
        <v/>
      </c>
      <c r="K13" s="213" t="str">
        <f>IF(ISERROR(VLOOKUP($A13,parlvotes_lh!$A$11:$ZZ$208,26,FALSE))=TRUE,"",IF(VLOOKUP($A13,parlvotes_lh!$A$11:$ZZ$208,26,FALSE)=0,"",VLOOKUP($A13,parlvotes_lh!$A$11:$ZZ$208,26,FALSE)))</f>
        <v/>
      </c>
      <c r="L13" s="213" t="str">
        <f>IF(ISERROR(VLOOKUP($A13,parlvotes_lh!$A$11:$ZZ$208,46,FALSE))=TRUE,"",IF(VLOOKUP($A13,parlvotes_lh!$A$11:$ZZ$208,46,FALSE)=0,"",VLOOKUP($A13,parlvotes_lh!$A$11:$ZZ$208,46,FALSE)))</f>
        <v/>
      </c>
      <c r="M13" s="213" t="str">
        <f>IF(ISERROR(VLOOKUP($A13,parlvotes_lh!$A$11:$ZZ$208,66,FALSE))=TRUE,"",IF(VLOOKUP($A13,parlvotes_lh!$A$11:$ZZ$208,66,FALSE)=0,"",VLOOKUP($A13,parlvotes_lh!$A$11:$ZZ$208,66,FALSE)))</f>
        <v/>
      </c>
      <c r="N13" s="213" t="str">
        <f>IF(ISERROR(VLOOKUP($A13,parlvotes_lh!$A$11:$ZZ$208,86,FALSE))=TRUE,"",IF(VLOOKUP($A13,parlvotes_lh!$A$11:$ZZ$208,86,FALSE)=0,"",VLOOKUP($A13,parlvotes_lh!$A$11:$ZZ$208,86,FALSE)))</f>
        <v/>
      </c>
      <c r="O13" s="213" t="str">
        <f>IF(ISERROR(VLOOKUP($A13,parlvotes_lh!$A$11:$ZZ$208,106,FALSE))=TRUE,"",IF(VLOOKUP($A13,parlvotes_lh!$A$11:$ZZ$208,106,FALSE)=0,"",VLOOKUP($A13,parlvotes_lh!$A$11:$ZZ$208,106,FALSE)))</f>
        <v/>
      </c>
      <c r="P13" s="213" t="str">
        <f>IF(ISERROR(VLOOKUP($A13,parlvotes_lh!$A$11:$ZZ$208,126,FALSE))=TRUE,"",IF(VLOOKUP($A13,parlvotes_lh!$A$11:$ZZ$208,126,FALSE)=0,"",VLOOKUP($A13,parlvotes_lh!$A$11:$ZZ$208,126,FALSE)))</f>
        <v/>
      </c>
      <c r="Q13" s="214" t="str">
        <f>IF(ISERROR(VLOOKUP($A13,parlvotes_lh!$A$11:$ZZ$208,146,FALSE))=TRUE,"",IF(VLOOKUP($A13,parlvotes_lh!$A$11:$ZZ$208,146,FALSE)=0,"",VLOOKUP($A13,parlvotes_lh!$A$11:$ZZ$208,146,FALSE)))</f>
        <v/>
      </c>
      <c r="R13" s="214" t="str">
        <f>IF(ISERROR(VLOOKUP($A13,parlvotes_lh!$A$11:$ZZ$208,166,FALSE))=TRUE,"",IF(VLOOKUP($A13,parlvotes_lh!$A$11:$ZZ$208,166,FALSE)=0,"",VLOOKUP($A13,parlvotes_lh!$A$11:$ZZ$208,166,FALSE)))</f>
        <v/>
      </c>
      <c r="S13" s="214" t="str">
        <f>IF(ISERROR(VLOOKUP($A13,parlvotes_lh!$A$11:$ZZ$208,186,FALSE))=TRUE,"",IF(VLOOKUP($A13,parlvotes_lh!$A$11:$ZZ$208,186,FALSE)=0,"",VLOOKUP($A13,parlvotes_lh!$A$11:$ZZ$208,186,FALSE)))</f>
        <v/>
      </c>
      <c r="T13" s="214" t="str">
        <f>IF(ISERROR(VLOOKUP($A13,parlvotes_lh!$A$11:$ZZ$208,206,FALSE))=TRUE,"",IF(VLOOKUP($A13,parlvotes_lh!$A$11:$ZZ$208,206,FALSE)=0,"",VLOOKUP($A13,parlvotes_lh!$A$11:$ZZ$208,206,FALSE)))</f>
        <v/>
      </c>
      <c r="U13" s="214" t="str">
        <f>IF(ISERROR(VLOOKUP($A13,parlvotes_lh!$A$11:$ZZ$208,226,FALSE))=TRUE,"",IF(VLOOKUP($A13,parlvotes_lh!$A$11:$ZZ$208,226,FALSE)=0,"",VLOOKUP($A13,parlvotes_lh!$A$11:$ZZ$208,226,FALSE)))</f>
        <v/>
      </c>
      <c r="V13" s="214" t="str">
        <f>IF(ISERROR(VLOOKUP($A13,parlvotes_lh!$A$11:$ZZ$208,246,FALSE))=TRUE,"",IF(VLOOKUP($A13,parlvotes_lh!$A$11:$ZZ$208,246,FALSE)=0,"",VLOOKUP($A13,parlvotes_lh!$A$11:$ZZ$208,246,FALSE)))</f>
        <v/>
      </c>
      <c r="W13" s="214" t="str">
        <f>IF(ISERROR(VLOOKUP($A13,parlvotes_lh!$A$11:$ZZ$208,266,FALSE))=TRUE,"",IF(VLOOKUP($A13,parlvotes_lh!$A$11:$ZZ$208,266,FALSE)=0,"",VLOOKUP($A13,parlvotes_lh!$A$11:$ZZ$208,266,FALSE)))</f>
        <v/>
      </c>
      <c r="X13" s="214" t="str">
        <f>IF(ISERROR(VLOOKUP($A13,parlvotes_lh!$A$11:$ZZ$208,286,FALSE))=TRUE,"",IF(VLOOKUP($A13,parlvotes_lh!$A$11:$ZZ$208,286,FALSE)=0,"",VLOOKUP($A13,parlvotes_lh!$A$11:$ZZ$208,286,FALSE)))</f>
        <v/>
      </c>
      <c r="Y13" s="214" t="str">
        <f>IF(ISERROR(VLOOKUP($A13,parlvotes_lh!$A$11:$ZZ$208,306,FALSE))=TRUE,"",IF(VLOOKUP($A13,parlvotes_lh!$A$11:$ZZ$208,306,FALSE)=0,"",VLOOKUP($A13,parlvotes_lh!$A$11:$ZZ$208,306,FALSE)))</f>
        <v/>
      </c>
      <c r="Z13" s="214" t="str">
        <f>IF(ISERROR(VLOOKUP($A13,parlvotes_lh!$A$11:$ZZ$208,326,FALSE))=TRUE,"",IF(VLOOKUP($A13,parlvotes_lh!$A$11:$ZZ$208,326,FALSE)=0,"",VLOOKUP($A13,parlvotes_lh!$A$11:$ZZ$208,326,FALSE)))</f>
        <v/>
      </c>
      <c r="AA13" s="214" t="str">
        <f>IF(ISERROR(VLOOKUP($A13,parlvotes_lh!$A$11:$ZZ$208,346,FALSE))=TRUE,"",IF(VLOOKUP($A13,parlvotes_lh!$A$11:$ZZ$208,346,FALSE)=0,"",VLOOKUP($A13,parlvotes_lh!$A$11:$ZZ$208,346,FALSE)))</f>
        <v/>
      </c>
      <c r="AB13" s="214" t="str">
        <f>IF(ISERROR(VLOOKUP($A13,parlvotes_lh!$A$11:$ZZ$208,366,FALSE))=TRUE,"",IF(VLOOKUP($A13,parlvotes_lh!$A$11:$ZZ$208,366,FALSE)=0,"",VLOOKUP($A13,parlvotes_lh!$A$11:$ZZ$208,366,FALSE)))</f>
        <v/>
      </c>
      <c r="AC13" s="214" t="str">
        <f>IF(ISERROR(VLOOKUP($A13,parlvotes_lh!$A$11:$ZZ$208,386,FALSE))=TRUE,"",IF(VLOOKUP($A13,parlvotes_lh!$A$11:$ZZ$208,386,FALSE)=0,"",VLOOKUP($A13,parlvotes_lh!$A$11:$ZZ$208,386,FALSE)))</f>
        <v/>
      </c>
      <c r="AD13" s="215"/>
    </row>
    <row r="14" spans="1:30" ht="13.5" customHeight="1">
      <c r="A14" s="208" t="str">
        <f>IF(info_parties!A14="","",info_parties!A14)</f>
        <v>sk_brrs01</v>
      </c>
      <c r="B14" s="120" t="str">
        <f>IF(A14="","",MID(info_weblinks!$C$3,32,3))</f>
        <v>svk</v>
      </c>
      <c r="C14" s="120" t="str">
        <f>IF(info_parties!G14="","",info_parties!G14)</f>
        <v>Béčko-Revolutionary Worker Party</v>
      </c>
      <c r="D14" s="120" t="str">
        <f>IF(info_parties!K14="","",info_parties!K14)</f>
        <v>Béčko-Revolučná robotnícka strana</v>
      </c>
      <c r="E14" s="120" t="str">
        <f>IF(info_parties!H14="","",info_parties!H14)</f>
        <v>B-RRS</v>
      </c>
      <c r="F14" s="209">
        <f t="shared" si="0"/>
        <v>36063</v>
      </c>
      <c r="G14" s="210">
        <f t="shared" si="1"/>
        <v>37519</v>
      </c>
      <c r="H14" s="211">
        <f t="shared" si="2"/>
        <v>1.3000000000000002E-3</v>
      </c>
      <c r="I14" s="212">
        <f t="shared" si="3"/>
        <v>36063</v>
      </c>
      <c r="J14" s="213" t="str">
        <f>IF(ISERROR(VLOOKUP($A14,parlvotes_lh!$A$11:$ZZ$208,6,FALSE))=TRUE,"",IF(VLOOKUP($A14,parlvotes_lh!$A$11:$ZZ$208,6,FALSE)=0,"",VLOOKUP($A14,parlvotes_lh!$A$11:$ZZ$208,6,FALSE)))</f>
        <v/>
      </c>
      <c r="K14" s="213">
        <f>IF(ISERROR(VLOOKUP($A14,parlvotes_lh!$A$11:$ZZ$208,26,FALSE))=TRUE,"",IF(VLOOKUP($A14,parlvotes_lh!$A$11:$ZZ$208,26,FALSE)=0,"",VLOOKUP($A14,parlvotes_lh!$A$11:$ZZ$208,26,FALSE)))</f>
        <v>1.3000000000000002E-3</v>
      </c>
      <c r="L14" s="213">
        <f>IF(ISERROR(VLOOKUP($A14,parlvotes_lh!$A$11:$ZZ$208,46,FALSE))=TRUE,"",IF(VLOOKUP($A14,parlvotes_lh!$A$11:$ZZ$208,46,FALSE)=0,"",VLOOKUP($A14,parlvotes_lh!$A$11:$ZZ$208,46,FALSE)))</f>
        <v>8.9999999999999998E-4</v>
      </c>
      <c r="M14" s="213" t="str">
        <f>IF(ISERROR(VLOOKUP($A14,parlvotes_lh!$A$11:$ZZ$208,66,FALSE))=TRUE,"",IF(VLOOKUP($A14,parlvotes_lh!$A$11:$ZZ$208,66,FALSE)=0,"",VLOOKUP($A14,parlvotes_lh!$A$11:$ZZ$208,66,FALSE)))</f>
        <v/>
      </c>
      <c r="N14" s="213" t="str">
        <f>IF(ISERROR(VLOOKUP($A14,parlvotes_lh!$A$11:$ZZ$208,86,FALSE))=TRUE,"",IF(VLOOKUP($A14,parlvotes_lh!$A$11:$ZZ$208,86,FALSE)=0,"",VLOOKUP($A14,parlvotes_lh!$A$11:$ZZ$208,86,FALSE)))</f>
        <v/>
      </c>
      <c r="O14" s="213" t="str">
        <f>IF(ISERROR(VLOOKUP($A14,parlvotes_lh!$A$11:$ZZ$208,106,FALSE))=TRUE,"",IF(VLOOKUP($A14,parlvotes_lh!$A$11:$ZZ$208,106,FALSE)=0,"",VLOOKUP($A14,parlvotes_lh!$A$11:$ZZ$208,106,FALSE)))</f>
        <v/>
      </c>
      <c r="P14" s="213" t="str">
        <f>IF(ISERROR(VLOOKUP($A14,parlvotes_lh!$A$11:$ZZ$208,126,FALSE))=TRUE,"",IF(VLOOKUP($A14,parlvotes_lh!$A$11:$ZZ$208,126,FALSE)=0,"",VLOOKUP($A14,parlvotes_lh!$A$11:$ZZ$208,126,FALSE)))</f>
        <v/>
      </c>
      <c r="Q14" s="214" t="str">
        <f>IF(ISERROR(VLOOKUP($A14,parlvotes_lh!$A$11:$ZZ$208,146,FALSE))=TRUE,"",IF(VLOOKUP($A14,parlvotes_lh!$A$11:$ZZ$208,146,FALSE)=0,"",VLOOKUP($A14,parlvotes_lh!$A$11:$ZZ$208,146,FALSE)))</f>
        <v/>
      </c>
      <c r="R14" s="214" t="str">
        <f>IF(ISERROR(VLOOKUP($A14,parlvotes_lh!$A$11:$ZZ$208,166,FALSE))=TRUE,"",IF(VLOOKUP($A14,parlvotes_lh!$A$11:$ZZ$208,166,FALSE)=0,"",VLOOKUP($A14,parlvotes_lh!$A$11:$ZZ$208,166,FALSE)))</f>
        <v/>
      </c>
      <c r="S14" s="214" t="str">
        <f>IF(ISERROR(VLOOKUP($A14,parlvotes_lh!$A$11:$ZZ$208,186,FALSE))=TRUE,"",IF(VLOOKUP($A14,parlvotes_lh!$A$11:$ZZ$208,186,FALSE)=0,"",VLOOKUP($A14,parlvotes_lh!$A$11:$ZZ$208,186,FALSE)))</f>
        <v/>
      </c>
      <c r="T14" s="214" t="str">
        <f>IF(ISERROR(VLOOKUP($A14,parlvotes_lh!$A$11:$ZZ$208,206,FALSE))=TRUE,"",IF(VLOOKUP($A14,parlvotes_lh!$A$11:$ZZ$208,206,FALSE)=0,"",VLOOKUP($A14,parlvotes_lh!$A$11:$ZZ$208,206,FALSE)))</f>
        <v/>
      </c>
      <c r="U14" s="214" t="str">
        <f>IF(ISERROR(VLOOKUP($A14,parlvotes_lh!$A$11:$ZZ$208,226,FALSE))=TRUE,"",IF(VLOOKUP($A14,parlvotes_lh!$A$11:$ZZ$208,226,FALSE)=0,"",VLOOKUP($A14,parlvotes_lh!$A$11:$ZZ$208,226,FALSE)))</f>
        <v/>
      </c>
      <c r="V14" s="214" t="str">
        <f>IF(ISERROR(VLOOKUP($A14,parlvotes_lh!$A$11:$ZZ$208,246,FALSE))=TRUE,"",IF(VLOOKUP($A14,parlvotes_lh!$A$11:$ZZ$208,246,FALSE)=0,"",VLOOKUP($A14,parlvotes_lh!$A$11:$ZZ$208,246,FALSE)))</f>
        <v/>
      </c>
      <c r="W14" s="214" t="str">
        <f>IF(ISERROR(VLOOKUP($A14,parlvotes_lh!$A$11:$ZZ$208,266,FALSE))=TRUE,"",IF(VLOOKUP($A14,parlvotes_lh!$A$11:$ZZ$208,266,FALSE)=0,"",VLOOKUP($A14,parlvotes_lh!$A$11:$ZZ$208,266,FALSE)))</f>
        <v/>
      </c>
      <c r="X14" s="214" t="str">
        <f>IF(ISERROR(VLOOKUP($A14,parlvotes_lh!$A$11:$ZZ$208,286,FALSE))=TRUE,"",IF(VLOOKUP($A14,parlvotes_lh!$A$11:$ZZ$208,286,FALSE)=0,"",VLOOKUP($A14,parlvotes_lh!$A$11:$ZZ$208,286,FALSE)))</f>
        <v/>
      </c>
      <c r="Y14" s="214" t="str">
        <f>IF(ISERROR(VLOOKUP($A14,parlvotes_lh!$A$11:$ZZ$208,306,FALSE))=TRUE,"",IF(VLOOKUP($A14,parlvotes_lh!$A$11:$ZZ$208,306,FALSE)=0,"",VLOOKUP($A14,parlvotes_lh!$A$11:$ZZ$208,306,FALSE)))</f>
        <v/>
      </c>
      <c r="Z14" s="214" t="str">
        <f>IF(ISERROR(VLOOKUP($A14,parlvotes_lh!$A$11:$ZZ$208,326,FALSE))=TRUE,"",IF(VLOOKUP($A14,parlvotes_lh!$A$11:$ZZ$208,326,FALSE)=0,"",VLOOKUP($A14,parlvotes_lh!$A$11:$ZZ$208,326,FALSE)))</f>
        <v/>
      </c>
      <c r="AA14" s="214" t="str">
        <f>IF(ISERROR(VLOOKUP($A14,parlvotes_lh!$A$11:$ZZ$208,346,FALSE))=TRUE,"",IF(VLOOKUP($A14,parlvotes_lh!$A$11:$ZZ$208,346,FALSE)=0,"",VLOOKUP($A14,parlvotes_lh!$A$11:$ZZ$208,346,FALSE)))</f>
        <v/>
      </c>
      <c r="AB14" s="214" t="str">
        <f>IF(ISERROR(VLOOKUP($A14,parlvotes_lh!$A$11:$ZZ$208,366,FALSE))=TRUE,"",IF(VLOOKUP($A14,parlvotes_lh!$A$11:$ZZ$208,366,FALSE)=0,"",VLOOKUP($A14,parlvotes_lh!$A$11:$ZZ$208,366,FALSE)))</f>
        <v/>
      </c>
      <c r="AC14" s="214" t="str">
        <f>IF(ISERROR(VLOOKUP($A14,parlvotes_lh!$A$11:$ZZ$208,386,FALSE))=TRUE,"",IF(VLOOKUP($A14,parlvotes_lh!$A$11:$ZZ$208,386,FALSE)=0,"",VLOOKUP($A14,parlvotes_lh!$A$11:$ZZ$208,386,FALSE)))</f>
        <v/>
      </c>
      <c r="AD14" s="215"/>
    </row>
    <row r="15" spans="1:30" ht="13.5" customHeight="1">
      <c r="A15" s="208" t="str">
        <f>IF(info_parties!A15="","",info_parties!A15)</f>
        <v>sk_dos01</v>
      </c>
      <c r="B15" s="120" t="str">
        <f>IF(A15="","",MID(info_weblinks!$C$3,32,3))</f>
        <v>svk</v>
      </c>
      <c r="C15" s="120" t="str">
        <f>IF(info_parties!G15="","",info_parties!G15)</f>
        <v>Democratic Civic Party</v>
      </c>
      <c r="D15" s="120" t="str">
        <f>IF(info_parties!K15="","",info_parties!K15)</f>
        <v>Demokratická Občianska Strana</v>
      </c>
      <c r="E15" s="120" t="str">
        <f>IF(info_parties!H15="","",info_parties!H15)</f>
        <v>DOS</v>
      </c>
      <c r="F15" s="209" t="str">
        <f t="shared" si="0"/>
        <v/>
      </c>
      <c r="G15" s="210" t="str">
        <f t="shared" si="1"/>
        <v/>
      </c>
      <c r="H15" s="211" t="str">
        <f t="shared" si="2"/>
        <v/>
      </c>
      <c r="I15" s="212" t="str">
        <f t="shared" si="3"/>
        <v/>
      </c>
      <c r="J15" s="213" t="str">
        <f>IF(ISERROR(VLOOKUP($A15,parlvotes_lh!$A$11:$ZZ$208,6,FALSE))=TRUE,"",IF(VLOOKUP($A15,parlvotes_lh!$A$11:$ZZ$208,6,FALSE)=0,"",VLOOKUP($A15,parlvotes_lh!$A$11:$ZZ$208,6,FALSE)))</f>
        <v/>
      </c>
      <c r="K15" s="213" t="str">
        <f>IF(ISERROR(VLOOKUP($A15,parlvotes_lh!$A$11:$ZZ$208,26,FALSE))=TRUE,"",IF(VLOOKUP($A15,parlvotes_lh!$A$11:$ZZ$208,26,FALSE)=0,"",VLOOKUP($A15,parlvotes_lh!$A$11:$ZZ$208,26,FALSE)))</f>
        <v/>
      </c>
      <c r="L15" s="213" t="str">
        <f>IF(ISERROR(VLOOKUP($A15,parlvotes_lh!$A$11:$ZZ$208,46,FALSE))=TRUE,"",IF(VLOOKUP($A15,parlvotes_lh!$A$11:$ZZ$208,46,FALSE)=0,"",VLOOKUP($A15,parlvotes_lh!$A$11:$ZZ$208,46,FALSE)))</f>
        <v/>
      </c>
      <c r="M15" s="213" t="str">
        <f>IF(ISERROR(VLOOKUP($A15,parlvotes_lh!$A$11:$ZZ$208,66,FALSE))=TRUE,"",IF(VLOOKUP($A15,parlvotes_lh!$A$11:$ZZ$208,66,FALSE)=0,"",VLOOKUP($A15,parlvotes_lh!$A$11:$ZZ$208,66,FALSE)))</f>
        <v/>
      </c>
      <c r="N15" s="213" t="str">
        <f>IF(ISERROR(VLOOKUP($A15,parlvotes_lh!$A$11:$ZZ$208,86,FALSE))=TRUE,"",IF(VLOOKUP($A15,parlvotes_lh!$A$11:$ZZ$208,86,FALSE)=0,"",VLOOKUP($A15,parlvotes_lh!$A$11:$ZZ$208,86,FALSE)))</f>
        <v/>
      </c>
      <c r="O15" s="213" t="str">
        <f>IF(ISERROR(VLOOKUP($A15,parlvotes_lh!$A$11:$ZZ$208,106,FALSE))=TRUE,"",IF(VLOOKUP($A15,parlvotes_lh!$A$11:$ZZ$208,106,FALSE)=0,"",VLOOKUP($A15,parlvotes_lh!$A$11:$ZZ$208,106,FALSE)))</f>
        <v/>
      </c>
      <c r="P15" s="213" t="str">
        <f>IF(ISERROR(VLOOKUP($A15,parlvotes_lh!$A$11:$ZZ$208,126,FALSE))=TRUE,"",IF(VLOOKUP($A15,parlvotes_lh!$A$11:$ZZ$208,126,FALSE)=0,"",VLOOKUP($A15,parlvotes_lh!$A$11:$ZZ$208,126,FALSE)))</f>
        <v/>
      </c>
      <c r="Q15" s="214" t="str">
        <f>IF(ISERROR(VLOOKUP($A15,parlvotes_lh!$A$11:$ZZ$208,146,FALSE))=TRUE,"",IF(VLOOKUP($A15,parlvotes_lh!$A$11:$ZZ$208,146,FALSE)=0,"",VLOOKUP($A15,parlvotes_lh!$A$11:$ZZ$208,146,FALSE)))</f>
        <v/>
      </c>
      <c r="R15" s="214" t="str">
        <f>IF(ISERROR(VLOOKUP($A15,parlvotes_lh!$A$11:$ZZ$208,166,FALSE))=TRUE,"",IF(VLOOKUP($A15,parlvotes_lh!$A$11:$ZZ$208,166,FALSE)=0,"",VLOOKUP($A15,parlvotes_lh!$A$11:$ZZ$208,166,FALSE)))</f>
        <v/>
      </c>
      <c r="S15" s="214" t="str">
        <f>IF(ISERROR(VLOOKUP($A15,parlvotes_lh!$A$11:$ZZ$208,186,FALSE))=TRUE,"",IF(VLOOKUP($A15,parlvotes_lh!$A$11:$ZZ$208,186,FALSE)=0,"",VLOOKUP($A15,parlvotes_lh!$A$11:$ZZ$208,186,FALSE)))</f>
        <v/>
      </c>
      <c r="T15" s="214" t="str">
        <f>IF(ISERROR(VLOOKUP($A15,parlvotes_lh!$A$11:$ZZ$208,206,FALSE))=TRUE,"",IF(VLOOKUP($A15,parlvotes_lh!$A$11:$ZZ$208,206,FALSE)=0,"",VLOOKUP($A15,parlvotes_lh!$A$11:$ZZ$208,206,FALSE)))</f>
        <v/>
      </c>
      <c r="U15" s="214" t="str">
        <f>IF(ISERROR(VLOOKUP($A15,parlvotes_lh!$A$11:$ZZ$208,226,FALSE))=TRUE,"",IF(VLOOKUP($A15,parlvotes_lh!$A$11:$ZZ$208,226,FALSE)=0,"",VLOOKUP($A15,parlvotes_lh!$A$11:$ZZ$208,226,FALSE)))</f>
        <v/>
      </c>
      <c r="V15" s="214" t="str">
        <f>IF(ISERROR(VLOOKUP($A15,parlvotes_lh!$A$11:$ZZ$208,246,FALSE))=TRUE,"",IF(VLOOKUP($A15,parlvotes_lh!$A$11:$ZZ$208,246,FALSE)=0,"",VLOOKUP($A15,parlvotes_lh!$A$11:$ZZ$208,246,FALSE)))</f>
        <v/>
      </c>
      <c r="W15" s="214" t="str">
        <f>IF(ISERROR(VLOOKUP($A15,parlvotes_lh!$A$11:$ZZ$208,266,FALSE))=TRUE,"",IF(VLOOKUP($A15,parlvotes_lh!$A$11:$ZZ$208,266,FALSE)=0,"",VLOOKUP($A15,parlvotes_lh!$A$11:$ZZ$208,266,FALSE)))</f>
        <v/>
      </c>
      <c r="X15" s="214" t="str">
        <f>IF(ISERROR(VLOOKUP($A15,parlvotes_lh!$A$11:$ZZ$208,286,FALSE))=TRUE,"",IF(VLOOKUP($A15,parlvotes_lh!$A$11:$ZZ$208,286,FALSE)=0,"",VLOOKUP($A15,parlvotes_lh!$A$11:$ZZ$208,286,FALSE)))</f>
        <v/>
      </c>
      <c r="Y15" s="214" t="str">
        <f>IF(ISERROR(VLOOKUP($A15,parlvotes_lh!$A$11:$ZZ$208,306,FALSE))=TRUE,"",IF(VLOOKUP($A15,parlvotes_lh!$A$11:$ZZ$208,306,FALSE)=0,"",VLOOKUP($A15,parlvotes_lh!$A$11:$ZZ$208,306,FALSE)))</f>
        <v/>
      </c>
      <c r="Z15" s="214" t="str">
        <f>IF(ISERROR(VLOOKUP($A15,parlvotes_lh!$A$11:$ZZ$208,326,FALSE))=TRUE,"",IF(VLOOKUP($A15,parlvotes_lh!$A$11:$ZZ$208,326,FALSE)=0,"",VLOOKUP($A15,parlvotes_lh!$A$11:$ZZ$208,326,FALSE)))</f>
        <v/>
      </c>
      <c r="AA15" s="214" t="str">
        <f>IF(ISERROR(VLOOKUP($A15,parlvotes_lh!$A$11:$ZZ$208,346,FALSE))=TRUE,"",IF(VLOOKUP($A15,parlvotes_lh!$A$11:$ZZ$208,346,FALSE)=0,"",VLOOKUP($A15,parlvotes_lh!$A$11:$ZZ$208,346,FALSE)))</f>
        <v/>
      </c>
      <c r="AB15" s="214" t="str">
        <f>IF(ISERROR(VLOOKUP($A15,parlvotes_lh!$A$11:$ZZ$208,366,FALSE))=TRUE,"",IF(VLOOKUP($A15,parlvotes_lh!$A$11:$ZZ$208,366,FALSE)=0,"",VLOOKUP($A15,parlvotes_lh!$A$11:$ZZ$208,366,FALSE)))</f>
        <v/>
      </c>
      <c r="AC15" s="214" t="str">
        <f>IF(ISERROR(VLOOKUP($A15,parlvotes_lh!$A$11:$ZZ$208,386,FALSE))=TRUE,"",IF(VLOOKUP($A15,parlvotes_lh!$A$11:$ZZ$208,386,FALSE)=0,"",VLOOKUP($A15,parlvotes_lh!$A$11:$ZZ$208,386,FALSE)))</f>
        <v/>
      </c>
      <c r="AD15" s="215"/>
    </row>
    <row r="16" spans="1:30" ht="13.5" customHeight="1">
      <c r="A16" s="208" t="str">
        <f>IF(info_parties!A16="","",info_parties!A16)</f>
        <v>sk_ds01</v>
      </c>
      <c r="B16" s="120" t="str">
        <f>IF(A16="","",MID(info_weblinks!$C$3,32,3))</f>
        <v>svk</v>
      </c>
      <c r="C16" s="120" t="str">
        <f>IF(info_parties!G16="","",info_parties!G16)</f>
        <v>Democratic Party</v>
      </c>
      <c r="D16" s="120" t="str">
        <f>IF(info_parties!K16="","",info_parties!K16)</f>
        <v>Demokratická strana</v>
      </c>
      <c r="E16" s="120" t="str">
        <f>IF(info_parties!H16="","",info_parties!H16)</f>
        <v>DS</v>
      </c>
      <c r="F16" s="209">
        <f t="shared" si="0"/>
        <v>34607</v>
      </c>
      <c r="G16" s="210">
        <f t="shared" si="1"/>
        <v>34607</v>
      </c>
      <c r="H16" s="211">
        <f t="shared" si="2"/>
        <v>3.4200000000000001E-2</v>
      </c>
      <c r="I16" s="212">
        <f t="shared" si="3"/>
        <v>34607</v>
      </c>
      <c r="J16" s="213">
        <f>IF(ISERROR(VLOOKUP($A16,parlvotes_lh!$A$11:$ZZ$208,6,FALSE))=TRUE,"",IF(VLOOKUP($A16,parlvotes_lh!$A$11:$ZZ$208,6,FALSE)=0,"",VLOOKUP($A16,parlvotes_lh!$A$11:$ZZ$208,6,FALSE)))</f>
        <v>3.4200000000000001E-2</v>
      </c>
      <c r="K16" s="213" t="str">
        <f>IF(ISERROR(VLOOKUP($A16,parlvotes_lh!$A$11:$ZZ$208,26,FALSE))=TRUE,"",IF(VLOOKUP($A16,parlvotes_lh!$A$11:$ZZ$208,26,FALSE)=0,"",VLOOKUP($A16,parlvotes_lh!$A$11:$ZZ$208,26,FALSE)))</f>
        <v/>
      </c>
      <c r="L16" s="213" t="str">
        <f>IF(ISERROR(VLOOKUP($A16,parlvotes_lh!$A$11:$ZZ$208,46,FALSE))=TRUE,"",IF(VLOOKUP($A16,parlvotes_lh!$A$11:$ZZ$208,46,FALSE)=0,"",VLOOKUP($A16,parlvotes_lh!$A$11:$ZZ$208,46,FALSE)))</f>
        <v/>
      </c>
      <c r="M16" s="213" t="str">
        <f>IF(ISERROR(VLOOKUP($A16,parlvotes_lh!$A$11:$ZZ$208,66,FALSE))=TRUE,"",IF(VLOOKUP($A16,parlvotes_lh!$A$11:$ZZ$208,66,FALSE)=0,"",VLOOKUP($A16,parlvotes_lh!$A$11:$ZZ$208,66,FALSE)))</f>
        <v/>
      </c>
      <c r="N16" s="213" t="str">
        <f>IF(ISERROR(VLOOKUP($A16,parlvotes_lh!$A$11:$ZZ$208,86,FALSE))=TRUE,"",IF(VLOOKUP($A16,parlvotes_lh!$A$11:$ZZ$208,86,FALSE)=0,"",VLOOKUP($A16,parlvotes_lh!$A$11:$ZZ$208,86,FALSE)))</f>
        <v/>
      </c>
      <c r="O16" s="213" t="str">
        <f>IF(ISERROR(VLOOKUP($A16,parlvotes_lh!$A$11:$ZZ$208,106,FALSE))=TRUE,"",IF(VLOOKUP($A16,parlvotes_lh!$A$11:$ZZ$208,106,FALSE)=0,"",VLOOKUP($A16,parlvotes_lh!$A$11:$ZZ$208,106,FALSE)))</f>
        <v/>
      </c>
      <c r="P16" s="213" t="str">
        <f>IF(ISERROR(VLOOKUP($A16,parlvotes_lh!$A$11:$ZZ$208,126,FALSE))=TRUE,"",IF(VLOOKUP($A16,parlvotes_lh!$A$11:$ZZ$208,126,FALSE)=0,"",VLOOKUP($A16,parlvotes_lh!$A$11:$ZZ$208,126,FALSE)))</f>
        <v/>
      </c>
      <c r="Q16" s="214" t="str">
        <f>IF(ISERROR(VLOOKUP($A16,parlvotes_lh!$A$11:$ZZ$208,146,FALSE))=TRUE,"",IF(VLOOKUP($A16,parlvotes_lh!$A$11:$ZZ$208,146,FALSE)=0,"",VLOOKUP($A16,parlvotes_lh!$A$11:$ZZ$208,146,FALSE)))</f>
        <v/>
      </c>
      <c r="R16" s="214" t="str">
        <f>IF(ISERROR(VLOOKUP($A16,parlvotes_lh!$A$11:$ZZ$208,166,FALSE))=TRUE,"",IF(VLOOKUP($A16,parlvotes_lh!$A$11:$ZZ$208,166,FALSE)=0,"",VLOOKUP($A16,parlvotes_lh!$A$11:$ZZ$208,166,FALSE)))</f>
        <v/>
      </c>
      <c r="S16" s="214" t="str">
        <f>IF(ISERROR(VLOOKUP($A16,parlvotes_lh!$A$11:$ZZ$208,186,FALSE))=TRUE,"",IF(VLOOKUP($A16,parlvotes_lh!$A$11:$ZZ$208,186,FALSE)=0,"",VLOOKUP($A16,parlvotes_lh!$A$11:$ZZ$208,186,FALSE)))</f>
        <v/>
      </c>
      <c r="T16" s="214" t="str">
        <f>IF(ISERROR(VLOOKUP($A16,parlvotes_lh!$A$11:$ZZ$208,206,FALSE))=TRUE,"",IF(VLOOKUP($A16,parlvotes_lh!$A$11:$ZZ$208,206,FALSE)=0,"",VLOOKUP($A16,parlvotes_lh!$A$11:$ZZ$208,206,FALSE)))</f>
        <v/>
      </c>
      <c r="U16" s="214" t="str">
        <f>IF(ISERROR(VLOOKUP($A16,parlvotes_lh!$A$11:$ZZ$208,226,FALSE))=TRUE,"",IF(VLOOKUP($A16,parlvotes_lh!$A$11:$ZZ$208,226,FALSE)=0,"",VLOOKUP($A16,parlvotes_lh!$A$11:$ZZ$208,226,FALSE)))</f>
        <v/>
      </c>
      <c r="V16" s="214" t="str">
        <f>IF(ISERROR(VLOOKUP($A16,parlvotes_lh!$A$11:$ZZ$208,246,FALSE))=TRUE,"",IF(VLOOKUP($A16,parlvotes_lh!$A$11:$ZZ$208,246,FALSE)=0,"",VLOOKUP($A16,parlvotes_lh!$A$11:$ZZ$208,246,FALSE)))</f>
        <v/>
      </c>
      <c r="W16" s="214" t="str">
        <f>IF(ISERROR(VLOOKUP($A16,parlvotes_lh!$A$11:$ZZ$208,266,FALSE))=TRUE,"",IF(VLOOKUP($A16,parlvotes_lh!$A$11:$ZZ$208,266,FALSE)=0,"",VLOOKUP($A16,parlvotes_lh!$A$11:$ZZ$208,266,FALSE)))</f>
        <v/>
      </c>
      <c r="X16" s="214" t="str">
        <f>IF(ISERROR(VLOOKUP($A16,parlvotes_lh!$A$11:$ZZ$208,286,FALSE))=TRUE,"",IF(VLOOKUP($A16,parlvotes_lh!$A$11:$ZZ$208,286,FALSE)=0,"",VLOOKUP($A16,parlvotes_lh!$A$11:$ZZ$208,286,FALSE)))</f>
        <v/>
      </c>
      <c r="Y16" s="214" t="str">
        <f>IF(ISERROR(VLOOKUP($A16,parlvotes_lh!$A$11:$ZZ$208,306,FALSE))=TRUE,"",IF(VLOOKUP($A16,parlvotes_lh!$A$11:$ZZ$208,306,FALSE)=0,"",VLOOKUP($A16,parlvotes_lh!$A$11:$ZZ$208,306,FALSE)))</f>
        <v/>
      </c>
      <c r="Z16" s="214" t="str">
        <f>IF(ISERROR(VLOOKUP($A16,parlvotes_lh!$A$11:$ZZ$208,326,FALSE))=TRUE,"",IF(VLOOKUP($A16,parlvotes_lh!$A$11:$ZZ$208,326,FALSE)=0,"",VLOOKUP($A16,parlvotes_lh!$A$11:$ZZ$208,326,FALSE)))</f>
        <v/>
      </c>
      <c r="AA16" s="214" t="str">
        <f>IF(ISERROR(VLOOKUP($A16,parlvotes_lh!$A$11:$ZZ$208,346,FALSE))=TRUE,"",IF(VLOOKUP($A16,parlvotes_lh!$A$11:$ZZ$208,346,FALSE)=0,"",VLOOKUP($A16,parlvotes_lh!$A$11:$ZZ$208,346,FALSE)))</f>
        <v/>
      </c>
      <c r="AB16" s="214" t="str">
        <f>IF(ISERROR(VLOOKUP($A16,parlvotes_lh!$A$11:$ZZ$208,366,FALSE))=TRUE,"",IF(VLOOKUP($A16,parlvotes_lh!$A$11:$ZZ$208,366,FALSE)=0,"",VLOOKUP($A16,parlvotes_lh!$A$11:$ZZ$208,366,FALSE)))</f>
        <v/>
      </c>
      <c r="AC16" s="214" t="str">
        <f>IF(ISERROR(VLOOKUP($A16,parlvotes_lh!$A$11:$ZZ$208,386,FALSE))=TRUE,"",IF(VLOOKUP($A16,parlvotes_lh!$A$11:$ZZ$208,386,FALSE)=0,"",VLOOKUP($A16,parlvotes_lh!$A$11:$ZZ$208,386,FALSE)))</f>
        <v/>
      </c>
      <c r="AD16" s="215"/>
    </row>
    <row r="17" spans="1:38" ht="13.5" customHeight="1">
      <c r="A17" s="208" t="str">
        <f>IF(info_parties!A17="","",info_parties!A17)</f>
        <v>sk_du01</v>
      </c>
      <c r="B17" s="120" t="str">
        <f>IF(A17="","",MID(info_weblinks!$C$3,32,3))</f>
        <v>svk</v>
      </c>
      <c r="C17" s="120" t="str">
        <f>IF(info_parties!G17="","",info_parties!G17)</f>
        <v>Democratic Union</v>
      </c>
      <c r="D17" s="120" t="str">
        <f>IF(info_parties!K17="","",info_parties!K17)</f>
        <v>Demokratická únia</v>
      </c>
      <c r="E17" s="120" t="str">
        <f>IF(info_parties!H17="","",info_parties!H17)</f>
        <v>DÚ</v>
      </c>
      <c r="F17" s="209">
        <f t="shared" si="0"/>
        <v>34607</v>
      </c>
      <c r="G17" s="210">
        <f t="shared" si="1"/>
        <v>34607</v>
      </c>
      <c r="H17" s="211">
        <f t="shared" si="2"/>
        <v>8.5699999999999998E-2</v>
      </c>
      <c r="I17" s="212">
        <f t="shared" si="3"/>
        <v>34607</v>
      </c>
      <c r="J17" s="213">
        <f>IF(ISERROR(VLOOKUP($A17,parlvotes_lh!$A$11:$ZZ$208,6,FALSE))=TRUE,"",IF(VLOOKUP($A17,parlvotes_lh!$A$11:$ZZ$208,6,FALSE)=0,"",VLOOKUP($A17,parlvotes_lh!$A$11:$ZZ$208,6,FALSE)))</f>
        <v>8.5699999999999998E-2</v>
      </c>
      <c r="K17" s="213" t="str">
        <f>IF(ISERROR(VLOOKUP($A17,parlvotes_lh!$A$11:$ZZ$208,26,FALSE))=TRUE,"",IF(VLOOKUP($A17,parlvotes_lh!$A$11:$ZZ$208,26,FALSE)=0,"",VLOOKUP($A17,parlvotes_lh!$A$11:$ZZ$208,26,FALSE)))</f>
        <v/>
      </c>
      <c r="L17" s="213" t="str">
        <f>IF(ISERROR(VLOOKUP($A17,parlvotes_lh!$A$11:$ZZ$208,46,FALSE))=TRUE,"",IF(VLOOKUP($A17,parlvotes_lh!$A$11:$ZZ$208,46,FALSE)=0,"",VLOOKUP($A17,parlvotes_lh!$A$11:$ZZ$208,46,FALSE)))</f>
        <v/>
      </c>
      <c r="M17" s="213" t="str">
        <f>IF(ISERROR(VLOOKUP($A17,parlvotes_lh!$A$11:$ZZ$208,66,FALSE))=TRUE,"",IF(VLOOKUP($A17,parlvotes_lh!$A$11:$ZZ$208,66,FALSE)=0,"",VLOOKUP($A17,parlvotes_lh!$A$11:$ZZ$208,66,FALSE)))</f>
        <v/>
      </c>
      <c r="N17" s="213" t="str">
        <f>IF(ISERROR(VLOOKUP($A17,parlvotes_lh!$A$11:$ZZ$208,86,FALSE))=TRUE,"",IF(VLOOKUP($A17,parlvotes_lh!$A$11:$ZZ$208,86,FALSE)=0,"",VLOOKUP($A17,parlvotes_lh!$A$11:$ZZ$208,86,FALSE)))</f>
        <v/>
      </c>
      <c r="O17" s="213" t="str">
        <f>IF(ISERROR(VLOOKUP($A17,parlvotes_lh!$A$11:$ZZ$208,106,FALSE))=TRUE,"",IF(VLOOKUP($A17,parlvotes_lh!$A$11:$ZZ$208,106,FALSE)=0,"",VLOOKUP($A17,parlvotes_lh!$A$11:$ZZ$208,106,FALSE)))</f>
        <v/>
      </c>
      <c r="P17" s="213" t="str">
        <f>IF(ISERROR(VLOOKUP($A17,parlvotes_lh!$A$11:$ZZ$208,126,FALSE))=TRUE,"",IF(VLOOKUP($A17,parlvotes_lh!$A$11:$ZZ$208,126,FALSE)=0,"",VLOOKUP($A17,parlvotes_lh!$A$11:$ZZ$208,126,FALSE)))</f>
        <v/>
      </c>
      <c r="Q17" s="214" t="str">
        <f>IF(ISERROR(VLOOKUP($A17,parlvotes_lh!$A$11:$ZZ$208,146,FALSE))=TRUE,"",IF(VLOOKUP($A17,parlvotes_lh!$A$11:$ZZ$208,146,FALSE)=0,"",VLOOKUP($A17,parlvotes_lh!$A$11:$ZZ$208,146,FALSE)))</f>
        <v/>
      </c>
      <c r="R17" s="214" t="str">
        <f>IF(ISERROR(VLOOKUP($A17,parlvotes_lh!$A$11:$ZZ$208,166,FALSE))=TRUE,"",IF(VLOOKUP($A17,parlvotes_lh!$A$11:$ZZ$208,166,FALSE)=0,"",VLOOKUP($A17,parlvotes_lh!$A$11:$ZZ$208,166,FALSE)))</f>
        <v/>
      </c>
      <c r="S17" s="214" t="str">
        <f>IF(ISERROR(VLOOKUP($A17,parlvotes_lh!$A$11:$ZZ$208,186,FALSE))=TRUE,"",IF(VLOOKUP($A17,parlvotes_lh!$A$11:$ZZ$208,186,FALSE)=0,"",VLOOKUP($A17,parlvotes_lh!$A$11:$ZZ$208,186,FALSE)))</f>
        <v/>
      </c>
      <c r="T17" s="214" t="str">
        <f>IF(ISERROR(VLOOKUP($A17,parlvotes_lh!$A$11:$ZZ$208,206,FALSE))=TRUE,"",IF(VLOOKUP($A17,parlvotes_lh!$A$11:$ZZ$208,206,FALSE)=0,"",VLOOKUP($A17,parlvotes_lh!$A$11:$ZZ$208,206,FALSE)))</f>
        <v/>
      </c>
      <c r="U17" s="214" t="str">
        <f>IF(ISERROR(VLOOKUP($A17,parlvotes_lh!$A$11:$ZZ$208,226,FALSE))=TRUE,"",IF(VLOOKUP($A17,parlvotes_lh!$A$11:$ZZ$208,226,FALSE)=0,"",VLOOKUP($A17,parlvotes_lh!$A$11:$ZZ$208,226,FALSE)))</f>
        <v/>
      </c>
      <c r="V17" s="214" t="str">
        <f>IF(ISERROR(VLOOKUP($A17,parlvotes_lh!$A$11:$ZZ$208,246,FALSE))=TRUE,"",IF(VLOOKUP($A17,parlvotes_lh!$A$11:$ZZ$208,246,FALSE)=0,"",VLOOKUP($A17,parlvotes_lh!$A$11:$ZZ$208,246,FALSE)))</f>
        <v/>
      </c>
      <c r="W17" s="214" t="str">
        <f>IF(ISERROR(VLOOKUP($A17,parlvotes_lh!$A$11:$ZZ$208,266,FALSE))=TRUE,"",IF(VLOOKUP($A17,parlvotes_lh!$A$11:$ZZ$208,266,FALSE)=0,"",VLOOKUP($A17,parlvotes_lh!$A$11:$ZZ$208,266,FALSE)))</f>
        <v/>
      </c>
      <c r="X17" s="214" t="str">
        <f>IF(ISERROR(VLOOKUP($A17,parlvotes_lh!$A$11:$ZZ$208,286,FALSE))=TRUE,"",IF(VLOOKUP($A17,parlvotes_lh!$A$11:$ZZ$208,286,FALSE)=0,"",VLOOKUP($A17,parlvotes_lh!$A$11:$ZZ$208,286,FALSE)))</f>
        <v/>
      </c>
      <c r="Y17" s="214" t="str">
        <f>IF(ISERROR(VLOOKUP($A17,parlvotes_lh!$A$11:$ZZ$208,306,FALSE))=TRUE,"",IF(VLOOKUP($A17,parlvotes_lh!$A$11:$ZZ$208,306,FALSE)=0,"",VLOOKUP($A17,parlvotes_lh!$A$11:$ZZ$208,306,FALSE)))</f>
        <v/>
      </c>
      <c r="Z17" s="214" t="str">
        <f>IF(ISERROR(VLOOKUP($A17,parlvotes_lh!$A$11:$ZZ$208,326,FALSE))=TRUE,"",IF(VLOOKUP($A17,parlvotes_lh!$A$11:$ZZ$208,326,FALSE)=0,"",VLOOKUP($A17,parlvotes_lh!$A$11:$ZZ$208,326,FALSE)))</f>
        <v/>
      </c>
      <c r="AA17" s="214" t="str">
        <f>IF(ISERROR(VLOOKUP($A17,parlvotes_lh!$A$11:$ZZ$208,346,FALSE))=TRUE,"",IF(VLOOKUP($A17,parlvotes_lh!$A$11:$ZZ$208,346,FALSE)=0,"",VLOOKUP($A17,parlvotes_lh!$A$11:$ZZ$208,346,FALSE)))</f>
        <v/>
      </c>
      <c r="AB17" s="214" t="str">
        <f>IF(ISERROR(VLOOKUP($A17,parlvotes_lh!$A$11:$ZZ$208,366,FALSE))=TRUE,"",IF(VLOOKUP($A17,parlvotes_lh!$A$11:$ZZ$208,366,FALSE)=0,"",VLOOKUP($A17,parlvotes_lh!$A$11:$ZZ$208,366,FALSE)))</f>
        <v/>
      </c>
      <c r="AC17" s="214" t="str">
        <f>IF(ISERROR(VLOOKUP($A17,parlvotes_lh!$A$11:$ZZ$208,386,FALSE))=TRUE,"",IF(VLOOKUP($A17,parlvotes_lh!$A$11:$ZZ$208,386,FALSE)=0,"",VLOOKUP($A17,parlvotes_lh!$A$11:$ZZ$208,386,FALSE)))</f>
        <v/>
      </c>
      <c r="AD17" s="215"/>
      <c r="AE17" s="216"/>
      <c r="AF17" s="216"/>
      <c r="AG17" s="216"/>
      <c r="AH17" s="216"/>
      <c r="AI17" s="216"/>
      <c r="AJ17" s="216"/>
      <c r="AK17" s="216"/>
      <c r="AL17" s="216"/>
    </row>
    <row r="18" spans="1:38" ht="13.5" customHeight="1">
      <c r="A18" s="208" t="str">
        <f>IF(info_parties!A18="","",info_parties!A18)</f>
        <v>sk_dus01</v>
      </c>
      <c r="B18" s="120" t="str">
        <f>IF(A18="","",MID(info_weblinks!$C$3,32,3))</f>
        <v>svk</v>
      </c>
      <c r="C18" s="120" t="str">
        <f>IF(info_parties!G18="","",info_parties!G18)</f>
        <v>Democratic Union of Slovakia</v>
      </c>
      <c r="D18" s="120" t="str">
        <f>IF(info_parties!K18="","",info_parties!K18)</f>
        <v>Demokratická únia Slovenska</v>
      </c>
      <c r="E18" s="120" t="str">
        <f>IF(info_parties!H18="","",info_parties!H18)</f>
        <v>DÚ</v>
      </c>
      <c r="F18" s="209" t="str">
        <f t="shared" si="0"/>
        <v/>
      </c>
      <c r="G18" s="210" t="str">
        <f t="shared" si="1"/>
        <v/>
      </c>
      <c r="H18" s="211" t="str">
        <f t="shared" si="2"/>
        <v/>
      </c>
      <c r="I18" s="212" t="str">
        <f t="shared" si="3"/>
        <v/>
      </c>
      <c r="J18" s="213" t="str">
        <f>IF(ISERROR(VLOOKUP($A18,parlvotes_lh!$A$11:$ZZ$208,6,FALSE))=TRUE,"",IF(VLOOKUP($A18,parlvotes_lh!$A$11:$ZZ$208,6,FALSE)=0,"",VLOOKUP($A18,parlvotes_lh!$A$11:$ZZ$208,6,FALSE)))</f>
        <v/>
      </c>
      <c r="K18" s="213" t="str">
        <f>IF(ISERROR(VLOOKUP($A18,parlvotes_lh!$A$11:$ZZ$208,26,FALSE))=TRUE,"",IF(VLOOKUP($A18,parlvotes_lh!$A$11:$ZZ$208,26,FALSE)=0,"",VLOOKUP($A18,parlvotes_lh!$A$11:$ZZ$208,26,FALSE)))</f>
        <v/>
      </c>
      <c r="L18" s="213" t="str">
        <f>IF(ISERROR(VLOOKUP($A18,parlvotes_lh!$A$11:$ZZ$208,46,FALSE))=TRUE,"",IF(VLOOKUP($A18,parlvotes_lh!$A$11:$ZZ$208,46,FALSE)=0,"",VLOOKUP($A18,parlvotes_lh!$A$11:$ZZ$208,46,FALSE)))</f>
        <v/>
      </c>
      <c r="M18" s="213" t="str">
        <f>IF(ISERROR(VLOOKUP($A18,parlvotes_lh!$A$11:$ZZ$208,66,FALSE))=TRUE,"",IF(VLOOKUP($A18,parlvotes_lh!$A$11:$ZZ$208,66,FALSE)=0,"",VLOOKUP($A18,parlvotes_lh!$A$11:$ZZ$208,66,FALSE)))</f>
        <v/>
      </c>
      <c r="N18" s="213" t="str">
        <f>IF(ISERROR(VLOOKUP($A18,parlvotes_lh!$A$11:$ZZ$208,86,FALSE))=TRUE,"",IF(VLOOKUP($A18,parlvotes_lh!$A$11:$ZZ$208,86,FALSE)=0,"",VLOOKUP($A18,parlvotes_lh!$A$11:$ZZ$208,86,FALSE)))</f>
        <v/>
      </c>
      <c r="O18" s="213" t="str">
        <f>IF(ISERROR(VLOOKUP($A18,parlvotes_lh!$A$11:$ZZ$208,106,FALSE))=TRUE,"",IF(VLOOKUP($A18,parlvotes_lh!$A$11:$ZZ$208,106,FALSE)=0,"",VLOOKUP($A18,parlvotes_lh!$A$11:$ZZ$208,106,FALSE)))</f>
        <v/>
      </c>
      <c r="P18" s="213" t="str">
        <f>IF(ISERROR(VLOOKUP($A18,parlvotes_lh!$A$11:$ZZ$208,126,FALSE))=TRUE,"",IF(VLOOKUP($A18,parlvotes_lh!$A$11:$ZZ$208,126,FALSE)=0,"",VLOOKUP($A18,parlvotes_lh!$A$11:$ZZ$208,126,FALSE)))</f>
        <v/>
      </c>
      <c r="Q18" s="214" t="str">
        <f>IF(ISERROR(VLOOKUP($A18,parlvotes_lh!$A$11:$ZZ$208,146,FALSE))=TRUE,"",IF(VLOOKUP($A18,parlvotes_lh!$A$11:$ZZ$208,146,FALSE)=0,"",VLOOKUP($A18,parlvotes_lh!$A$11:$ZZ$208,146,FALSE)))</f>
        <v/>
      </c>
      <c r="R18" s="214" t="str">
        <f>IF(ISERROR(VLOOKUP($A18,parlvotes_lh!$A$11:$ZZ$208,166,FALSE))=TRUE,"",IF(VLOOKUP($A18,parlvotes_lh!$A$11:$ZZ$208,166,FALSE)=0,"",VLOOKUP($A18,parlvotes_lh!$A$11:$ZZ$208,166,FALSE)))</f>
        <v/>
      </c>
      <c r="S18" s="214" t="str">
        <f>IF(ISERROR(VLOOKUP($A18,parlvotes_lh!$A$11:$ZZ$208,186,FALSE))=TRUE,"",IF(VLOOKUP($A18,parlvotes_lh!$A$11:$ZZ$208,186,FALSE)=0,"",VLOOKUP($A18,parlvotes_lh!$A$11:$ZZ$208,186,FALSE)))</f>
        <v/>
      </c>
      <c r="T18" s="214" t="str">
        <f>IF(ISERROR(VLOOKUP($A18,parlvotes_lh!$A$11:$ZZ$208,206,FALSE))=TRUE,"",IF(VLOOKUP($A18,parlvotes_lh!$A$11:$ZZ$208,206,FALSE)=0,"",VLOOKUP($A18,parlvotes_lh!$A$11:$ZZ$208,206,FALSE)))</f>
        <v/>
      </c>
      <c r="U18" s="214" t="str">
        <f>IF(ISERROR(VLOOKUP($A18,parlvotes_lh!$A$11:$ZZ$208,226,FALSE))=TRUE,"",IF(VLOOKUP($A18,parlvotes_lh!$A$11:$ZZ$208,226,FALSE)=0,"",VLOOKUP($A18,parlvotes_lh!$A$11:$ZZ$208,226,FALSE)))</f>
        <v/>
      </c>
      <c r="V18" s="214" t="str">
        <f>IF(ISERROR(VLOOKUP($A18,parlvotes_lh!$A$11:$ZZ$208,246,FALSE))=TRUE,"",IF(VLOOKUP($A18,parlvotes_lh!$A$11:$ZZ$208,246,FALSE)=0,"",VLOOKUP($A18,parlvotes_lh!$A$11:$ZZ$208,246,FALSE)))</f>
        <v/>
      </c>
      <c r="W18" s="214" t="str">
        <f>IF(ISERROR(VLOOKUP($A18,parlvotes_lh!$A$11:$ZZ$208,266,FALSE))=TRUE,"",IF(VLOOKUP($A18,parlvotes_lh!$A$11:$ZZ$208,266,FALSE)=0,"",VLOOKUP($A18,parlvotes_lh!$A$11:$ZZ$208,266,FALSE)))</f>
        <v/>
      </c>
      <c r="X18" s="214" t="str">
        <f>IF(ISERROR(VLOOKUP($A18,parlvotes_lh!$A$11:$ZZ$208,286,FALSE))=TRUE,"",IF(VLOOKUP($A18,parlvotes_lh!$A$11:$ZZ$208,286,FALSE)=0,"",VLOOKUP($A18,parlvotes_lh!$A$11:$ZZ$208,286,FALSE)))</f>
        <v/>
      </c>
      <c r="Y18" s="214" t="str">
        <f>IF(ISERROR(VLOOKUP($A18,parlvotes_lh!$A$11:$ZZ$208,306,FALSE))=TRUE,"",IF(VLOOKUP($A18,parlvotes_lh!$A$11:$ZZ$208,306,FALSE)=0,"",VLOOKUP($A18,parlvotes_lh!$A$11:$ZZ$208,306,FALSE)))</f>
        <v/>
      </c>
      <c r="Z18" s="214" t="str">
        <f>IF(ISERROR(VLOOKUP($A18,parlvotes_lh!$A$11:$ZZ$208,326,FALSE))=TRUE,"",IF(VLOOKUP($A18,parlvotes_lh!$A$11:$ZZ$208,326,FALSE)=0,"",VLOOKUP($A18,parlvotes_lh!$A$11:$ZZ$208,326,FALSE)))</f>
        <v/>
      </c>
      <c r="AA18" s="214" t="str">
        <f>IF(ISERROR(VLOOKUP($A18,parlvotes_lh!$A$11:$ZZ$208,346,FALSE))=TRUE,"",IF(VLOOKUP($A18,parlvotes_lh!$A$11:$ZZ$208,346,FALSE)=0,"",VLOOKUP($A18,parlvotes_lh!$A$11:$ZZ$208,346,FALSE)))</f>
        <v/>
      </c>
      <c r="AB18" s="214" t="str">
        <f>IF(ISERROR(VLOOKUP($A18,parlvotes_lh!$A$11:$ZZ$208,366,FALSE))=TRUE,"",IF(VLOOKUP($A18,parlvotes_lh!$A$11:$ZZ$208,366,FALSE)=0,"",VLOOKUP($A18,parlvotes_lh!$A$11:$ZZ$208,366,FALSE)))</f>
        <v/>
      </c>
      <c r="AC18" s="214" t="str">
        <f>IF(ISERROR(VLOOKUP($A18,parlvotes_lh!$A$11:$ZZ$208,386,FALSE))=TRUE,"",IF(VLOOKUP($A18,parlvotes_lh!$A$11:$ZZ$208,386,FALSE)=0,"",VLOOKUP($A18,parlvotes_lh!$A$11:$ZZ$208,386,FALSE)))</f>
        <v/>
      </c>
    </row>
    <row r="19" spans="1:38" ht="13.5" customHeight="1">
      <c r="A19" s="208" t="str">
        <f>IF(info_parties!A19="","",info_parties!A19)</f>
        <v>sk_eds01</v>
      </c>
      <c r="B19" s="120" t="str">
        <f>IF(A19="","",MID(info_weblinks!$C$3,32,3))</f>
        <v>svk</v>
      </c>
      <c r="C19" s="120" t="str">
        <f>IF(info_parties!G19="","",info_parties!G19)</f>
        <v>European Democratic Party</v>
      </c>
      <c r="D19" s="120" t="str">
        <f>IF(info_parties!K19="","",info_parties!K19)</f>
        <v>Európska Demokratická Strana</v>
      </c>
      <c r="E19" s="120" t="str">
        <f>IF(info_parties!H19="","",info_parties!H19)</f>
        <v>EDS</v>
      </c>
      <c r="F19" s="209" t="str">
        <f t="shared" si="0"/>
        <v/>
      </c>
      <c r="G19" s="210" t="str">
        <f t="shared" si="1"/>
        <v/>
      </c>
      <c r="H19" s="211" t="str">
        <f t="shared" si="2"/>
        <v/>
      </c>
      <c r="I19" s="212" t="str">
        <f t="shared" si="3"/>
        <v/>
      </c>
      <c r="J19" s="213" t="str">
        <f>IF(ISERROR(VLOOKUP($A19,parlvotes_lh!$A$11:$ZZ$208,6,FALSE))=TRUE,"",IF(VLOOKUP($A19,parlvotes_lh!$A$11:$ZZ$208,6,FALSE)=0,"",VLOOKUP($A19,parlvotes_lh!$A$11:$ZZ$208,6,FALSE)))</f>
        <v/>
      </c>
      <c r="K19" s="213" t="str">
        <f>IF(ISERROR(VLOOKUP($A19,parlvotes_lh!$A$11:$ZZ$208,26,FALSE))=TRUE,"",IF(VLOOKUP($A19,parlvotes_lh!$A$11:$ZZ$208,26,FALSE)=0,"",VLOOKUP($A19,parlvotes_lh!$A$11:$ZZ$208,26,FALSE)))</f>
        <v/>
      </c>
      <c r="L19" s="213" t="str">
        <f>IF(ISERROR(VLOOKUP($A19,parlvotes_lh!$A$11:$ZZ$208,46,FALSE))=TRUE,"",IF(VLOOKUP($A19,parlvotes_lh!$A$11:$ZZ$208,46,FALSE)=0,"",VLOOKUP($A19,parlvotes_lh!$A$11:$ZZ$208,46,FALSE)))</f>
        <v/>
      </c>
      <c r="M19" s="213" t="str">
        <f>IF(ISERROR(VLOOKUP($A19,parlvotes_lh!$A$11:$ZZ$208,66,FALSE))=TRUE,"",IF(VLOOKUP($A19,parlvotes_lh!$A$11:$ZZ$208,66,FALSE)=0,"",VLOOKUP($A19,parlvotes_lh!$A$11:$ZZ$208,66,FALSE)))</f>
        <v/>
      </c>
      <c r="N19" s="213" t="str">
        <f>IF(ISERROR(VLOOKUP($A19,parlvotes_lh!$A$11:$ZZ$208,86,FALSE))=TRUE,"",IF(VLOOKUP($A19,parlvotes_lh!$A$11:$ZZ$208,86,FALSE)=0,"",VLOOKUP($A19,parlvotes_lh!$A$11:$ZZ$208,86,FALSE)))</f>
        <v/>
      </c>
      <c r="O19" s="213" t="str">
        <f>IF(ISERROR(VLOOKUP($A19,parlvotes_lh!$A$11:$ZZ$208,106,FALSE))=TRUE,"",IF(VLOOKUP($A19,parlvotes_lh!$A$11:$ZZ$208,106,FALSE)=0,"",VLOOKUP($A19,parlvotes_lh!$A$11:$ZZ$208,106,FALSE)))</f>
        <v/>
      </c>
      <c r="P19" s="213" t="str">
        <f>IF(ISERROR(VLOOKUP($A19,parlvotes_lh!$A$11:$ZZ$208,126,FALSE))=TRUE,"",IF(VLOOKUP($A19,parlvotes_lh!$A$11:$ZZ$208,126,FALSE)=0,"",VLOOKUP($A19,parlvotes_lh!$A$11:$ZZ$208,126,FALSE)))</f>
        <v/>
      </c>
      <c r="Q19" s="214" t="str">
        <f>IF(ISERROR(VLOOKUP($A19,parlvotes_lh!$A$11:$ZZ$208,146,FALSE))=TRUE,"",IF(VLOOKUP($A19,parlvotes_lh!$A$11:$ZZ$208,146,FALSE)=0,"",VLOOKUP($A19,parlvotes_lh!$A$11:$ZZ$208,146,FALSE)))</f>
        <v/>
      </c>
      <c r="R19" s="214" t="str">
        <f>IF(ISERROR(VLOOKUP($A19,parlvotes_lh!$A$11:$ZZ$208,166,FALSE))=TRUE,"",IF(VLOOKUP($A19,parlvotes_lh!$A$11:$ZZ$208,166,FALSE)=0,"",VLOOKUP($A19,parlvotes_lh!$A$11:$ZZ$208,166,FALSE)))</f>
        <v/>
      </c>
      <c r="S19" s="214" t="str">
        <f>IF(ISERROR(VLOOKUP($A19,parlvotes_lh!$A$11:$ZZ$208,186,FALSE))=TRUE,"",IF(VLOOKUP($A19,parlvotes_lh!$A$11:$ZZ$208,186,FALSE)=0,"",VLOOKUP($A19,parlvotes_lh!$A$11:$ZZ$208,186,FALSE)))</f>
        <v/>
      </c>
      <c r="T19" s="214" t="str">
        <f>IF(ISERROR(VLOOKUP($A19,parlvotes_lh!$A$11:$ZZ$208,206,FALSE))=TRUE,"",IF(VLOOKUP($A19,parlvotes_lh!$A$11:$ZZ$208,206,FALSE)=0,"",VLOOKUP($A19,parlvotes_lh!$A$11:$ZZ$208,206,FALSE)))</f>
        <v/>
      </c>
      <c r="U19" s="214" t="str">
        <f>IF(ISERROR(VLOOKUP($A19,parlvotes_lh!$A$11:$ZZ$208,226,FALSE))=TRUE,"",IF(VLOOKUP($A19,parlvotes_lh!$A$11:$ZZ$208,226,FALSE)=0,"",VLOOKUP($A19,parlvotes_lh!$A$11:$ZZ$208,226,FALSE)))</f>
        <v/>
      </c>
      <c r="V19" s="214" t="str">
        <f>IF(ISERROR(VLOOKUP($A19,parlvotes_lh!$A$11:$ZZ$208,246,FALSE))=TRUE,"",IF(VLOOKUP($A19,parlvotes_lh!$A$11:$ZZ$208,246,FALSE)=0,"",VLOOKUP($A19,parlvotes_lh!$A$11:$ZZ$208,246,FALSE)))</f>
        <v/>
      </c>
      <c r="W19" s="214" t="str">
        <f>IF(ISERROR(VLOOKUP($A19,parlvotes_lh!$A$11:$ZZ$208,266,FALSE))=TRUE,"",IF(VLOOKUP($A19,parlvotes_lh!$A$11:$ZZ$208,266,FALSE)=0,"",VLOOKUP($A19,parlvotes_lh!$A$11:$ZZ$208,266,FALSE)))</f>
        <v/>
      </c>
      <c r="X19" s="214" t="str">
        <f>IF(ISERROR(VLOOKUP($A19,parlvotes_lh!$A$11:$ZZ$208,286,FALSE))=TRUE,"",IF(VLOOKUP($A19,parlvotes_lh!$A$11:$ZZ$208,286,FALSE)=0,"",VLOOKUP($A19,parlvotes_lh!$A$11:$ZZ$208,286,FALSE)))</f>
        <v/>
      </c>
      <c r="Y19" s="214" t="str">
        <f>IF(ISERROR(VLOOKUP($A19,parlvotes_lh!$A$11:$ZZ$208,306,FALSE))=TRUE,"",IF(VLOOKUP($A19,parlvotes_lh!$A$11:$ZZ$208,306,FALSE)=0,"",VLOOKUP($A19,parlvotes_lh!$A$11:$ZZ$208,306,FALSE)))</f>
        <v/>
      </c>
      <c r="Z19" s="214" t="str">
        <f>IF(ISERROR(VLOOKUP($A19,parlvotes_lh!$A$11:$ZZ$208,326,FALSE))=TRUE,"",IF(VLOOKUP($A19,parlvotes_lh!$A$11:$ZZ$208,326,FALSE)=0,"",VLOOKUP($A19,parlvotes_lh!$A$11:$ZZ$208,326,FALSE)))</f>
        <v/>
      </c>
      <c r="AA19" s="214" t="str">
        <f>IF(ISERROR(VLOOKUP($A19,parlvotes_lh!$A$11:$ZZ$208,346,FALSE))=TRUE,"",IF(VLOOKUP($A19,parlvotes_lh!$A$11:$ZZ$208,346,FALSE)=0,"",VLOOKUP($A19,parlvotes_lh!$A$11:$ZZ$208,346,FALSE)))</f>
        <v/>
      </c>
      <c r="AB19" s="214" t="str">
        <f>IF(ISERROR(VLOOKUP($A19,parlvotes_lh!$A$11:$ZZ$208,366,FALSE))=TRUE,"",IF(VLOOKUP($A19,parlvotes_lh!$A$11:$ZZ$208,366,FALSE)=0,"",VLOOKUP($A19,parlvotes_lh!$A$11:$ZZ$208,366,FALSE)))</f>
        <v/>
      </c>
      <c r="AC19" s="214" t="str">
        <f>IF(ISERROR(VLOOKUP($A19,parlvotes_lh!$A$11:$ZZ$208,386,FALSE))=TRUE,"",IF(VLOOKUP($A19,parlvotes_lh!$A$11:$ZZ$208,386,FALSE)=0,"",VLOOKUP($A19,parlvotes_lh!$A$11:$ZZ$208,386,FALSE)))</f>
        <v/>
      </c>
    </row>
    <row r="20" spans="1:38" ht="13.5" customHeight="1">
      <c r="A20" s="208" t="str">
        <f>IF(info_parties!A20="","",info_parties!A20)</f>
        <v>sk_htc01</v>
      </c>
      <c r="B20" s="120" t="str">
        <f>IF(A20="","",MID(info_weblinks!$C$3,32,3))</f>
        <v>svk</v>
      </c>
      <c r="C20" s="120" t="str">
        <f>IF(info_parties!G20="","",info_parties!G20)</f>
        <v>Movement of the Third Way</v>
      </c>
      <c r="D20" s="120" t="str">
        <f>IF(info_parties!K20="","",info_parties!K20)</f>
        <v>Hnutie tretej cesty</v>
      </c>
      <c r="E20" s="120" t="str">
        <f>IF(info_parties!H20="","",info_parties!H20)</f>
        <v>HTC</v>
      </c>
      <c r="F20" s="209" t="str">
        <f t="shared" si="0"/>
        <v/>
      </c>
      <c r="G20" s="210" t="str">
        <f t="shared" si="1"/>
        <v/>
      </c>
      <c r="H20" s="211" t="str">
        <f t="shared" si="2"/>
        <v/>
      </c>
      <c r="I20" s="212" t="str">
        <f t="shared" si="3"/>
        <v/>
      </c>
      <c r="J20" s="213" t="str">
        <f>IF(ISERROR(VLOOKUP($A20,parlvotes_lh!$A$11:$ZZ$208,6,FALSE))=TRUE,"",IF(VLOOKUP($A20,parlvotes_lh!$A$11:$ZZ$208,6,FALSE)=0,"",VLOOKUP($A20,parlvotes_lh!$A$11:$ZZ$208,6,FALSE)))</f>
        <v/>
      </c>
      <c r="K20" s="213" t="str">
        <f>IF(ISERROR(VLOOKUP($A20,parlvotes_lh!$A$11:$ZZ$208,26,FALSE))=TRUE,"",IF(VLOOKUP($A20,parlvotes_lh!$A$11:$ZZ$208,26,FALSE)=0,"",VLOOKUP($A20,parlvotes_lh!$A$11:$ZZ$208,26,FALSE)))</f>
        <v/>
      </c>
      <c r="L20" s="213" t="str">
        <f>IF(ISERROR(VLOOKUP($A20,parlvotes_lh!$A$11:$ZZ$208,46,FALSE))=TRUE,"",IF(VLOOKUP($A20,parlvotes_lh!$A$11:$ZZ$208,46,FALSE)=0,"",VLOOKUP($A20,parlvotes_lh!$A$11:$ZZ$208,46,FALSE)))</f>
        <v/>
      </c>
      <c r="M20" s="213" t="str">
        <f>IF(ISERROR(VLOOKUP($A20,parlvotes_lh!$A$11:$ZZ$208,66,FALSE))=TRUE,"",IF(VLOOKUP($A20,parlvotes_lh!$A$11:$ZZ$208,66,FALSE)=0,"",VLOOKUP($A20,parlvotes_lh!$A$11:$ZZ$208,66,FALSE)))</f>
        <v/>
      </c>
      <c r="N20" s="213" t="str">
        <f>IF(ISERROR(VLOOKUP($A20,parlvotes_lh!$A$11:$ZZ$208,86,FALSE))=TRUE,"",IF(VLOOKUP($A20,parlvotes_lh!$A$11:$ZZ$208,86,FALSE)=0,"",VLOOKUP($A20,parlvotes_lh!$A$11:$ZZ$208,86,FALSE)))</f>
        <v/>
      </c>
      <c r="O20" s="213" t="str">
        <f>IF(ISERROR(VLOOKUP($A20,parlvotes_lh!$A$11:$ZZ$208,106,FALSE))=TRUE,"",IF(VLOOKUP($A20,parlvotes_lh!$A$11:$ZZ$208,106,FALSE)=0,"",VLOOKUP($A20,parlvotes_lh!$A$11:$ZZ$208,106,FALSE)))</f>
        <v/>
      </c>
      <c r="P20" s="213" t="str">
        <f>IF(ISERROR(VLOOKUP($A20,parlvotes_lh!$A$11:$ZZ$208,126,FALSE))=TRUE,"",IF(VLOOKUP($A20,parlvotes_lh!$A$11:$ZZ$208,126,FALSE)=0,"",VLOOKUP($A20,parlvotes_lh!$A$11:$ZZ$208,126,FALSE)))</f>
        <v/>
      </c>
      <c r="Q20" s="214" t="str">
        <f>IF(ISERROR(VLOOKUP($A20,parlvotes_lh!$A$11:$ZZ$208,146,FALSE))=TRUE,"",IF(VLOOKUP($A20,parlvotes_lh!$A$11:$ZZ$208,146,FALSE)=0,"",VLOOKUP($A20,parlvotes_lh!$A$11:$ZZ$208,146,FALSE)))</f>
        <v/>
      </c>
      <c r="R20" s="214" t="str">
        <f>IF(ISERROR(VLOOKUP($A20,parlvotes_lh!$A$11:$ZZ$208,166,FALSE))=TRUE,"",IF(VLOOKUP($A20,parlvotes_lh!$A$11:$ZZ$208,166,FALSE)=0,"",VLOOKUP($A20,parlvotes_lh!$A$11:$ZZ$208,166,FALSE)))</f>
        <v/>
      </c>
      <c r="S20" s="214" t="str">
        <f>IF(ISERROR(VLOOKUP($A20,parlvotes_lh!$A$11:$ZZ$208,186,FALSE))=TRUE,"",IF(VLOOKUP($A20,parlvotes_lh!$A$11:$ZZ$208,186,FALSE)=0,"",VLOOKUP($A20,parlvotes_lh!$A$11:$ZZ$208,186,FALSE)))</f>
        <v/>
      </c>
      <c r="T20" s="214" t="str">
        <f>IF(ISERROR(VLOOKUP($A20,parlvotes_lh!$A$11:$ZZ$208,206,FALSE))=TRUE,"",IF(VLOOKUP($A20,parlvotes_lh!$A$11:$ZZ$208,206,FALSE)=0,"",VLOOKUP($A20,parlvotes_lh!$A$11:$ZZ$208,206,FALSE)))</f>
        <v/>
      </c>
      <c r="U20" s="214" t="str">
        <f>IF(ISERROR(VLOOKUP($A20,parlvotes_lh!$A$11:$ZZ$208,226,FALSE))=TRUE,"",IF(VLOOKUP($A20,parlvotes_lh!$A$11:$ZZ$208,226,FALSE)=0,"",VLOOKUP($A20,parlvotes_lh!$A$11:$ZZ$208,226,FALSE)))</f>
        <v/>
      </c>
      <c r="V20" s="214" t="str">
        <f>IF(ISERROR(VLOOKUP($A20,parlvotes_lh!$A$11:$ZZ$208,246,FALSE))=TRUE,"",IF(VLOOKUP($A20,parlvotes_lh!$A$11:$ZZ$208,246,FALSE)=0,"",VLOOKUP($A20,parlvotes_lh!$A$11:$ZZ$208,246,FALSE)))</f>
        <v/>
      </c>
      <c r="W20" s="214" t="str">
        <f>IF(ISERROR(VLOOKUP($A20,parlvotes_lh!$A$11:$ZZ$208,266,FALSE))=TRUE,"",IF(VLOOKUP($A20,parlvotes_lh!$A$11:$ZZ$208,266,FALSE)=0,"",VLOOKUP($A20,parlvotes_lh!$A$11:$ZZ$208,266,FALSE)))</f>
        <v/>
      </c>
      <c r="X20" s="214" t="str">
        <f>IF(ISERROR(VLOOKUP($A20,parlvotes_lh!$A$11:$ZZ$208,286,FALSE))=TRUE,"",IF(VLOOKUP($A20,parlvotes_lh!$A$11:$ZZ$208,286,FALSE)=0,"",VLOOKUP($A20,parlvotes_lh!$A$11:$ZZ$208,286,FALSE)))</f>
        <v/>
      </c>
      <c r="Y20" s="214" t="str">
        <f>IF(ISERROR(VLOOKUP($A20,parlvotes_lh!$A$11:$ZZ$208,306,FALSE))=TRUE,"",IF(VLOOKUP($A20,parlvotes_lh!$A$11:$ZZ$208,306,FALSE)=0,"",VLOOKUP($A20,parlvotes_lh!$A$11:$ZZ$208,306,FALSE)))</f>
        <v/>
      </c>
      <c r="Z20" s="214" t="str">
        <f>IF(ISERROR(VLOOKUP($A20,parlvotes_lh!$A$11:$ZZ$208,326,FALSE))=TRUE,"",IF(VLOOKUP($A20,parlvotes_lh!$A$11:$ZZ$208,326,FALSE)=0,"",VLOOKUP($A20,parlvotes_lh!$A$11:$ZZ$208,326,FALSE)))</f>
        <v/>
      </c>
      <c r="AA20" s="214" t="str">
        <f>IF(ISERROR(VLOOKUP($A20,parlvotes_lh!$A$11:$ZZ$208,346,FALSE))=TRUE,"",IF(VLOOKUP($A20,parlvotes_lh!$A$11:$ZZ$208,346,FALSE)=0,"",VLOOKUP($A20,parlvotes_lh!$A$11:$ZZ$208,346,FALSE)))</f>
        <v/>
      </c>
      <c r="AB20" s="214" t="str">
        <f>IF(ISERROR(VLOOKUP($A20,parlvotes_lh!$A$11:$ZZ$208,366,FALSE))=TRUE,"",IF(VLOOKUP($A20,parlvotes_lh!$A$11:$ZZ$208,366,FALSE)=0,"",VLOOKUP($A20,parlvotes_lh!$A$11:$ZZ$208,366,FALSE)))</f>
        <v/>
      </c>
      <c r="AC20" s="214" t="str">
        <f>IF(ISERROR(VLOOKUP($A20,parlvotes_lh!$A$11:$ZZ$208,386,FALSE))=TRUE,"",IF(VLOOKUP($A20,parlvotes_lh!$A$11:$ZZ$208,386,FALSE)=0,"",VLOOKUP($A20,parlvotes_lh!$A$11:$ZZ$208,386,FALSE)))</f>
        <v/>
      </c>
    </row>
    <row r="21" spans="1:38" ht="13.5" customHeight="1">
      <c r="A21" s="208" t="str">
        <f>IF(info_parties!A21="","",info_parties!A21)</f>
        <v>sk_hzd01</v>
      </c>
      <c r="B21" s="120" t="str">
        <f>IF(A21="","",MID(info_weblinks!$C$3,32,3))</f>
        <v>svk</v>
      </c>
      <c r="C21" s="120" t="str">
        <f>IF(info_parties!G21="","",info_parties!G21)</f>
        <v>Movement for Democracy</v>
      </c>
      <c r="D21" s="120" t="str">
        <f>IF(info_parties!K21="","",info_parties!K21)</f>
        <v>Hnutie za demokraciu</v>
      </c>
      <c r="E21" s="120" t="str">
        <f>IF(info_parties!H21="","",info_parties!H21)</f>
        <v>HZD</v>
      </c>
      <c r="F21" s="209">
        <f t="shared" si="0"/>
        <v>37519</v>
      </c>
      <c r="G21" s="210">
        <f t="shared" si="1"/>
        <v>38885</v>
      </c>
      <c r="H21" s="211">
        <f t="shared" si="2"/>
        <v>3.2799999999999996E-2</v>
      </c>
      <c r="I21" s="212">
        <f t="shared" si="3"/>
        <v>37519</v>
      </c>
      <c r="J21" s="213" t="str">
        <f>IF(ISERROR(VLOOKUP($A21,parlvotes_lh!$A$11:$ZZ$208,6,FALSE))=TRUE,"",IF(VLOOKUP($A21,parlvotes_lh!$A$11:$ZZ$208,6,FALSE)=0,"",VLOOKUP($A21,parlvotes_lh!$A$11:$ZZ$208,6,FALSE)))</f>
        <v/>
      </c>
      <c r="K21" s="213" t="str">
        <f>IF(ISERROR(VLOOKUP($A21,parlvotes_lh!$A$11:$ZZ$208,26,FALSE))=TRUE,"",IF(VLOOKUP($A21,parlvotes_lh!$A$11:$ZZ$208,26,FALSE)=0,"",VLOOKUP($A21,parlvotes_lh!$A$11:$ZZ$208,26,FALSE)))</f>
        <v/>
      </c>
      <c r="L21" s="213">
        <f>IF(ISERROR(VLOOKUP($A21,parlvotes_lh!$A$11:$ZZ$208,46,FALSE))=TRUE,"",IF(VLOOKUP($A21,parlvotes_lh!$A$11:$ZZ$208,46,FALSE)=0,"",VLOOKUP($A21,parlvotes_lh!$A$11:$ZZ$208,46,FALSE)))</f>
        <v>3.2799999999999996E-2</v>
      </c>
      <c r="M21" s="213">
        <f>IF(ISERROR(VLOOKUP($A21,parlvotes_lh!$A$11:$ZZ$208,66,FALSE))=TRUE,"",IF(VLOOKUP($A21,parlvotes_lh!$A$11:$ZZ$208,66,FALSE)=0,"",VLOOKUP($A21,parlvotes_lh!$A$11:$ZZ$208,66,FALSE)))</f>
        <v>6.3E-3</v>
      </c>
      <c r="N21" s="213" t="str">
        <f>IF(ISERROR(VLOOKUP($A21,parlvotes_lh!$A$11:$ZZ$208,86,FALSE))=TRUE,"",IF(VLOOKUP($A21,parlvotes_lh!$A$11:$ZZ$208,86,FALSE)=0,"",VLOOKUP($A21,parlvotes_lh!$A$11:$ZZ$208,86,FALSE)))</f>
        <v/>
      </c>
      <c r="O21" s="213" t="str">
        <f>IF(ISERROR(VLOOKUP($A21,parlvotes_lh!$A$11:$ZZ$208,106,FALSE))=TRUE,"",IF(VLOOKUP($A21,parlvotes_lh!$A$11:$ZZ$208,106,FALSE)=0,"",VLOOKUP($A21,parlvotes_lh!$A$11:$ZZ$208,106,FALSE)))</f>
        <v/>
      </c>
      <c r="P21" s="213" t="str">
        <f>IF(ISERROR(VLOOKUP($A21,parlvotes_lh!$A$11:$ZZ$208,126,FALSE))=TRUE,"",IF(VLOOKUP($A21,parlvotes_lh!$A$11:$ZZ$208,126,FALSE)=0,"",VLOOKUP($A21,parlvotes_lh!$A$11:$ZZ$208,126,FALSE)))</f>
        <v/>
      </c>
      <c r="Q21" s="214" t="str">
        <f>IF(ISERROR(VLOOKUP($A21,parlvotes_lh!$A$11:$ZZ$208,146,FALSE))=TRUE,"",IF(VLOOKUP($A21,parlvotes_lh!$A$11:$ZZ$208,146,FALSE)=0,"",VLOOKUP($A21,parlvotes_lh!$A$11:$ZZ$208,146,FALSE)))</f>
        <v/>
      </c>
      <c r="R21" s="214" t="str">
        <f>IF(ISERROR(VLOOKUP($A21,parlvotes_lh!$A$11:$ZZ$208,166,FALSE))=TRUE,"",IF(VLOOKUP($A21,parlvotes_lh!$A$11:$ZZ$208,166,FALSE)=0,"",VLOOKUP($A21,parlvotes_lh!$A$11:$ZZ$208,166,FALSE)))</f>
        <v/>
      </c>
      <c r="S21" s="214" t="str">
        <f>IF(ISERROR(VLOOKUP($A21,parlvotes_lh!$A$11:$ZZ$208,186,FALSE))=TRUE,"",IF(VLOOKUP($A21,parlvotes_lh!$A$11:$ZZ$208,186,FALSE)=0,"",VLOOKUP($A21,parlvotes_lh!$A$11:$ZZ$208,186,FALSE)))</f>
        <v/>
      </c>
      <c r="T21" s="214" t="str">
        <f>IF(ISERROR(VLOOKUP($A21,parlvotes_lh!$A$11:$ZZ$208,206,FALSE))=TRUE,"",IF(VLOOKUP($A21,parlvotes_lh!$A$11:$ZZ$208,206,FALSE)=0,"",VLOOKUP($A21,parlvotes_lh!$A$11:$ZZ$208,206,FALSE)))</f>
        <v/>
      </c>
      <c r="U21" s="214" t="str">
        <f>IF(ISERROR(VLOOKUP($A21,parlvotes_lh!$A$11:$ZZ$208,226,FALSE))=TRUE,"",IF(VLOOKUP($A21,parlvotes_lh!$A$11:$ZZ$208,226,FALSE)=0,"",VLOOKUP($A21,parlvotes_lh!$A$11:$ZZ$208,226,FALSE)))</f>
        <v/>
      </c>
      <c r="V21" s="214" t="str">
        <f>IF(ISERROR(VLOOKUP($A21,parlvotes_lh!$A$11:$ZZ$208,246,FALSE))=TRUE,"",IF(VLOOKUP($A21,parlvotes_lh!$A$11:$ZZ$208,246,FALSE)=0,"",VLOOKUP($A21,parlvotes_lh!$A$11:$ZZ$208,246,FALSE)))</f>
        <v/>
      </c>
      <c r="W21" s="214" t="str">
        <f>IF(ISERROR(VLOOKUP($A21,parlvotes_lh!$A$11:$ZZ$208,266,FALSE))=TRUE,"",IF(VLOOKUP($A21,parlvotes_lh!$A$11:$ZZ$208,266,FALSE)=0,"",VLOOKUP($A21,parlvotes_lh!$A$11:$ZZ$208,266,FALSE)))</f>
        <v/>
      </c>
      <c r="X21" s="214" t="str">
        <f>IF(ISERROR(VLOOKUP($A21,parlvotes_lh!$A$11:$ZZ$208,286,FALSE))=TRUE,"",IF(VLOOKUP($A21,parlvotes_lh!$A$11:$ZZ$208,286,FALSE)=0,"",VLOOKUP($A21,parlvotes_lh!$A$11:$ZZ$208,286,FALSE)))</f>
        <v/>
      </c>
      <c r="Y21" s="214" t="str">
        <f>IF(ISERROR(VLOOKUP($A21,parlvotes_lh!$A$11:$ZZ$208,306,FALSE))=TRUE,"",IF(VLOOKUP($A21,parlvotes_lh!$A$11:$ZZ$208,306,FALSE)=0,"",VLOOKUP($A21,parlvotes_lh!$A$11:$ZZ$208,306,FALSE)))</f>
        <v/>
      </c>
      <c r="Z21" s="214" t="str">
        <f>IF(ISERROR(VLOOKUP($A21,parlvotes_lh!$A$11:$ZZ$208,326,FALSE))=TRUE,"",IF(VLOOKUP($A21,parlvotes_lh!$A$11:$ZZ$208,326,FALSE)=0,"",VLOOKUP($A21,parlvotes_lh!$A$11:$ZZ$208,326,FALSE)))</f>
        <v/>
      </c>
      <c r="AA21" s="214" t="str">
        <f>IF(ISERROR(VLOOKUP($A21,parlvotes_lh!$A$11:$ZZ$208,346,FALSE))=TRUE,"",IF(VLOOKUP($A21,parlvotes_lh!$A$11:$ZZ$208,346,FALSE)=0,"",VLOOKUP($A21,parlvotes_lh!$A$11:$ZZ$208,346,FALSE)))</f>
        <v/>
      </c>
      <c r="AB21" s="214" t="str">
        <f>IF(ISERROR(VLOOKUP($A21,parlvotes_lh!$A$11:$ZZ$208,366,FALSE))=TRUE,"",IF(VLOOKUP($A21,parlvotes_lh!$A$11:$ZZ$208,366,FALSE)=0,"",VLOOKUP($A21,parlvotes_lh!$A$11:$ZZ$208,366,FALSE)))</f>
        <v/>
      </c>
      <c r="AC21" s="214" t="str">
        <f>IF(ISERROR(VLOOKUP($A21,parlvotes_lh!$A$11:$ZZ$208,386,FALSE))=TRUE,"",IF(VLOOKUP($A21,parlvotes_lh!$A$11:$ZZ$208,386,FALSE)=0,"",VLOOKUP($A21,parlvotes_lh!$A$11:$ZZ$208,386,FALSE)))</f>
        <v/>
      </c>
    </row>
    <row r="22" spans="1:38" ht="13.5" customHeight="1">
      <c r="A22" s="208" t="str">
        <f>IF(info_parties!A22="","",info_parties!A22)</f>
        <v>sk_hzds01</v>
      </c>
      <c r="B22" s="120" t="str">
        <f>IF(A22="","",MID(info_weblinks!$C$3,32,3))</f>
        <v>svk</v>
      </c>
      <c r="C22" s="120" t="str">
        <f>IF(info_parties!G22="","",info_parties!G22)</f>
        <v>Movement for Democratic Slovakia</v>
      </c>
      <c r="D22" s="120" t="str">
        <f>IF(info_parties!K22="","",info_parties!K22)</f>
        <v>Hnutie za demokratické Slovensko</v>
      </c>
      <c r="E22" s="120" t="str">
        <f>IF(info_parties!H22="","",info_parties!H22)</f>
        <v>HZDS</v>
      </c>
      <c r="F22" s="209">
        <f t="shared" si="0"/>
        <v>34607</v>
      </c>
      <c r="G22" s="210">
        <f t="shared" si="1"/>
        <v>40978</v>
      </c>
      <c r="H22" s="211">
        <f t="shared" si="2"/>
        <v>0.34960000000000002</v>
      </c>
      <c r="I22" s="212">
        <f t="shared" si="3"/>
        <v>34607</v>
      </c>
      <c r="J22" s="213">
        <f>IF(ISERROR(VLOOKUP($A22,parlvotes_lh!$A$11:$ZZ$208,6,FALSE))=TRUE,"",IF(VLOOKUP($A22,parlvotes_lh!$A$11:$ZZ$208,6,FALSE)=0,"",VLOOKUP($A22,parlvotes_lh!$A$11:$ZZ$208,6,FALSE)))</f>
        <v>0.34960000000000002</v>
      </c>
      <c r="K22" s="213">
        <f>IF(ISERROR(VLOOKUP($A22,parlvotes_lh!$A$11:$ZZ$208,26,FALSE))=TRUE,"",IF(VLOOKUP($A22,parlvotes_lh!$A$11:$ZZ$208,26,FALSE)=0,"",VLOOKUP($A22,parlvotes_lh!$A$11:$ZZ$208,26,FALSE)))</f>
        <v>0.27</v>
      </c>
      <c r="L22" s="213">
        <f>IF(ISERROR(VLOOKUP($A22,parlvotes_lh!$A$11:$ZZ$208,46,FALSE))=TRUE,"",IF(VLOOKUP($A22,parlvotes_lh!$A$11:$ZZ$208,46,FALSE)=0,"",VLOOKUP($A22,parlvotes_lh!$A$11:$ZZ$208,46,FALSE)))</f>
        <v>0.19500000000000001</v>
      </c>
      <c r="M22" s="213">
        <f>IF(ISERROR(VLOOKUP($A22,parlvotes_lh!$A$11:$ZZ$208,66,FALSE))=TRUE,"",IF(VLOOKUP($A22,parlvotes_lh!$A$11:$ZZ$208,66,FALSE)=0,"",VLOOKUP($A22,parlvotes_lh!$A$11:$ZZ$208,66,FALSE)))</f>
        <v>8.7899999999999992E-2</v>
      </c>
      <c r="N22" s="213">
        <f>IF(ISERROR(VLOOKUP($A22,parlvotes_lh!$A$11:$ZZ$208,86,FALSE))=TRUE,"",IF(VLOOKUP($A22,parlvotes_lh!$A$11:$ZZ$208,86,FALSE)=0,"",VLOOKUP($A22,parlvotes_lh!$A$11:$ZZ$208,86,FALSE)))</f>
        <v>4.3200000000000002E-2</v>
      </c>
      <c r="O22" s="213">
        <f>IF(ISERROR(VLOOKUP($A22,parlvotes_lh!$A$11:$ZZ$208,106,FALSE))=TRUE,"",IF(VLOOKUP($A22,parlvotes_lh!$A$11:$ZZ$208,106,FALSE)=0,"",VLOOKUP($A22,parlvotes_lh!$A$11:$ZZ$208,106,FALSE)))</f>
        <v>9.3087512129335723E-3</v>
      </c>
      <c r="P22" s="213" t="str">
        <f>IF(ISERROR(VLOOKUP($A22,parlvotes_lh!$A$11:$ZZ$208,126,FALSE))=TRUE,"",IF(VLOOKUP($A22,parlvotes_lh!$A$11:$ZZ$208,126,FALSE)=0,"",VLOOKUP($A22,parlvotes_lh!$A$11:$ZZ$208,126,FALSE)))</f>
        <v/>
      </c>
      <c r="Q22" s="214" t="str">
        <f>IF(ISERROR(VLOOKUP($A22,parlvotes_lh!$A$11:$ZZ$208,146,FALSE))=TRUE,"",IF(VLOOKUP($A22,parlvotes_lh!$A$11:$ZZ$208,146,FALSE)=0,"",VLOOKUP($A22,parlvotes_lh!$A$11:$ZZ$208,146,FALSE)))</f>
        <v/>
      </c>
      <c r="R22" s="214" t="str">
        <f>IF(ISERROR(VLOOKUP($A22,parlvotes_lh!$A$11:$ZZ$208,166,FALSE))=TRUE,"",IF(VLOOKUP($A22,parlvotes_lh!$A$11:$ZZ$208,166,FALSE)=0,"",VLOOKUP($A22,parlvotes_lh!$A$11:$ZZ$208,166,FALSE)))</f>
        <v/>
      </c>
      <c r="S22" s="214" t="str">
        <f>IF(ISERROR(VLOOKUP($A22,parlvotes_lh!$A$11:$ZZ$208,186,FALSE))=TRUE,"",IF(VLOOKUP($A22,parlvotes_lh!$A$11:$ZZ$208,186,FALSE)=0,"",VLOOKUP($A22,parlvotes_lh!$A$11:$ZZ$208,186,FALSE)))</f>
        <v/>
      </c>
      <c r="T22" s="214" t="str">
        <f>IF(ISERROR(VLOOKUP($A22,parlvotes_lh!$A$11:$ZZ$208,206,FALSE))=TRUE,"",IF(VLOOKUP($A22,parlvotes_lh!$A$11:$ZZ$208,206,FALSE)=0,"",VLOOKUP($A22,parlvotes_lh!$A$11:$ZZ$208,206,FALSE)))</f>
        <v/>
      </c>
      <c r="U22" s="214" t="str">
        <f>IF(ISERROR(VLOOKUP($A22,parlvotes_lh!$A$11:$ZZ$208,226,FALSE))=TRUE,"",IF(VLOOKUP($A22,parlvotes_lh!$A$11:$ZZ$208,226,FALSE)=0,"",VLOOKUP($A22,parlvotes_lh!$A$11:$ZZ$208,226,FALSE)))</f>
        <v/>
      </c>
      <c r="V22" s="214" t="str">
        <f>IF(ISERROR(VLOOKUP($A22,parlvotes_lh!$A$11:$ZZ$208,246,FALSE))=TRUE,"",IF(VLOOKUP($A22,parlvotes_lh!$A$11:$ZZ$208,246,FALSE)=0,"",VLOOKUP($A22,parlvotes_lh!$A$11:$ZZ$208,246,FALSE)))</f>
        <v/>
      </c>
      <c r="W22" s="214" t="str">
        <f>IF(ISERROR(VLOOKUP($A22,parlvotes_lh!$A$11:$ZZ$208,266,FALSE))=TRUE,"",IF(VLOOKUP($A22,parlvotes_lh!$A$11:$ZZ$208,266,FALSE)=0,"",VLOOKUP($A22,parlvotes_lh!$A$11:$ZZ$208,266,FALSE)))</f>
        <v/>
      </c>
      <c r="X22" s="214" t="str">
        <f>IF(ISERROR(VLOOKUP($A22,parlvotes_lh!$A$11:$ZZ$208,286,FALSE))=TRUE,"",IF(VLOOKUP($A22,parlvotes_lh!$A$11:$ZZ$208,286,FALSE)=0,"",VLOOKUP($A22,parlvotes_lh!$A$11:$ZZ$208,286,FALSE)))</f>
        <v/>
      </c>
      <c r="Y22" s="214" t="str">
        <f>IF(ISERROR(VLOOKUP($A22,parlvotes_lh!$A$11:$ZZ$208,306,FALSE))=TRUE,"",IF(VLOOKUP($A22,parlvotes_lh!$A$11:$ZZ$208,306,FALSE)=0,"",VLOOKUP($A22,parlvotes_lh!$A$11:$ZZ$208,306,FALSE)))</f>
        <v/>
      </c>
      <c r="Z22" s="214" t="str">
        <f>IF(ISERROR(VLOOKUP($A22,parlvotes_lh!$A$11:$ZZ$208,326,FALSE))=TRUE,"",IF(VLOOKUP($A22,parlvotes_lh!$A$11:$ZZ$208,326,FALSE)=0,"",VLOOKUP($A22,parlvotes_lh!$A$11:$ZZ$208,326,FALSE)))</f>
        <v/>
      </c>
      <c r="AA22" s="214" t="str">
        <f>IF(ISERROR(VLOOKUP($A22,parlvotes_lh!$A$11:$ZZ$208,346,FALSE))=TRUE,"",IF(VLOOKUP($A22,parlvotes_lh!$A$11:$ZZ$208,346,FALSE)=0,"",VLOOKUP($A22,parlvotes_lh!$A$11:$ZZ$208,346,FALSE)))</f>
        <v/>
      </c>
      <c r="AB22" s="214" t="str">
        <f>IF(ISERROR(VLOOKUP($A22,parlvotes_lh!$A$11:$ZZ$208,366,FALSE))=TRUE,"",IF(VLOOKUP($A22,parlvotes_lh!$A$11:$ZZ$208,366,FALSE)=0,"",VLOOKUP($A22,parlvotes_lh!$A$11:$ZZ$208,366,FALSE)))</f>
        <v/>
      </c>
      <c r="AC22" s="214" t="str">
        <f>IF(ISERROR(VLOOKUP($A22,parlvotes_lh!$A$11:$ZZ$208,386,FALSE))=TRUE,"",IF(VLOOKUP($A22,parlvotes_lh!$A$11:$ZZ$208,386,FALSE)=0,"",VLOOKUP($A22,parlvotes_lh!$A$11:$ZZ$208,386,FALSE)))</f>
        <v/>
      </c>
    </row>
    <row r="23" spans="1:38" ht="13.5" customHeight="1">
      <c r="A23" s="208" t="str">
        <f>IF(info_parties!A23="","",info_parties!A23)</f>
        <v>sk_hzcs01</v>
      </c>
      <c r="B23" s="120" t="str">
        <f>IF(A23="","",MID(info_weblinks!$C$3,32,3))</f>
        <v>svk</v>
      </c>
      <c r="C23" s="120" t="str">
        <f>IF(info_parties!G23="","",info_parties!G23)</f>
        <v>Movement for a Prosperous Czechia and Slovakia</v>
      </c>
      <c r="D23" s="120" t="str">
        <f>IF(info_parties!K23="","",info_parties!K23)</f>
        <v>Hnutie za prosperujúce česko a Slovensko</v>
      </c>
      <c r="E23" s="120" t="str">
        <f>IF(info_parties!H23="","",info_parties!H23)</f>
        <v>HZČS</v>
      </c>
      <c r="F23" s="209">
        <f t="shared" si="0"/>
        <v>34607</v>
      </c>
      <c r="G23" s="210">
        <f t="shared" si="1"/>
        <v>34607</v>
      </c>
      <c r="H23" s="211">
        <f t="shared" si="2"/>
        <v>1.0500000000000001E-2</v>
      </c>
      <c r="I23" s="212">
        <f t="shared" si="3"/>
        <v>34607</v>
      </c>
      <c r="J23" s="213">
        <f>IF(ISERROR(VLOOKUP($A23,parlvotes_lh!$A$11:$ZZ$208,6,FALSE))=TRUE,"",IF(VLOOKUP($A23,parlvotes_lh!$A$11:$ZZ$208,6,FALSE)=0,"",VLOOKUP($A23,parlvotes_lh!$A$11:$ZZ$208,6,FALSE)))</f>
        <v>1.0500000000000001E-2</v>
      </c>
      <c r="K23" s="213" t="str">
        <f>IF(ISERROR(VLOOKUP($A23,parlvotes_lh!$A$11:$ZZ$208,26,FALSE))=TRUE,"",IF(VLOOKUP($A23,parlvotes_lh!$A$11:$ZZ$208,26,FALSE)=0,"",VLOOKUP($A23,parlvotes_lh!$A$11:$ZZ$208,26,FALSE)))</f>
        <v/>
      </c>
      <c r="L23" s="213" t="str">
        <f>IF(ISERROR(VLOOKUP($A23,parlvotes_lh!$A$11:$ZZ$208,46,FALSE))=TRUE,"",IF(VLOOKUP($A23,parlvotes_lh!$A$11:$ZZ$208,46,FALSE)=0,"",VLOOKUP($A23,parlvotes_lh!$A$11:$ZZ$208,46,FALSE)))</f>
        <v/>
      </c>
      <c r="M23" s="213" t="str">
        <f>IF(ISERROR(VLOOKUP($A23,parlvotes_lh!$A$11:$ZZ$208,66,FALSE))=TRUE,"",IF(VLOOKUP($A23,parlvotes_lh!$A$11:$ZZ$208,66,FALSE)=0,"",VLOOKUP($A23,parlvotes_lh!$A$11:$ZZ$208,66,FALSE)))</f>
        <v/>
      </c>
      <c r="N23" s="213" t="str">
        <f>IF(ISERROR(VLOOKUP($A23,parlvotes_lh!$A$11:$ZZ$208,86,FALSE))=TRUE,"",IF(VLOOKUP($A23,parlvotes_lh!$A$11:$ZZ$208,86,FALSE)=0,"",VLOOKUP($A23,parlvotes_lh!$A$11:$ZZ$208,86,FALSE)))</f>
        <v/>
      </c>
      <c r="O23" s="213" t="str">
        <f>IF(ISERROR(VLOOKUP($A23,parlvotes_lh!$A$11:$ZZ$208,106,FALSE))=TRUE,"",IF(VLOOKUP($A23,parlvotes_lh!$A$11:$ZZ$208,106,FALSE)=0,"",VLOOKUP($A23,parlvotes_lh!$A$11:$ZZ$208,106,FALSE)))</f>
        <v/>
      </c>
      <c r="P23" s="213" t="str">
        <f>IF(ISERROR(VLOOKUP($A23,parlvotes_lh!$A$11:$ZZ$208,126,FALSE))=TRUE,"",IF(VLOOKUP($A23,parlvotes_lh!$A$11:$ZZ$208,126,FALSE)=0,"",VLOOKUP($A23,parlvotes_lh!$A$11:$ZZ$208,126,FALSE)))</f>
        <v/>
      </c>
      <c r="Q23" s="214" t="str">
        <f>IF(ISERROR(VLOOKUP($A23,parlvotes_lh!$A$11:$ZZ$208,146,FALSE))=TRUE,"",IF(VLOOKUP($A23,parlvotes_lh!$A$11:$ZZ$208,146,FALSE)=0,"",VLOOKUP($A23,parlvotes_lh!$A$11:$ZZ$208,146,FALSE)))</f>
        <v/>
      </c>
      <c r="R23" s="214" t="str">
        <f>IF(ISERROR(VLOOKUP($A23,parlvotes_lh!$A$11:$ZZ$208,166,FALSE))=TRUE,"",IF(VLOOKUP($A23,parlvotes_lh!$A$11:$ZZ$208,166,FALSE)=0,"",VLOOKUP($A23,parlvotes_lh!$A$11:$ZZ$208,166,FALSE)))</f>
        <v/>
      </c>
      <c r="S23" s="214" t="str">
        <f>IF(ISERROR(VLOOKUP($A23,parlvotes_lh!$A$11:$ZZ$208,186,FALSE))=TRUE,"",IF(VLOOKUP($A23,parlvotes_lh!$A$11:$ZZ$208,186,FALSE)=0,"",VLOOKUP($A23,parlvotes_lh!$A$11:$ZZ$208,186,FALSE)))</f>
        <v/>
      </c>
      <c r="T23" s="214" t="str">
        <f>IF(ISERROR(VLOOKUP($A23,parlvotes_lh!$A$11:$ZZ$208,206,FALSE))=TRUE,"",IF(VLOOKUP($A23,parlvotes_lh!$A$11:$ZZ$208,206,FALSE)=0,"",VLOOKUP($A23,parlvotes_lh!$A$11:$ZZ$208,206,FALSE)))</f>
        <v/>
      </c>
      <c r="U23" s="214" t="str">
        <f>IF(ISERROR(VLOOKUP($A23,parlvotes_lh!$A$11:$ZZ$208,226,FALSE))=TRUE,"",IF(VLOOKUP($A23,parlvotes_lh!$A$11:$ZZ$208,226,FALSE)=0,"",VLOOKUP($A23,parlvotes_lh!$A$11:$ZZ$208,226,FALSE)))</f>
        <v/>
      </c>
      <c r="V23" s="214" t="str">
        <f>IF(ISERROR(VLOOKUP($A23,parlvotes_lh!$A$11:$ZZ$208,246,FALSE))=TRUE,"",IF(VLOOKUP($A23,parlvotes_lh!$A$11:$ZZ$208,246,FALSE)=0,"",VLOOKUP($A23,parlvotes_lh!$A$11:$ZZ$208,246,FALSE)))</f>
        <v/>
      </c>
      <c r="W23" s="214" t="str">
        <f>IF(ISERROR(VLOOKUP($A23,parlvotes_lh!$A$11:$ZZ$208,266,FALSE))=TRUE,"",IF(VLOOKUP($A23,parlvotes_lh!$A$11:$ZZ$208,266,FALSE)=0,"",VLOOKUP($A23,parlvotes_lh!$A$11:$ZZ$208,266,FALSE)))</f>
        <v/>
      </c>
      <c r="X23" s="214" t="str">
        <f>IF(ISERROR(VLOOKUP($A23,parlvotes_lh!$A$11:$ZZ$208,286,FALSE))=TRUE,"",IF(VLOOKUP($A23,parlvotes_lh!$A$11:$ZZ$208,286,FALSE)=0,"",VLOOKUP($A23,parlvotes_lh!$A$11:$ZZ$208,286,FALSE)))</f>
        <v/>
      </c>
      <c r="Y23" s="214" t="str">
        <f>IF(ISERROR(VLOOKUP($A23,parlvotes_lh!$A$11:$ZZ$208,306,FALSE))=TRUE,"",IF(VLOOKUP($A23,parlvotes_lh!$A$11:$ZZ$208,306,FALSE)=0,"",VLOOKUP($A23,parlvotes_lh!$A$11:$ZZ$208,306,FALSE)))</f>
        <v/>
      </c>
      <c r="Z23" s="214" t="str">
        <f>IF(ISERROR(VLOOKUP($A23,parlvotes_lh!$A$11:$ZZ$208,326,FALSE))=TRUE,"",IF(VLOOKUP($A23,parlvotes_lh!$A$11:$ZZ$208,326,FALSE)=0,"",VLOOKUP($A23,parlvotes_lh!$A$11:$ZZ$208,326,FALSE)))</f>
        <v/>
      </c>
      <c r="AA23" s="214" t="str">
        <f>IF(ISERROR(VLOOKUP($A23,parlvotes_lh!$A$11:$ZZ$208,346,FALSE))=TRUE,"",IF(VLOOKUP($A23,parlvotes_lh!$A$11:$ZZ$208,346,FALSE)=0,"",VLOOKUP($A23,parlvotes_lh!$A$11:$ZZ$208,346,FALSE)))</f>
        <v/>
      </c>
      <c r="AB23" s="214" t="str">
        <f>IF(ISERROR(VLOOKUP($A23,parlvotes_lh!$A$11:$ZZ$208,366,FALSE))=TRUE,"",IF(VLOOKUP($A23,parlvotes_lh!$A$11:$ZZ$208,366,FALSE)=0,"",VLOOKUP($A23,parlvotes_lh!$A$11:$ZZ$208,366,FALSE)))</f>
        <v/>
      </c>
      <c r="AC23" s="214" t="str">
        <f>IF(ISERROR(VLOOKUP($A23,parlvotes_lh!$A$11:$ZZ$208,386,FALSE))=TRUE,"",IF(VLOOKUP($A23,parlvotes_lh!$A$11:$ZZ$208,386,FALSE)=0,"",VLOOKUP($A23,parlvotes_lh!$A$11:$ZZ$208,386,FALSE)))</f>
        <v/>
      </c>
    </row>
    <row r="24" spans="1:38" ht="13.5" customHeight="1">
      <c r="A24" s="208" t="str">
        <f>IF(info_parties!A24="","",info_parties!A24)</f>
        <v>sk_jsps01</v>
      </c>
      <c r="B24" s="120" t="str">
        <f>IF(A24="","",MID(info_weblinks!$C$3,32,3))</f>
        <v>svk</v>
      </c>
      <c r="C24" s="120" t="str">
        <f>IF(info_parties!G24="","",info_parties!G24)</f>
        <v>United Party of Slovak Labourers</v>
      </c>
      <c r="D24" s="120" t="str">
        <f>IF(info_parties!K24="","",info_parties!K24)</f>
        <v>Jednotna strana pracujucich Slovenska</v>
      </c>
      <c r="E24" s="120" t="str">
        <f>IF(info_parties!H24="","",info_parties!H24)</f>
        <v>JSPS</v>
      </c>
      <c r="F24" s="209" t="str">
        <f t="shared" si="0"/>
        <v/>
      </c>
      <c r="G24" s="210" t="str">
        <f t="shared" si="1"/>
        <v/>
      </c>
      <c r="H24" s="211" t="str">
        <f t="shared" si="2"/>
        <v/>
      </c>
      <c r="I24" s="212" t="str">
        <f t="shared" si="3"/>
        <v/>
      </c>
      <c r="J24" s="213" t="str">
        <f>IF(ISERROR(VLOOKUP($A24,parlvotes_lh!$A$11:$ZZ$208,6,FALSE))=TRUE,"",IF(VLOOKUP($A24,parlvotes_lh!$A$11:$ZZ$208,6,FALSE)=0,"",VLOOKUP($A24,parlvotes_lh!$A$11:$ZZ$208,6,FALSE)))</f>
        <v/>
      </c>
      <c r="K24" s="213" t="str">
        <f>IF(ISERROR(VLOOKUP($A24,parlvotes_lh!$A$11:$ZZ$208,26,FALSE))=TRUE,"",IF(VLOOKUP($A24,parlvotes_lh!$A$11:$ZZ$208,26,FALSE)=0,"",VLOOKUP($A24,parlvotes_lh!$A$11:$ZZ$208,26,FALSE)))</f>
        <v/>
      </c>
      <c r="L24" s="213" t="str">
        <f>IF(ISERROR(VLOOKUP($A24,parlvotes_lh!$A$11:$ZZ$208,46,FALSE))=TRUE,"",IF(VLOOKUP($A24,parlvotes_lh!$A$11:$ZZ$208,46,FALSE)=0,"",VLOOKUP($A24,parlvotes_lh!$A$11:$ZZ$208,46,FALSE)))</f>
        <v/>
      </c>
      <c r="M24" s="213" t="str">
        <f>IF(ISERROR(VLOOKUP($A24,parlvotes_lh!$A$11:$ZZ$208,66,FALSE))=TRUE,"",IF(VLOOKUP($A24,parlvotes_lh!$A$11:$ZZ$208,66,FALSE)=0,"",VLOOKUP($A24,parlvotes_lh!$A$11:$ZZ$208,66,FALSE)))</f>
        <v/>
      </c>
      <c r="N24" s="213" t="str">
        <f>IF(ISERROR(VLOOKUP($A24,parlvotes_lh!$A$11:$ZZ$208,86,FALSE))=TRUE,"",IF(VLOOKUP($A24,parlvotes_lh!$A$11:$ZZ$208,86,FALSE)=0,"",VLOOKUP($A24,parlvotes_lh!$A$11:$ZZ$208,86,FALSE)))</f>
        <v/>
      </c>
      <c r="O24" s="213" t="str">
        <f>IF(ISERROR(VLOOKUP($A24,parlvotes_lh!$A$11:$ZZ$208,106,FALSE))=TRUE,"",IF(VLOOKUP($A24,parlvotes_lh!$A$11:$ZZ$208,106,FALSE)=0,"",VLOOKUP($A24,parlvotes_lh!$A$11:$ZZ$208,106,FALSE)))</f>
        <v/>
      </c>
      <c r="P24" s="213" t="str">
        <f>IF(ISERROR(VLOOKUP($A24,parlvotes_lh!$A$11:$ZZ$208,126,FALSE))=TRUE,"",IF(VLOOKUP($A24,parlvotes_lh!$A$11:$ZZ$208,126,FALSE)=0,"",VLOOKUP($A24,parlvotes_lh!$A$11:$ZZ$208,126,FALSE)))</f>
        <v/>
      </c>
      <c r="Q24" s="214" t="str">
        <f>IF(ISERROR(VLOOKUP($A24,parlvotes_lh!$A$11:$ZZ$208,146,FALSE))=TRUE,"",IF(VLOOKUP($A24,parlvotes_lh!$A$11:$ZZ$208,146,FALSE)=0,"",VLOOKUP($A24,parlvotes_lh!$A$11:$ZZ$208,146,FALSE)))</f>
        <v/>
      </c>
      <c r="R24" s="214" t="str">
        <f>IF(ISERROR(VLOOKUP($A24,parlvotes_lh!$A$11:$ZZ$208,166,FALSE))=TRUE,"",IF(VLOOKUP($A24,parlvotes_lh!$A$11:$ZZ$208,166,FALSE)=0,"",VLOOKUP($A24,parlvotes_lh!$A$11:$ZZ$208,166,FALSE)))</f>
        <v/>
      </c>
      <c r="S24" s="214" t="str">
        <f>IF(ISERROR(VLOOKUP($A24,parlvotes_lh!$A$11:$ZZ$208,186,FALSE))=TRUE,"",IF(VLOOKUP($A24,parlvotes_lh!$A$11:$ZZ$208,186,FALSE)=0,"",VLOOKUP($A24,parlvotes_lh!$A$11:$ZZ$208,186,FALSE)))</f>
        <v/>
      </c>
      <c r="T24" s="214" t="str">
        <f>IF(ISERROR(VLOOKUP($A24,parlvotes_lh!$A$11:$ZZ$208,206,FALSE))=TRUE,"",IF(VLOOKUP($A24,parlvotes_lh!$A$11:$ZZ$208,206,FALSE)=0,"",VLOOKUP($A24,parlvotes_lh!$A$11:$ZZ$208,206,FALSE)))</f>
        <v/>
      </c>
      <c r="U24" s="214" t="str">
        <f>IF(ISERROR(VLOOKUP($A24,parlvotes_lh!$A$11:$ZZ$208,226,FALSE))=TRUE,"",IF(VLOOKUP($A24,parlvotes_lh!$A$11:$ZZ$208,226,FALSE)=0,"",VLOOKUP($A24,parlvotes_lh!$A$11:$ZZ$208,226,FALSE)))</f>
        <v/>
      </c>
      <c r="V24" s="214" t="str">
        <f>IF(ISERROR(VLOOKUP($A24,parlvotes_lh!$A$11:$ZZ$208,246,FALSE))=TRUE,"",IF(VLOOKUP($A24,parlvotes_lh!$A$11:$ZZ$208,246,FALSE)=0,"",VLOOKUP($A24,parlvotes_lh!$A$11:$ZZ$208,246,FALSE)))</f>
        <v/>
      </c>
      <c r="W24" s="214" t="str">
        <f>IF(ISERROR(VLOOKUP($A24,parlvotes_lh!$A$11:$ZZ$208,266,FALSE))=TRUE,"",IF(VLOOKUP($A24,parlvotes_lh!$A$11:$ZZ$208,266,FALSE)=0,"",VLOOKUP($A24,parlvotes_lh!$A$11:$ZZ$208,266,FALSE)))</f>
        <v/>
      </c>
      <c r="X24" s="214" t="str">
        <f>IF(ISERROR(VLOOKUP($A24,parlvotes_lh!$A$11:$ZZ$208,286,FALSE))=TRUE,"",IF(VLOOKUP($A24,parlvotes_lh!$A$11:$ZZ$208,286,FALSE)=0,"",VLOOKUP($A24,parlvotes_lh!$A$11:$ZZ$208,286,FALSE)))</f>
        <v/>
      </c>
      <c r="Y24" s="214" t="str">
        <f>IF(ISERROR(VLOOKUP($A24,parlvotes_lh!$A$11:$ZZ$208,306,FALSE))=TRUE,"",IF(VLOOKUP($A24,parlvotes_lh!$A$11:$ZZ$208,306,FALSE)=0,"",VLOOKUP($A24,parlvotes_lh!$A$11:$ZZ$208,306,FALSE)))</f>
        <v/>
      </c>
      <c r="Z24" s="214" t="str">
        <f>IF(ISERROR(VLOOKUP($A24,parlvotes_lh!$A$11:$ZZ$208,326,FALSE))=TRUE,"",IF(VLOOKUP($A24,parlvotes_lh!$A$11:$ZZ$208,326,FALSE)=0,"",VLOOKUP($A24,parlvotes_lh!$A$11:$ZZ$208,326,FALSE)))</f>
        <v/>
      </c>
      <c r="AA24" s="214" t="str">
        <f>IF(ISERROR(VLOOKUP($A24,parlvotes_lh!$A$11:$ZZ$208,346,FALSE))=TRUE,"",IF(VLOOKUP($A24,parlvotes_lh!$A$11:$ZZ$208,346,FALSE)=0,"",VLOOKUP($A24,parlvotes_lh!$A$11:$ZZ$208,346,FALSE)))</f>
        <v/>
      </c>
      <c r="AB24" s="214" t="str">
        <f>IF(ISERROR(VLOOKUP($A24,parlvotes_lh!$A$11:$ZZ$208,366,FALSE))=TRUE,"",IF(VLOOKUP($A24,parlvotes_lh!$A$11:$ZZ$208,366,FALSE)=0,"",VLOOKUP($A24,parlvotes_lh!$A$11:$ZZ$208,366,FALSE)))</f>
        <v/>
      </c>
      <c r="AC24" s="214" t="str">
        <f>IF(ISERROR(VLOOKUP($A24,parlvotes_lh!$A$11:$ZZ$208,386,FALSE))=TRUE,"",IF(VLOOKUP($A24,parlvotes_lh!$A$11:$ZZ$208,386,FALSE)=0,"",VLOOKUP($A24,parlvotes_lh!$A$11:$ZZ$208,386,FALSE)))</f>
        <v/>
      </c>
    </row>
    <row r="25" spans="1:38" ht="13.5" customHeight="1">
      <c r="A25" s="208" t="str">
        <f>IF(info_parties!A25="","",info_parties!A25)</f>
        <v>sk_knp01</v>
      </c>
      <c r="B25" s="120" t="str">
        <f>IF(A25="","",MID(info_weblinks!$C$3,32,3))</f>
        <v>svk</v>
      </c>
      <c r="C25" s="120" t="str">
        <f>IF(info_parties!G25="","",info_parties!G25)</f>
        <v>Club of Independent Deputies</v>
      </c>
      <c r="D25" s="120" t="str">
        <f>IF(info_parties!K25="","",info_parties!K25)</f>
        <v>Klub nezávislých poslancov</v>
      </c>
      <c r="E25" s="120" t="str">
        <f>IF(info_parties!H25="","",info_parties!H25)</f>
        <v>KNP</v>
      </c>
      <c r="F25" s="209" t="str">
        <f t="shared" si="0"/>
        <v/>
      </c>
      <c r="G25" s="210" t="str">
        <f t="shared" si="1"/>
        <v/>
      </c>
      <c r="H25" s="211" t="str">
        <f t="shared" si="2"/>
        <v/>
      </c>
      <c r="I25" s="212" t="str">
        <f t="shared" si="3"/>
        <v/>
      </c>
      <c r="J25" s="213" t="str">
        <f>IF(ISERROR(VLOOKUP($A25,parlvotes_lh!$A$11:$ZZ$208,6,FALSE))=TRUE,"",IF(VLOOKUP($A25,parlvotes_lh!$A$11:$ZZ$208,6,FALSE)=0,"",VLOOKUP($A25,parlvotes_lh!$A$11:$ZZ$208,6,FALSE)))</f>
        <v/>
      </c>
      <c r="K25" s="213" t="str">
        <f>IF(ISERROR(VLOOKUP($A25,parlvotes_lh!$A$11:$ZZ$208,26,FALSE))=TRUE,"",IF(VLOOKUP($A25,parlvotes_lh!$A$11:$ZZ$208,26,FALSE)=0,"",VLOOKUP($A25,parlvotes_lh!$A$11:$ZZ$208,26,FALSE)))</f>
        <v/>
      </c>
      <c r="L25" s="213" t="str">
        <f>IF(ISERROR(VLOOKUP($A25,parlvotes_lh!$A$11:$ZZ$208,46,FALSE))=TRUE,"",IF(VLOOKUP($A25,parlvotes_lh!$A$11:$ZZ$208,46,FALSE)=0,"",VLOOKUP($A25,parlvotes_lh!$A$11:$ZZ$208,46,FALSE)))</f>
        <v/>
      </c>
      <c r="M25" s="213" t="str">
        <f>IF(ISERROR(VLOOKUP($A25,parlvotes_lh!$A$11:$ZZ$208,66,FALSE))=TRUE,"",IF(VLOOKUP($A25,parlvotes_lh!$A$11:$ZZ$208,66,FALSE)=0,"",VLOOKUP($A25,parlvotes_lh!$A$11:$ZZ$208,66,FALSE)))</f>
        <v/>
      </c>
      <c r="N25" s="213" t="str">
        <f>IF(ISERROR(VLOOKUP($A25,parlvotes_lh!$A$11:$ZZ$208,86,FALSE))=TRUE,"",IF(VLOOKUP($A25,parlvotes_lh!$A$11:$ZZ$208,86,FALSE)=0,"",VLOOKUP($A25,parlvotes_lh!$A$11:$ZZ$208,86,FALSE)))</f>
        <v/>
      </c>
      <c r="O25" s="213" t="str">
        <f>IF(ISERROR(VLOOKUP($A25,parlvotes_lh!$A$11:$ZZ$208,106,FALSE))=TRUE,"",IF(VLOOKUP($A25,parlvotes_lh!$A$11:$ZZ$208,106,FALSE)=0,"",VLOOKUP($A25,parlvotes_lh!$A$11:$ZZ$208,106,FALSE)))</f>
        <v/>
      </c>
      <c r="P25" s="213" t="str">
        <f>IF(ISERROR(VLOOKUP($A25,parlvotes_lh!$A$11:$ZZ$208,126,FALSE))=TRUE,"",IF(VLOOKUP($A25,parlvotes_lh!$A$11:$ZZ$208,126,FALSE)=0,"",VLOOKUP($A25,parlvotes_lh!$A$11:$ZZ$208,126,FALSE)))</f>
        <v/>
      </c>
      <c r="Q25" s="214" t="str">
        <f>IF(ISERROR(VLOOKUP($A25,parlvotes_lh!$A$11:$ZZ$208,146,FALSE))=TRUE,"",IF(VLOOKUP($A25,parlvotes_lh!$A$11:$ZZ$208,146,FALSE)=0,"",VLOOKUP($A25,parlvotes_lh!$A$11:$ZZ$208,146,FALSE)))</f>
        <v/>
      </c>
      <c r="R25" s="214" t="str">
        <f>IF(ISERROR(VLOOKUP($A25,parlvotes_lh!$A$11:$ZZ$208,166,FALSE))=TRUE,"",IF(VLOOKUP($A25,parlvotes_lh!$A$11:$ZZ$208,166,FALSE)=0,"",VLOOKUP($A25,parlvotes_lh!$A$11:$ZZ$208,166,FALSE)))</f>
        <v/>
      </c>
      <c r="S25" s="214" t="str">
        <f>IF(ISERROR(VLOOKUP($A25,parlvotes_lh!$A$11:$ZZ$208,186,FALSE))=TRUE,"",IF(VLOOKUP($A25,parlvotes_lh!$A$11:$ZZ$208,186,FALSE)=0,"",VLOOKUP($A25,parlvotes_lh!$A$11:$ZZ$208,186,FALSE)))</f>
        <v/>
      </c>
      <c r="T25" s="214" t="str">
        <f>IF(ISERROR(VLOOKUP($A25,parlvotes_lh!$A$11:$ZZ$208,206,FALSE))=TRUE,"",IF(VLOOKUP($A25,parlvotes_lh!$A$11:$ZZ$208,206,FALSE)=0,"",VLOOKUP($A25,parlvotes_lh!$A$11:$ZZ$208,206,FALSE)))</f>
        <v/>
      </c>
      <c r="U25" s="214" t="str">
        <f>IF(ISERROR(VLOOKUP($A25,parlvotes_lh!$A$11:$ZZ$208,226,FALSE))=TRUE,"",IF(VLOOKUP($A25,parlvotes_lh!$A$11:$ZZ$208,226,FALSE)=0,"",VLOOKUP($A25,parlvotes_lh!$A$11:$ZZ$208,226,FALSE)))</f>
        <v/>
      </c>
      <c r="V25" s="214" t="str">
        <f>IF(ISERROR(VLOOKUP($A25,parlvotes_lh!$A$11:$ZZ$208,246,FALSE))=TRUE,"",IF(VLOOKUP($A25,parlvotes_lh!$A$11:$ZZ$208,246,FALSE)=0,"",VLOOKUP($A25,parlvotes_lh!$A$11:$ZZ$208,246,FALSE)))</f>
        <v/>
      </c>
      <c r="W25" s="214" t="str">
        <f>IF(ISERROR(VLOOKUP($A25,parlvotes_lh!$A$11:$ZZ$208,266,FALSE))=TRUE,"",IF(VLOOKUP($A25,parlvotes_lh!$A$11:$ZZ$208,266,FALSE)=0,"",VLOOKUP($A25,parlvotes_lh!$A$11:$ZZ$208,266,FALSE)))</f>
        <v/>
      </c>
      <c r="X25" s="214" t="str">
        <f>IF(ISERROR(VLOOKUP($A25,parlvotes_lh!$A$11:$ZZ$208,286,FALSE))=TRUE,"",IF(VLOOKUP($A25,parlvotes_lh!$A$11:$ZZ$208,286,FALSE)=0,"",VLOOKUP($A25,parlvotes_lh!$A$11:$ZZ$208,286,FALSE)))</f>
        <v/>
      </c>
      <c r="Y25" s="214" t="str">
        <f>IF(ISERROR(VLOOKUP($A25,parlvotes_lh!$A$11:$ZZ$208,306,FALSE))=TRUE,"",IF(VLOOKUP($A25,parlvotes_lh!$A$11:$ZZ$208,306,FALSE)=0,"",VLOOKUP($A25,parlvotes_lh!$A$11:$ZZ$208,306,FALSE)))</f>
        <v/>
      </c>
      <c r="Z25" s="214" t="str">
        <f>IF(ISERROR(VLOOKUP($A25,parlvotes_lh!$A$11:$ZZ$208,326,FALSE))=TRUE,"",IF(VLOOKUP($A25,parlvotes_lh!$A$11:$ZZ$208,326,FALSE)=0,"",VLOOKUP($A25,parlvotes_lh!$A$11:$ZZ$208,326,FALSE)))</f>
        <v/>
      </c>
      <c r="AA25" s="214" t="str">
        <f>IF(ISERROR(VLOOKUP($A25,parlvotes_lh!$A$11:$ZZ$208,346,FALSE))=TRUE,"",IF(VLOOKUP($A25,parlvotes_lh!$A$11:$ZZ$208,346,FALSE)=0,"",VLOOKUP($A25,parlvotes_lh!$A$11:$ZZ$208,346,FALSE)))</f>
        <v/>
      </c>
      <c r="AB25" s="214" t="str">
        <f>IF(ISERROR(VLOOKUP($A25,parlvotes_lh!$A$11:$ZZ$208,366,FALSE))=TRUE,"",IF(VLOOKUP($A25,parlvotes_lh!$A$11:$ZZ$208,366,FALSE)=0,"",VLOOKUP($A25,parlvotes_lh!$A$11:$ZZ$208,366,FALSE)))</f>
        <v/>
      </c>
      <c r="AC25" s="214" t="str">
        <f>IF(ISERROR(VLOOKUP($A25,parlvotes_lh!$A$11:$ZZ$208,386,FALSE))=TRUE,"",IF(VLOOKUP($A25,parlvotes_lh!$A$11:$ZZ$208,386,FALSE)=0,"",VLOOKUP($A25,parlvotes_lh!$A$11:$ZZ$208,386,FALSE)))</f>
        <v/>
      </c>
    </row>
    <row r="26" spans="1:38" ht="13.5" customHeight="1">
      <c r="A26" s="208" t="str">
        <f>IF(info_parties!A26="","",info_parties!A26)</f>
        <v>sk_hdz01&amp;lu01</v>
      </c>
      <c r="B26" s="120" t="str">
        <f>IF(A26="","",MID(info_weblinks!$C$3,32,3))</f>
        <v>svk</v>
      </c>
      <c r="C26" s="120" t="str">
        <f>IF(info_parties!G26="","",info_parties!G26)</f>
        <v>Coalition Movement for Democracy/People’s Union</v>
      </c>
      <c r="D26" s="120" t="str">
        <f>IF(info_parties!K26="","",info_parties!K26)</f>
        <v>Koalícia Hnutie za demokraciu/Ľudová strana</v>
      </c>
      <c r="E26" s="120" t="str">
        <f>IF(info_parties!H26="","",info_parties!H26)</f>
        <v>HZD/ĽU</v>
      </c>
      <c r="F26" s="209" t="str">
        <f t="shared" si="0"/>
        <v/>
      </c>
      <c r="G26" s="210" t="str">
        <f t="shared" si="1"/>
        <v/>
      </c>
      <c r="H26" s="211" t="str">
        <f t="shared" si="2"/>
        <v/>
      </c>
      <c r="I26" s="212" t="str">
        <f t="shared" si="3"/>
        <v/>
      </c>
      <c r="J26" s="213" t="str">
        <f>IF(ISERROR(VLOOKUP($A26,parlvotes_lh!$A$11:$ZZ$208,6,FALSE))=TRUE,"",IF(VLOOKUP($A26,parlvotes_lh!$A$11:$ZZ$208,6,FALSE)=0,"",VLOOKUP($A26,parlvotes_lh!$A$11:$ZZ$208,6,FALSE)))</f>
        <v/>
      </c>
      <c r="K26" s="213" t="str">
        <f>IF(ISERROR(VLOOKUP($A26,parlvotes_lh!$A$11:$ZZ$208,26,FALSE))=TRUE,"",IF(VLOOKUP($A26,parlvotes_lh!$A$11:$ZZ$208,26,FALSE)=0,"",VLOOKUP($A26,parlvotes_lh!$A$11:$ZZ$208,26,FALSE)))</f>
        <v/>
      </c>
      <c r="L26" s="213" t="str">
        <f>IF(ISERROR(VLOOKUP($A26,parlvotes_lh!$A$11:$ZZ$208,46,FALSE))=TRUE,"",IF(VLOOKUP($A26,parlvotes_lh!$A$11:$ZZ$208,46,FALSE)=0,"",VLOOKUP($A26,parlvotes_lh!$A$11:$ZZ$208,46,FALSE)))</f>
        <v/>
      </c>
      <c r="M26" s="213" t="str">
        <f>IF(ISERROR(VLOOKUP($A26,parlvotes_lh!$A$11:$ZZ$208,66,FALSE))=TRUE,"",IF(VLOOKUP($A26,parlvotes_lh!$A$11:$ZZ$208,66,FALSE)=0,"",VLOOKUP($A26,parlvotes_lh!$A$11:$ZZ$208,66,FALSE)))</f>
        <v/>
      </c>
      <c r="N26" s="213" t="str">
        <f>IF(ISERROR(VLOOKUP($A26,parlvotes_lh!$A$11:$ZZ$208,86,FALSE))=TRUE,"",IF(VLOOKUP($A26,parlvotes_lh!$A$11:$ZZ$208,86,FALSE)=0,"",VLOOKUP($A26,parlvotes_lh!$A$11:$ZZ$208,86,FALSE)))</f>
        <v/>
      </c>
      <c r="O26" s="213" t="str">
        <f>IF(ISERROR(VLOOKUP($A26,parlvotes_lh!$A$11:$ZZ$208,106,FALSE))=TRUE,"",IF(VLOOKUP($A26,parlvotes_lh!$A$11:$ZZ$208,106,FALSE)=0,"",VLOOKUP($A26,parlvotes_lh!$A$11:$ZZ$208,106,FALSE)))</f>
        <v/>
      </c>
      <c r="P26" s="213" t="str">
        <f>IF(ISERROR(VLOOKUP($A26,parlvotes_lh!$A$11:$ZZ$208,126,FALSE))=TRUE,"",IF(VLOOKUP($A26,parlvotes_lh!$A$11:$ZZ$208,126,FALSE)=0,"",VLOOKUP($A26,parlvotes_lh!$A$11:$ZZ$208,126,FALSE)))</f>
        <v/>
      </c>
      <c r="Q26" s="214" t="str">
        <f>IF(ISERROR(VLOOKUP($A26,parlvotes_lh!$A$11:$ZZ$208,146,FALSE))=TRUE,"",IF(VLOOKUP($A26,parlvotes_lh!$A$11:$ZZ$208,146,FALSE)=0,"",VLOOKUP($A26,parlvotes_lh!$A$11:$ZZ$208,146,FALSE)))</f>
        <v/>
      </c>
      <c r="R26" s="214" t="str">
        <f>IF(ISERROR(VLOOKUP($A26,parlvotes_lh!$A$11:$ZZ$208,166,FALSE))=TRUE,"",IF(VLOOKUP($A26,parlvotes_lh!$A$11:$ZZ$208,166,FALSE)=0,"",VLOOKUP($A26,parlvotes_lh!$A$11:$ZZ$208,166,FALSE)))</f>
        <v/>
      </c>
      <c r="S26" s="214" t="str">
        <f>IF(ISERROR(VLOOKUP($A26,parlvotes_lh!$A$11:$ZZ$208,186,FALSE))=TRUE,"",IF(VLOOKUP($A26,parlvotes_lh!$A$11:$ZZ$208,186,FALSE)=0,"",VLOOKUP($A26,parlvotes_lh!$A$11:$ZZ$208,186,FALSE)))</f>
        <v/>
      </c>
      <c r="T26" s="214" t="str">
        <f>IF(ISERROR(VLOOKUP($A26,parlvotes_lh!$A$11:$ZZ$208,206,FALSE))=TRUE,"",IF(VLOOKUP($A26,parlvotes_lh!$A$11:$ZZ$208,206,FALSE)=0,"",VLOOKUP($A26,parlvotes_lh!$A$11:$ZZ$208,206,FALSE)))</f>
        <v/>
      </c>
      <c r="U26" s="214" t="str">
        <f>IF(ISERROR(VLOOKUP($A26,parlvotes_lh!$A$11:$ZZ$208,226,FALSE))=TRUE,"",IF(VLOOKUP($A26,parlvotes_lh!$A$11:$ZZ$208,226,FALSE)=0,"",VLOOKUP($A26,parlvotes_lh!$A$11:$ZZ$208,226,FALSE)))</f>
        <v/>
      </c>
      <c r="V26" s="214" t="str">
        <f>IF(ISERROR(VLOOKUP($A26,parlvotes_lh!$A$11:$ZZ$208,246,FALSE))=TRUE,"",IF(VLOOKUP($A26,parlvotes_lh!$A$11:$ZZ$208,246,FALSE)=0,"",VLOOKUP($A26,parlvotes_lh!$A$11:$ZZ$208,246,FALSE)))</f>
        <v/>
      </c>
      <c r="W26" s="214" t="str">
        <f>IF(ISERROR(VLOOKUP($A26,parlvotes_lh!$A$11:$ZZ$208,266,FALSE))=TRUE,"",IF(VLOOKUP($A26,parlvotes_lh!$A$11:$ZZ$208,266,FALSE)=0,"",VLOOKUP($A26,parlvotes_lh!$A$11:$ZZ$208,266,FALSE)))</f>
        <v/>
      </c>
      <c r="X26" s="214" t="str">
        <f>IF(ISERROR(VLOOKUP($A26,parlvotes_lh!$A$11:$ZZ$208,286,FALSE))=TRUE,"",IF(VLOOKUP($A26,parlvotes_lh!$A$11:$ZZ$208,286,FALSE)=0,"",VLOOKUP($A26,parlvotes_lh!$A$11:$ZZ$208,286,FALSE)))</f>
        <v/>
      </c>
      <c r="Y26" s="214" t="str">
        <f>IF(ISERROR(VLOOKUP($A26,parlvotes_lh!$A$11:$ZZ$208,306,FALSE))=TRUE,"",IF(VLOOKUP($A26,parlvotes_lh!$A$11:$ZZ$208,306,FALSE)=0,"",VLOOKUP($A26,parlvotes_lh!$A$11:$ZZ$208,306,FALSE)))</f>
        <v/>
      </c>
      <c r="Z26" s="214" t="str">
        <f>IF(ISERROR(VLOOKUP($A26,parlvotes_lh!$A$11:$ZZ$208,326,FALSE))=TRUE,"",IF(VLOOKUP($A26,parlvotes_lh!$A$11:$ZZ$208,326,FALSE)=0,"",VLOOKUP($A26,parlvotes_lh!$A$11:$ZZ$208,326,FALSE)))</f>
        <v/>
      </c>
      <c r="AA26" s="214" t="str">
        <f>IF(ISERROR(VLOOKUP($A26,parlvotes_lh!$A$11:$ZZ$208,346,FALSE))=TRUE,"",IF(VLOOKUP($A26,parlvotes_lh!$A$11:$ZZ$208,346,FALSE)=0,"",VLOOKUP($A26,parlvotes_lh!$A$11:$ZZ$208,346,FALSE)))</f>
        <v/>
      </c>
      <c r="AB26" s="214" t="str">
        <f>IF(ISERROR(VLOOKUP($A26,parlvotes_lh!$A$11:$ZZ$208,366,FALSE))=TRUE,"",IF(VLOOKUP($A26,parlvotes_lh!$A$11:$ZZ$208,366,FALSE)=0,"",VLOOKUP($A26,parlvotes_lh!$A$11:$ZZ$208,366,FALSE)))</f>
        <v/>
      </c>
      <c r="AC26" s="214" t="str">
        <f>IF(ISERROR(VLOOKUP($A26,parlvotes_lh!$A$11:$ZZ$208,386,FALSE))=TRUE,"",IF(VLOOKUP($A26,parlvotes_lh!$A$11:$ZZ$208,386,FALSE)=0,"",VLOOKUP($A26,parlvotes_lh!$A$11:$ZZ$208,386,FALSE)))</f>
        <v/>
      </c>
    </row>
    <row r="27" spans="1:38" ht="13.5" customHeight="1">
      <c r="A27" s="208" t="str">
        <f>IF(info_parties!A27="","",info_parties!A27)</f>
        <v>sk_sns01&amp;psns01</v>
      </c>
      <c r="B27" s="120" t="str">
        <f>IF(A27="","",MID(info_weblinks!$C$3,32,3))</f>
        <v>svk</v>
      </c>
      <c r="C27" s="120" t="str">
        <f>IF(info_parties!G27="","",info_parties!G27)</f>
        <v>Coalition Slovak National Party/True Slovak National Party</v>
      </c>
      <c r="D27" s="120" t="str">
        <f>IF(info_parties!K27="","",info_parties!K27)</f>
        <v xml:space="preserve">Koalícia Slovenská národná strana/Pravá slovenská národná strana </v>
      </c>
      <c r="E27" s="120" t="str">
        <f>IF(info_parties!H27="","",info_parties!H27)</f>
        <v>SNS/PSNS</v>
      </c>
      <c r="F27" s="209" t="str">
        <f t="shared" si="0"/>
        <v/>
      </c>
      <c r="G27" s="210" t="str">
        <f t="shared" si="1"/>
        <v/>
      </c>
      <c r="H27" s="211" t="str">
        <f t="shared" si="2"/>
        <v/>
      </c>
      <c r="I27" s="212" t="str">
        <f t="shared" si="3"/>
        <v/>
      </c>
      <c r="J27" s="213" t="str">
        <f>IF(ISERROR(VLOOKUP($A27,parlvotes_lh!$A$11:$ZZ$208,6,FALSE))=TRUE,"",IF(VLOOKUP($A27,parlvotes_lh!$A$11:$ZZ$208,6,FALSE)=0,"",VLOOKUP($A27,parlvotes_lh!$A$11:$ZZ$208,6,FALSE)))</f>
        <v/>
      </c>
      <c r="K27" s="213" t="str">
        <f>IF(ISERROR(VLOOKUP($A27,parlvotes_lh!$A$11:$ZZ$208,26,FALSE))=TRUE,"",IF(VLOOKUP($A27,parlvotes_lh!$A$11:$ZZ$208,26,FALSE)=0,"",VLOOKUP($A27,parlvotes_lh!$A$11:$ZZ$208,26,FALSE)))</f>
        <v/>
      </c>
      <c r="L27" s="213" t="str">
        <f>IF(ISERROR(VLOOKUP($A27,parlvotes_lh!$A$11:$ZZ$208,46,FALSE))=TRUE,"",IF(VLOOKUP($A27,parlvotes_lh!$A$11:$ZZ$208,46,FALSE)=0,"",VLOOKUP($A27,parlvotes_lh!$A$11:$ZZ$208,46,FALSE)))</f>
        <v/>
      </c>
      <c r="M27" s="213" t="str">
        <f>IF(ISERROR(VLOOKUP($A27,parlvotes_lh!$A$11:$ZZ$208,66,FALSE))=TRUE,"",IF(VLOOKUP($A27,parlvotes_lh!$A$11:$ZZ$208,66,FALSE)=0,"",VLOOKUP($A27,parlvotes_lh!$A$11:$ZZ$208,66,FALSE)))</f>
        <v/>
      </c>
      <c r="N27" s="213" t="str">
        <f>IF(ISERROR(VLOOKUP($A27,parlvotes_lh!$A$11:$ZZ$208,86,FALSE))=TRUE,"",IF(VLOOKUP($A27,parlvotes_lh!$A$11:$ZZ$208,86,FALSE)=0,"",VLOOKUP($A27,parlvotes_lh!$A$11:$ZZ$208,86,FALSE)))</f>
        <v/>
      </c>
      <c r="O27" s="213" t="str">
        <f>IF(ISERROR(VLOOKUP($A27,parlvotes_lh!$A$11:$ZZ$208,106,FALSE))=TRUE,"",IF(VLOOKUP($A27,parlvotes_lh!$A$11:$ZZ$208,106,FALSE)=0,"",VLOOKUP($A27,parlvotes_lh!$A$11:$ZZ$208,106,FALSE)))</f>
        <v/>
      </c>
      <c r="P27" s="213" t="str">
        <f>IF(ISERROR(VLOOKUP($A27,parlvotes_lh!$A$11:$ZZ$208,126,FALSE))=TRUE,"",IF(VLOOKUP($A27,parlvotes_lh!$A$11:$ZZ$208,126,FALSE)=0,"",VLOOKUP($A27,parlvotes_lh!$A$11:$ZZ$208,126,FALSE)))</f>
        <v/>
      </c>
      <c r="Q27" s="214" t="str">
        <f>IF(ISERROR(VLOOKUP($A27,parlvotes_lh!$A$11:$ZZ$208,146,FALSE))=TRUE,"",IF(VLOOKUP($A27,parlvotes_lh!$A$11:$ZZ$208,146,FALSE)=0,"",VLOOKUP($A27,parlvotes_lh!$A$11:$ZZ$208,146,FALSE)))</f>
        <v/>
      </c>
      <c r="R27" s="214" t="str">
        <f>IF(ISERROR(VLOOKUP($A27,parlvotes_lh!$A$11:$ZZ$208,166,FALSE))=TRUE,"",IF(VLOOKUP($A27,parlvotes_lh!$A$11:$ZZ$208,166,FALSE)=0,"",VLOOKUP($A27,parlvotes_lh!$A$11:$ZZ$208,166,FALSE)))</f>
        <v/>
      </c>
      <c r="S27" s="214" t="str">
        <f>IF(ISERROR(VLOOKUP($A27,parlvotes_lh!$A$11:$ZZ$208,186,FALSE))=TRUE,"",IF(VLOOKUP($A27,parlvotes_lh!$A$11:$ZZ$208,186,FALSE)=0,"",VLOOKUP($A27,parlvotes_lh!$A$11:$ZZ$208,186,FALSE)))</f>
        <v/>
      </c>
      <c r="T27" s="214" t="str">
        <f>IF(ISERROR(VLOOKUP($A27,parlvotes_lh!$A$11:$ZZ$208,206,FALSE))=TRUE,"",IF(VLOOKUP($A27,parlvotes_lh!$A$11:$ZZ$208,206,FALSE)=0,"",VLOOKUP($A27,parlvotes_lh!$A$11:$ZZ$208,206,FALSE)))</f>
        <v/>
      </c>
      <c r="U27" s="214" t="str">
        <f>IF(ISERROR(VLOOKUP($A27,parlvotes_lh!$A$11:$ZZ$208,226,FALSE))=TRUE,"",IF(VLOOKUP($A27,parlvotes_lh!$A$11:$ZZ$208,226,FALSE)=0,"",VLOOKUP($A27,parlvotes_lh!$A$11:$ZZ$208,226,FALSE)))</f>
        <v/>
      </c>
      <c r="V27" s="214" t="str">
        <f>IF(ISERROR(VLOOKUP($A27,parlvotes_lh!$A$11:$ZZ$208,246,FALSE))=TRUE,"",IF(VLOOKUP($A27,parlvotes_lh!$A$11:$ZZ$208,246,FALSE)=0,"",VLOOKUP($A27,parlvotes_lh!$A$11:$ZZ$208,246,FALSE)))</f>
        <v/>
      </c>
      <c r="W27" s="214" t="str">
        <f>IF(ISERROR(VLOOKUP($A27,parlvotes_lh!$A$11:$ZZ$208,266,FALSE))=TRUE,"",IF(VLOOKUP($A27,parlvotes_lh!$A$11:$ZZ$208,266,FALSE)=0,"",VLOOKUP($A27,parlvotes_lh!$A$11:$ZZ$208,266,FALSE)))</f>
        <v/>
      </c>
      <c r="X27" s="214" t="str">
        <f>IF(ISERROR(VLOOKUP($A27,parlvotes_lh!$A$11:$ZZ$208,286,FALSE))=TRUE,"",IF(VLOOKUP($A27,parlvotes_lh!$A$11:$ZZ$208,286,FALSE)=0,"",VLOOKUP($A27,parlvotes_lh!$A$11:$ZZ$208,286,FALSE)))</f>
        <v/>
      </c>
      <c r="Y27" s="214" t="str">
        <f>IF(ISERROR(VLOOKUP($A27,parlvotes_lh!$A$11:$ZZ$208,306,FALSE))=TRUE,"",IF(VLOOKUP($A27,parlvotes_lh!$A$11:$ZZ$208,306,FALSE)=0,"",VLOOKUP($A27,parlvotes_lh!$A$11:$ZZ$208,306,FALSE)))</f>
        <v/>
      </c>
      <c r="Z27" s="214" t="str">
        <f>IF(ISERROR(VLOOKUP($A27,parlvotes_lh!$A$11:$ZZ$208,326,FALSE))=TRUE,"",IF(VLOOKUP($A27,parlvotes_lh!$A$11:$ZZ$208,326,FALSE)=0,"",VLOOKUP($A27,parlvotes_lh!$A$11:$ZZ$208,326,FALSE)))</f>
        <v/>
      </c>
      <c r="AA27" s="214" t="str">
        <f>IF(ISERROR(VLOOKUP($A27,parlvotes_lh!$A$11:$ZZ$208,346,FALSE))=TRUE,"",IF(VLOOKUP($A27,parlvotes_lh!$A$11:$ZZ$208,346,FALSE)=0,"",VLOOKUP($A27,parlvotes_lh!$A$11:$ZZ$208,346,FALSE)))</f>
        <v/>
      </c>
      <c r="AB27" s="214" t="str">
        <f>IF(ISERROR(VLOOKUP($A27,parlvotes_lh!$A$11:$ZZ$208,366,FALSE))=TRUE,"",IF(VLOOKUP($A27,parlvotes_lh!$A$11:$ZZ$208,366,FALSE)=0,"",VLOOKUP($A27,parlvotes_lh!$A$11:$ZZ$208,366,FALSE)))</f>
        <v/>
      </c>
      <c r="AC27" s="214" t="str">
        <f>IF(ISERROR(VLOOKUP($A27,parlvotes_lh!$A$11:$ZZ$208,386,FALSE))=TRUE,"",IF(VLOOKUP($A27,parlvotes_lh!$A$11:$ZZ$208,386,FALSE)=0,"",VLOOKUP($A27,parlvotes_lh!$A$11:$ZZ$208,386,FALSE)))</f>
        <v/>
      </c>
    </row>
    <row r="28" spans="1:38" ht="13.5" customHeight="1">
      <c r="A28" s="208" t="str">
        <f>IF(info_parties!A28="","",info_parties!A28)</f>
        <v>sk_kss02</v>
      </c>
      <c r="B28" s="120" t="str">
        <f>IF(A28="","",MID(info_weblinks!$C$3,32,3))</f>
        <v>svk</v>
      </c>
      <c r="C28" s="120" t="str">
        <f>IF(info_parties!G28="","",info_parties!G28)</f>
        <v>Communist Party of Slovakia</v>
      </c>
      <c r="D28" s="120" t="str">
        <f>IF(info_parties!K28="","",info_parties!K28)</f>
        <v>Komunistická  strana Slovenska</v>
      </c>
      <c r="E28" s="120" t="str">
        <f>IF(info_parties!H28="","",info_parties!H28)</f>
        <v>KSS</v>
      </c>
      <c r="F28" s="209">
        <f t="shared" si="0"/>
        <v>34607</v>
      </c>
      <c r="G28" s="210">
        <f t="shared" si="1"/>
        <v>42435</v>
      </c>
      <c r="H28" s="211">
        <f t="shared" si="2"/>
        <v>6.3200000000000006E-2</v>
      </c>
      <c r="I28" s="212">
        <f t="shared" si="3"/>
        <v>37519</v>
      </c>
      <c r="J28" s="213">
        <f>IF(ISERROR(VLOOKUP($A28,parlvotes_lh!$A$11:$ZZ$208,6,FALSE))=TRUE,"",IF(VLOOKUP($A28,parlvotes_lh!$A$11:$ZZ$208,6,FALSE)=0,"",VLOOKUP($A28,parlvotes_lh!$A$11:$ZZ$208,6,FALSE)))</f>
        <v>2.7200000000000002E-2</v>
      </c>
      <c r="K28" s="213">
        <f>IF(ISERROR(VLOOKUP($A28,parlvotes_lh!$A$11:$ZZ$208,26,FALSE))=TRUE,"",IF(VLOOKUP($A28,parlvotes_lh!$A$11:$ZZ$208,26,FALSE)=0,"",VLOOKUP($A28,parlvotes_lh!$A$11:$ZZ$208,26,FALSE)))</f>
        <v>2.7900000000000001E-2</v>
      </c>
      <c r="L28" s="213">
        <f>IF(ISERROR(VLOOKUP($A28,parlvotes_lh!$A$11:$ZZ$208,46,FALSE))=TRUE,"",IF(VLOOKUP($A28,parlvotes_lh!$A$11:$ZZ$208,46,FALSE)=0,"",VLOOKUP($A28,parlvotes_lh!$A$11:$ZZ$208,46,FALSE)))</f>
        <v>6.3200000000000006E-2</v>
      </c>
      <c r="M28" s="213">
        <f>IF(ISERROR(VLOOKUP($A28,parlvotes_lh!$A$11:$ZZ$208,66,FALSE))=TRUE,"",IF(VLOOKUP($A28,parlvotes_lh!$A$11:$ZZ$208,66,FALSE)=0,"",VLOOKUP($A28,parlvotes_lh!$A$11:$ZZ$208,66,FALSE)))</f>
        <v>3.8800000000000001E-2</v>
      </c>
      <c r="N28" s="213">
        <f>IF(ISERROR(VLOOKUP($A28,parlvotes_lh!$A$11:$ZZ$208,86,FALSE))=TRUE,"",IF(VLOOKUP($A28,parlvotes_lh!$A$11:$ZZ$208,86,FALSE)=0,"",VLOOKUP($A28,parlvotes_lh!$A$11:$ZZ$208,86,FALSE)))</f>
        <v>8.3000000000000001E-3</v>
      </c>
      <c r="O28" s="213">
        <f>IF(ISERROR(VLOOKUP($A28,parlvotes_lh!$A$11:$ZZ$208,106,FALSE))=TRUE,"",IF(VLOOKUP($A28,parlvotes_lh!$A$11:$ZZ$208,106,FALSE)=0,"",VLOOKUP($A28,parlvotes_lh!$A$11:$ZZ$208,106,FALSE)))</f>
        <v>7.2768182647629381E-3</v>
      </c>
      <c r="P28" s="213">
        <f>IF(ISERROR(VLOOKUP($A28,parlvotes_lh!$A$11:$ZZ$208,126,FALSE))=TRUE,"",IF(VLOOKUP($A28,parlvotes_lh!$A$11:$ZZ$208,126,FALSE)=0,"",VLOOKUP($A28,parlvotes_lh!$A$11:$ZZ$208,126,FALSE)))</f>
        <v>6.2421627840092029E-3</v>
      </c>
      <c r="Q28" s="214" t="str">
        <f>IF(ISERROR(VLOOKUP($A28,parlvotes_lh!$A$11:$ZZ$208,146,FALSE))=TRUE,"",IF(VLOOKUP($A28,parlvotes_lh!$A$11:$ZZ$208,146,FALSE)=0,"",VLOOKUP($A28,parlvotes_lh!$A$11:$ZZ$208,146,FALSE)))</f>
        <v/>
      </c>
      <c r="R28" s="214" t="str">
        <f>IF(ISERROR(VLOOKUP($A28,parlvotes_lh!$A$11:$ZZ$208,166,FALSE))=TRUE,"",IF(VLOOKUP($A28,parlvotes_lh!$A$11:$ZZ$208,166,FALSE)=0,"",VLOOKUP($A28,parlvotes_lh!$A$11:$ZZ$208,166,FALSE)))</f>
        <v/>
      </c>
      <c r="S28" s="214" t="str">
        <f>IF(ISERROR(VLOOKUP($A28,parlvotes_lh!$A$11:$ZZ$208,186,FALSE))=TRUE,"",IF(VLOOKUP($A28,parlvotes_lh!$A$11:$ZZ$208,186,FALSE)=0,"",VLOOKUP($A28,parlvotes_lh!$A$11:$ZZ$208,186,FALSE)))</f>
        <v/>
      </c>
      <c r="T28" s="214" t="str">
        <f>IF(ISERROR(VLOOKUP($A28,parlvotes_lh!$A$11:$ZZ$208,206,FALSE))=TRUE,"",IF(VLOOKUP($A28,parlvotes_lh!$A$11:$ZZ$208,206,FALSE)=0,"",VLOOKUP($A28,parlvotes_lh!$A$11:$ZZ$208,206,FALSE)))</f>
        <v/>
      </c>
      <c r="U28" s="214" t="str">
        <f>IF(ISERROR(VLOOKUP($A28,parlvotes_lh!$A$11:$ZZ$208,226,FALSE))=TRUE,"",IF(VLOOKUP($A28,parlvotes_lh!$A$11:$ZZ$208,226,FALSE)=0,"",VLOOKUP($A28,parlvotes_lh!$A$11:$ZZ$208,226,FALSE)))</f>
        <v/>
      </c>
      <c r="V28" s="214" t="str">
        <f>IF(ISERROR(VLOOKUP($A28,parlvotes_lh!$A$11:$ZZ$208,246,FALSE))=TRUE,"",IF(VLOOKUP($A28,parlvotes_lh!$A$11:$ZZ$208,246,FALSE)=0,"",VLOOKUP($A28,parlvotes_lh!$A$11:$ZZ$208,246,FALSE)))</f>
        <v/>
      </c>
      <c r="W28" s="214" t="str">
        <f>IF(ISERROR(VLOOKUP($A28,parlvotes_lh!$A$11:$ZZ$208,266,FALSE))=TRUE,"",IF(VLOOKUP($A28,parlvotes_lh!$A$11:$ZZ$208,266,FALSE)=0,"",VLOOKUP($A28,parlvotes_lh!$A$11:$ZZ$208,266,FALSE)))</f>
        <v/>
      </c>
      <c r="X28" s="214" t="str">
        <f>IF(ISERROR(VLOOKUP($A28,parlvotes_lh!$A$11:$ZZ$208,286,FALSE))=TRUE,"",IF(VLOOKUP($A28,parlvotes_lh!$A$11:$ZZ$208,286,FALSE)=0,"",VLOOKUP($A28,parlvotes_lh!$A$11:$ZZ$208,286,FALSE)))</f>
        <v/>
      </c>
      <c r="Y28" s="214" t="str">
        <f>IF(ISERROR(VLOOKUP($A28,parlvotes_lh!$A$11:$ZZ$208,306,FALSE))=TRUE,"",IF(VLOOKUP($A28,parlvotes_lh!$A$11:$ZZ$208,306,FALSE)=0,"",VLOOKUP($A28,parlvotes_lh!$A$11:$ZZ$208,306,FALSE)))</f>
        <v/>
      </c>
      <c r="Z28" s="214" t="str">
        <f>IF(ISERROR(VLOOKUP($A28,parlvotes_lh!$A$11:$ZZ$208,326,FALSE))=TRUE,"",IF(VLOOKUP($A28,parlvotes_lh!$A$11:$ZZ$208,326,FALSE)=0,"",VLOOKUP($A28,parlvotes_lh!$A$11:$ZZ$208,326,FALSE)))</f>
        <v/>
      </c>
      <c r="AA28" s="214" t="str">
        <f>IF(ISERROR(VLOOKUP($A28,parlvotes_lh!$A$11:$ZZ$208,346,FALSE))=TRUE,"",IF(VLOOKUP($A28,parlvotes_lh!$A$11:$ZZ$208,346,FALSE)=0,"",VLOOKUP($A28,parlvotes_lh!$A$11:$ZZ$208,346,FALSE)))</f>
        <v/>
      </c>
      <c r="AB28" s="214" t="str">
        <f>IF(ISERROR(VLOOKUP($A28,parlvotes_lh!$A$11:$ZZ$208,366,FALSE))=TRUE,"",IF(VLOOKUP($A28,parlvotes_lh!$A$11:$ZZ$208,366,FALSE)=0,"",VLOOKUP($A28,parlvotes_lh!$A$11:$ZZ$208,366,FALSE)))</f>
        <v/>
      </c>
      <c r="AC28" s="214" t="str">
        <f>IF(ISERROR(VLOOKUP($A28,parlvotes_lh!$A$11:$ZZ$208,386,FALSE))=TRUE,"",IF(VLOOKUP($A28,parlvotes_lh!$A$11:$ZZ$208,386,FALSE)=0,"",VLOOKUP($A28,parlvotes_lh!$A$11:$ZZ$208,386,FALSE)))</f>
        <v/>
      </c>
    </row>
    <row r="29" spans="1:38" ht="13.5" customHeight="1">
      <c r="A29" s="208" t="str">
        <f>IF(info_parties!A29="","",info_parties!A29)</f>
        <v>sk_kds01</v>
      </c>
      <c r="B29" s="120" t="str">
        <f>IF(A29="","",MID(info_weblinks!$C$3,32,3))</f>
        <v>svk</v>
      </c>
      <c r="C29" s="120" t="str">
        <f>IF(info_parties!G29="","",info_parties!G29)</f>
        <v>Conservative Democrats of Slovakia</v>
      </c>
      <c r="D29" s="120" t="str">
        <f>IF(info_parties!K29="","",info_parties!K29)</f>
        <v>Konzervatívni demokrati Slovenska</v>
      </c>
      <c r="E29" s="120" t="str">
        <f>IF(info_parties!H29="","",info_parties!H29)</f>
        <v>KDS</v>
      </c>
      <c r="F29" s="209" t="str">
        <f t="shared" si="0"/>
        <v/>
      </c>
      <c r="G29" s="210" t="str">
        <f t="shared" si="1"/>
        <v/>
      </c>
      <c r="H29" s="211" t="str">
        <f t="shared" si="2"/>
        <v/>
      </c>
      <c r="I29" s="212" t="str">
        <f t="shared" si="3"/>
        <v/>
      </c>
      <c r="J29" s="213" t="str">
        <f>IF(ISERROR(VLOOKUP($A29,parlvotes_lh!$A$11:$ZZ$208,6,FALSE))=TRUE,"",IF(VLOOKUP($A29,parlvotes_lh!$A$11:$ZZ$208,6,FALSE)=0,"",VLOOKUP($A29,parlvotes_lh!$A$11:$ZZ$208,6,FALSE)))</f>
        <v/>
      </c>
      <c r="K29" s="213" t="str">
        <f>IF(ISERROR(VLOOKUP($A29,parlvotes_lh!$A$11:$ZZ$208,26,FALSE))=TRUE,"",IF(VLOOKUP($A29,parlvotes_lh!$A$11:$ZZ$208,26,FALSE)=0,"",VLOOKUP($A29,parlvotes_lh!$A$11:$ZZ$208,26,FALSE)))</f>
        <v/>
      </c>
      <c r="L29" s="213" t="str">
        <f>IF(ISERROR(VLOOKUP($A29,parlvotes_lh!$A$11:$ZZ$208,46,FALSE))=TRUE,"",IF(VLOOKUP($A29,parlvotes_lh!$A$11:$ZZ$208,46,FALSE)=0,"",VLOOKUP($A29,parlvotes_lh!$A$11:$ZZ$208,46,FALSE)))</f>
        <v/>
      </c>
      <c r="M29" s="213" t="str">
        <f>IF(ISERROR(VLOOKUP($A29,parlvotes_lh!$A$11:$ZZ$208,66,FALSE))=TRUE,"",IF(VLOOKUP($A29,parlvotes_lh!$A$11:$ZZ$208,66,FALSE)=0,"",VLOOKUP($A29,parlvotes_lh!$A$11:$ZZ$208,66,FALSE)))</f>
        <v/>
      </c>
      <c r="N29" s="213" t="str">
        <f>IF(ISERROR(VLOOKUP($A29,parlvotes_lh!$A$11:$ZZ$208,86,FALSE))=TRUE,"",IF(VLOOKUP($A29,parlvotes_lh!$A$11:$ZZ$208,86,FALSE)=0,"",VLOOKUP($A29,parlvotes_lh!$A$11:$ZZ$208,86,FALSE)))</f>
        <v/>
      </c>
      <c r="O29" s="213" t="str">
        <f>IF(ISERROR(VLOOKUP($A29,parlvotes_lh!$A$11:$ZZ$208,106,FALSE))=TRUE,"",IF(VLOOKUP($A29,parlvotes_lh!$A$11:$ZZ$208,106,FALSE)=0,"",VLOOKUP($A29,parlvotes_lh!$A$11:$ZZ$208,106,FALSE)))</f>
        <v/>
      </c>
      <c r="P29" s="213" t="str">
        <f>IF(ISERROR(VLOOKUP($A29,parlvotes_lh!$A$11:$ZZ$208,126,FALSE))=TRUE,"",IF(VLOOKUP($A29,parlvotes_lh!$A$11:$ZZ$208,126,FALSE)=0,"",VLOOKUP($A29,parlvotes_lh!$A$11:$ZZ$208,126,FALSE)))</f>
        <v/>
      </c>
      <c r="Q29" s="214" t="str">
        <f>IF(ISERROR(VLOOKUP($A29,parlvotes_lh!$A$11:$ZZ$208,146,FALSE))=TRUE,"",IF(VLOOKUP($A29,parlvotes_lh!$A$11:$ZZ$208,146,FALSE)=0,"",VLOOKUP($A29,parlvotes_lh!$A$11:$ZZ$208,146,FALSE)))</f>
        <v/>
      </c>
      <c r="R29" s="214" t="str">
        <f>IF(ISERROR(VLOOKUP($A29,parlvotes_lh!$A$11:$ZZ$208,166,FALSE))=TRUE,"",IF(VLOOKUP($A29,parlvotes_lh!$A$11:$ZZ$208,166,FALSE)=0,"",VLOOKUP($A29,parlvotes_lh!$A$11:$ZZ$208,166,FALSE)))</f>
        <v/>
      </c>
      <c r="S29" s="214" t="str">
        <f>IF(ISERROR(VLOOKUP($A29,parlvotes_lh!$A$11:$ZZ$208,186,FALSE))=TRUE,"",IF(VLOOKUP($A29,parlvotes_lh!$A$11:$ZZ$208,186,FALSE)=0,"",VLOOKUP($A29,parlvotes_lh!$A$11:$ZZ$208,186,FALSE)))</f>
        <v/>
      </c>
      <c r="T29" s="214" t="str">
        <f>IF(ISERROR(VLOOKUP($A29,parlvotes_lh!$A$11:$ZZ$208,206,FALSE))=TRUE,"",IF(VLOOKUP($A29,parlvotes_lh!$A$11:$ZZ$208,206,FALSE)=0,"",VLOOKUP($A29,parlvotes_lh!$A$11:$ZZ$208,206,FALSE)))</f>
        <v/>
      </c>
      <c r="U29" s="214" t="str">
        <f>IF(ISERROR(VLOOKUP($A29,parlvotes_lh!$A$11:$ZZ$208,226,FALSE))=TRUE,"",IF(VLOOKUP($A29,parlvotes_lh!$A$11:$ZZ$208,226,FALSE)=0,"",VLOOKUP($A29,parlvotes_lh!$A$11:$ZZ$208,226,FALSE)))</f>
        <v/>
      </c>
      <c r="V29" s="214" t="str">
        <f>IF(ISERROR(VLOOKUP($A29,parlvotes_lh!$A$11:$ZZ$208,246,FALSE))=TRUE,"",IF(VLOOKUP($A29,parlvotes_lh!$A$11:$ZZ$208,246,FALSE)=0,"",VLOOKUP($A29,parlvotes_lh!$A$11:$ZZ$208,246,FALSE)))</f>
        <v/>
      </c>
      <c r="W29" s="214" t="str">
        <f>IF(ISERROR(VLOOKUP($A29,parlvotes_lh!$A$11:$ZZ$208,266,FALSE))=TRUE,"",IF(VLOOKUP($A29,parlvotes_lh!$A$11:$ZZ$208,266,FALSE)=0,"",VLOOKUP($A29,parlvotes_lh!$A$11:$ZZ$208,266,FALSE)))</f>
        <v/>
      </c>
      <c r="X29" s="214" t="str">
        <f>IF(ISERROR(VLOOKUP($A29,parlvotes_lh!$A$11:$ZZ$208,286,FALSE))=TRUE,"",IF(VLOOKUP($A29,parlvotes_lh!$A$11:$ZZ$208,286,FALSE)=0,"",VLOOKUP($A29,parlvotes_lh!$A$11:$ZZ$208,286,FALSE)))</f>
        <v/>
      </c>
      <c r="Y29" s="214" t="str">
        <f>IF(ISERROR(VLOOKUP($A29,parlvotes_lh!$A$11:$ZZ$208,306,FALSE))=TRUE,"",IF(VLOOKUP($A29,parlvotes_lh!$A$11:$ZZ$208,306,FALSE)=0,"",VLOOKUP($A29,parlvotes_lh!$A$11:$ZZ$208,306,FALSE)))</f>
        <v/>
      </c>
      <c r="Z29" s="214" t="str">
        <f>IF(ISERROR(VLOOKUP($A29,parlvotes_lh!$A$11:$ZZ$208,326,FALSE))=TRUE,"",IF(VLOOKUP($A29,parlvotes_lh!$A$11:$ZZ$208,326,FALSE)=0,"",VLOOKUP($A29,parlvotes_lh!$A$11:$ZZ$208,326,FALSE)))</f>
        <v/>
      </c>
      <c r="AA29" s="214" t="str">
        <f>IF(ISERROR(VLOOKUP($A29,parlvotes_lh!$A$11:$ZZ$208,346,FALSE))=TRUE,"",IF(VLOOKUP($A29,parlvotes_lh!$A$11:$ZZ$208,346,FALSE)=0,"",VLOOKUP($A29,parlvotes_lh!$A$11:$ZZ$208,346,FALSE)))</f>
        <v/>
      </c>
      <c r="AB29" s="214" t="str">
        <f>IF(ISERROR(VLOOKUP($A29,parlvotes_lh!$A$11:$ZZ$208,366,FALSE))=TRUE,"",IF(VLOOKUP($A29,parlvotes_lh!$A$11:$ZZ$208,366,FALSE)=0,"",VLOOKUP($A29,parlvotes_lh!$A$11:$ZZ$208,366,FALSE)))</f>
        <v/>
      </c>
      <c r="AC29" s="214" t="str">
        <f>IF(ISERROR(VLOOKUP($A29,parlvotes_lh!$A$11:$ZZ$208,386,FALSE))=TRUE,"",IF(VLOOKUP($A29,parlvotes_lh!$A$11:$ZZ$208,386,FALSE)=0,"",VLOOKUP($A29,parlvotes_lh!$A$11:$ZZ$208,386,FALSE)))</f>
        <v/>
      </c>
    </row>
    <row r="30" spans="1:38" ht="13.5" customHeight="1">
      <c r="A30" s="208" t="str">
        <f>IF(info_parties!A30="","",info_parties!A30)</f>
        <v>sk_kds01&amp;oks01</v>
      </c>
      <c r="B30" s="120" t="str">
        <f>IF(A30="","",MID(info_weblinks!$C$3,32,3))</f>
        <v>svk</v>
      </c>
      <c r="C30" s="120" t="str">
        <f>IF(info_parties!G30="","",info_parties!G30)</f>
        <v>Conservative Democrats of Slovakia/Civic Conservative Party</v>
      </c>
      <c r="D30" s="120" t="str">
        <f>IF(info_parties!K30="","",info_parties!K30)</f>
        <v>Konzervatívni demokrati Slovenska/Občianska konzervatívna strana</v>
      </c>
      <c r="E30" s="120" t="str">
        <f>IF(info_parties!H30="","",info_parties!H30)</f>
        <v>KDS-OKS</v>
      </c>
      <c r="F30" s="209" t="str">
        <f t="shared" si="0"/>
        <v/>
      </c>
      <c r="G30" s="210" t="str">
        <f t="shared" si="1"/>
        <v/>
      </c>
      <c r="H30" s="211" t="str">
        <f t="shared" si="2"/>
        <v/>
      </c>
      <c r="I30" s="212" t="str">
        <f t="shared" si="3"/>
        <v/>
      </c>
      <c r="J30" s="213" t="str">
        <f>IF(ISERROR(VLOOKUP($A30,parlvotes_lh!$A$11:$ZZ$208,6,FALSE))=TRUE,"",IF(VLOOKUP($A30,parlvotes_lh!$A$11:$ZZ$208,6,FALSE)=0,"",VLOOKUP($A30,parlvotes_lh!$A$11:$ZZ$208,6,FALSE)))</f>
        <v/>
      </c>
      <c r="K30" s="213" t="str">
        <f>IF(ISERROR(VLOOKUP($A30,parlvotes_lh!$A$11:$ZZ$208,26,FALSE))=TRUE,"",IF(VLOOKUP($A30,parlvotes_lh!$A$11:$ZZ$208,26,FALSE)=0,"",VLOOKUP($A30,parlvotes_lh!$A$11:$ZZ$208,26,FALSE)))</f>
        <v/>
      </c>
      <c r="L30" s="213" t="str">
        <f>IF(ISERROR(VLOOKUP($A30,parlvotes_lh!$A$11:$ZZ$208,46,FALSE))=TRUE,"",IF(VLOOKUP($A30,parlvotes_lh!$A$11:$ZZ$208,46,FALSE)=0,"",VLOOKUP($A30,parlvotes_lh!$A$11:$ZZ$208,46,FALSE)))</f>
        <v/>
      </c>
      <c r="M30" s="213" t="str">
        <f>IF(ISERROR(VLOOKUP($A30,parlvotes_lh!$A$11:$ZZ$208,66,FALSE))=TRUE,"",IF(VLOOKUP($A30,parlvotes_lh!$A$11:$ZZ$208,66,FALSE)=0,"",VLOOKUP($A30,parlvotes_lh!$A$11:$ZZ$208,66,FALSE)))</f>
        <v/>
      </c>
      <c r="N30" s="213" t="str">
        <f>IF(ISERROR(VLOOKUP($A30,parlvotes_lh!$A$11:$ZZ$208,86,FALSE))=TRUE,"",IF(VLOOKUP($A30,parlvotes_lh!$A$11:$ZZ$208,86,FALSE)=0,"",VLOOKUP($A30,parlvotes_lh!$A$11:$ZZ$208,86,FALSE)))</f>
        <v/>
      </c>
      <c r="O30" s="213" t="str">
        <f>IF(ISERROR(VLOOKUP($A30,parlvotes_lh!$A$11:$ZZ$208,106,FALSE))=TRUE,"",IF(VLOOKUP($A30,parlvotes_lh!$A$11:$ZZ$208,106,FALSE)=0,"",VLOOKUP($A30,parlvotes_lh!$A$11:$ZZ$208,106,FALSE)))</f>
        <v/>
      </c>
      <c r="P30" s="213" t="str">
        <f>IF(ISERROR(VLOOKUP($A30,parlvotes_lh!$A$11:$ZZ$208,126,FALSE))=TRUE,"",IF(VLOOKUP($A30,parlvotes_lh!$A$11:$ZZ$208,126,FALSE)=0,"",VLOOKUP($A30,parlvotes_lh!$A$11:$ZZ$208,126,FALSE)))</f>
        <v/>
      </c>
      <c r="Q30" s="214" t="str">
        <f>IF(ISERROR(VLOOKUP($A30,parlvotes_lh!$A$11:$ZZ$208,146,FALSE))=TRUE,"",IF(VLOOKUP($A30,parlvotes_lh!$A$11:$ZZ$208,146,FALSE)=0,"",VLOOKUP($A30,parlvotes_lh!$A$11:$ZZ$208,146,FALSE)))</f>
        <v/>
      </c>
      <c r="R30" s="214" t="str">
        <f>IF(ISERROR(VLOOKUP($A30,parlvotes_lh!$A$11:$ZZ$208,166,FALSE))=TRUE,"",IF(VLOOKUP($A30,parlvotes_lh!$A$11:$ZZ$208,166,FALSE)=0,"",VLOOKUP($A30,parlvotes_lh!$A$11:$ZZ$208,166,FALSE)))</f>
        <v/>
      </c>
      <c r="S30" s="214" t="str">
        <f>IF(ISERROR(VLOOKUP($A30,parlvotes_lh!$A$11:$ZZ$208,186,FALSE))=TRUE,"",IF(VLOOKUP($A30,parlvotes_lh!$A$11:$ZZ$208,186,FALSE)=0,"",VLOOKUP($A30,parlvotes_lh!$A$11:$ZZ$208,186,FALSE)))</f>
        <v/>
      </c>
      <c r="T30" s="214" t="str">
        <f>IF(ISERROR(VLOOKUP($A30,parlvotes_lh!$A$11:$ZZ$208,206,FALSE))=TRUE,"",IF(VLOOKUP($A30,parlvotes_lh!$A$11:$ZZ$208,206,FALSE)=0,"",VLOOKUP($A30,parlvotes_lh!$A$11:$ZZ$208,206,FALSE)))</f>
        <v/>
      </c>
      <c r="U30" s="214" t="str">
        <f>IF(ISERROR(VLOOKUP($A30,parlvotes_lh!$A$11:$ZZ$208,226,FALSE))=TRUE,"",IF(VLOOKUP($A30,parlvotes_lh!$A$11:$ZZ$208,226,FALSE)=0,"",VLOOKUP($A30,parlvotes_lh!$A$11:$ZZ$208,226,FALSE)))</f>
        <v/>
      </c>
      <c r="V30" s="214" t="str">
        <f>IF(ISERROR(VLOOKUP($A30,parlvotes_lh!$A$11:$ZZ$208,246,FALSE))=TRUE,"",IF(VLOOKUP($A30,parlvotes_lh!$A$11:$ZZ$208,246,FALSE)=0,"",VLOOKUP($A30,parlvotes_lh!$A$11:$ZZ$208,246,FALSE)))</f>
        <v/>
      </c>
      <c r="W30" s="214" t="str">
        <f>IF(ISERROR(VLOOKUP($A30,parlvotes_lh!$A$11:$ZZ$208,266,FALSE))=TRUE,"",IF(VLOOKUP($A30,parlvotes_lh!$A$11:$ZZ$208,266,FALSE)=0,"",VLOOKUP($A30,parlvotes_lh!$A$11:$ZZ$208,266,FALSE)))</f>
        <v/>
      </c>
      <c r="X30" s="214" t="str">
        <f>IF(ISERROR(VLOOKUP($A30,parlvotes_lh!$A$11:$ZZ$208,286,FALSE))=TRUE,"",IF(VLOOKUP($A30,parlvotes_lh!$A$11:$ZZ$208,286,FALSE)=0,"",VLOOKUP($A30,parlvotes_lh!$A$11:$ZZ$208,286,FALSE)))</f>
        <v/>
      </c>
      <c r="Y30" s="214" t="str">
        <f>IF(ISERROR(VLOOKUP($A30,parlvotes_lh!$A$11:$ZZ$208,306,FALSE))=TRUE,"",IF(VLOOKUP($A30,parlvotes_lh!$A$11:$ZZ$208,306,FALSE)=0,"",VLOOKUP($A30,parlvotes_lh!$A$11:$ZZ$208,306,FALSE)))</f>
        <v/>
      </c>
      <c r="Z30" s="214" t="str">
        <f>IF(ISERROR(VLOOKUP($A30,parlvotes_lh!$A$11:$ZZ$208,326,FALSE))=TRUE,"",IF(VLOOKUP($A30,parlvotes_lh!$A$11:$ZZ$208,326,FALSE)=0,"",VLOOKUP($A30,parlvotes_lh!$A$11:$ZZ$208,326,FALSE)))</f>
        <v/>
      </c>
      <c r="AA30" s="214" t="str">
        <f>IF(ISERROR(VLOOKUP($A30,parlvotes_lh!$A$11:$ZZ$208,346,FALSE))=TRUE,"",IF(VLOOKUP($A30,parlvotes_lh!$A$11:$ZZ$208,346,FALSE)=0,"",VLOOKUP($A30,parlvotes_lh!$A$11:$ZZ$208,346,FALSE)))</f>
        <v/>
      </c>
      <c r="AB30" s="214" t="str">
        <f>IF(ISERROR(VLOOKUP($A30,parlvotes_lh!$A$11:$ZZ$208,366,FALSE))=TRUE,"",IF(VLOOKUP($A30,parlvotes_lh!$A$11:$ZZ$208,366,FALSE)=0,"",VLOOKUP($A30,parlvotes_lh!$A$11:$ZZ$208,366,FALSE)))</f>
        <v/>
      </c>
      <c r="AC30" s="214" t="str">
        <f>IF(ISERROR(VLOOKUP($A30,parlvotes_lh!$A$11:$ZZ$208,386,FALSE))=TRUE,"",IF(VLOOKUP($A30,parlvotes_lh!$A$11:$ZZ$208,386,FALSE)=0,"",VLOOKUP($A30,parlvotes_lh!$A$11:$ZZ$208,386,FALSE)))</f>
        <v/>
      </c>
    </row>
    <row r="31" spans="1:38" ht="13.5" customHeight="1">
      <c r="A31" s="208" t="str">
        <f>IF(info_parties!A31="","",info_parties!A31)</f>
        <v>sk_ksns01</v>
      </c>
      <c r="B31" s="120" t="str">
        <f>IF(A31="","",MID(info_weblinks!$C$3,32,3))</f>
        <v>svk</v>
      </c>
      <c r="C31" s="120" t="str">
        <f>IF(info_parties!G31="","",info_parties!G31)</f>
        <v>Christian Slovak National Party</v>
      </c>
      <c r="D31" s="120" t="str">
        <f>IF(info_parties!K31="","",info_parties!K31)</f>
        <v>Kresťanská Slovenská Národná Strana</v>
      </c>
      <c r="E31" s="120" t="str">
        <f>IF(info_parties!H31="","",info_parties!H31)</f>
        <v>KSNS</v>
      </c>
      <c r="F31" s="209" t="str">
        <f t="shared" si="0"/>
        <v/>
      </c>
      <c r="G31" s="210" t="str">
        <f t="shared" si="1"/>
        <v/>
      </c>
      <c r="H31" s="211" t="str">
        <f t="shared" si="2"/>
        <v/>
      </c>
      <c r="I31" s="212" t="str">
        <f t="shared" si="3"/>
        <v/>
      </c>
      <c r="J31" s="213" t="str">
        <f>IF(ISERROR(VLOOKUP($A31,parlvotes_lh!$A$11:$ZZ$208,6,FALSE))=TRUE,"",IF(VLOOKUP($A31,parlvotes_lh!$A$11:$ZZ$208,6,FALSE)=0,"",VLOOKUP($A31,parlvotes_lh!$A$11:$ZZ$208,6,FALSE)))</f>
        <v/>
      </c>
      <c r="K31" s="213" t="str">
        <f>IF(ISERROR(VLOOKUP($A31,parlvotes_lh!$A$11:$ZZ$208,26,FALSE))=TRUE,"",IF(VLOOKUP($A31,parlvotes_lh!$A$11:$ZZ$208,26,FALSE)=0,"",VLOOKUP($A31,parlvotes_lh!$A$11:$ZZ$208,26,FALSE)))</f>
        <v/>
      </c>
      <c r="L31" s="213" t="str">
        <f>IF(ISERROR(VLOOKUP($A31,parlvotes_lh!$A$11:$ZZ$208,46,FALSE))=TRUE,"",IF(VLOOKUP($A31,parlvotes_lh!$A$11:$ZZ$208,46,FALSE)=0,"",VLOOKUP($A31,parlvotes_lh!$A$11:$ZZ$208,46,FALSE)))</f>
        <v/>
      </c>
      <c r="M31" s="213" t="str">
        <f>IF(ISERROR(VLOOKUP($A31,parlvotes_lh!$A$11:$ZZ$208,66,FALSE))=TRUE,"",IF(VLOOKUP($A31,parlvotes_lh!$A$11:$ZZ$208,66,FALSE)=0,"",VLOOKUP($A31,parlvotes_lh!$A$11:$ZZ$208,66,FALSE)))</f>
        <v/>
      </c>
      <c r="N31" s="213" t="str">
        <f>IF(ISERROR(VLOOKUP($A31,parlvotes_lh!$A$11:$ZZ$208,86,FALSE))=TRUE,"",IF(VLOOKUP($A31,parlvotes_lh!$A$11:$ZZ$208,86,FALSE)=0,"",VLOOKUP($A31,parlvotes_lh!$A$11:$ZZ$208,86,FALSE)))</f>
        <v/>
      </c>
      <c r="O31" s="213" t="str">
        <f>IF(ISERROR(VLOOKUP($A31,parlvotes_lh!$A$11:$ZZ$208,106,FALSE))=TRUE,"",IF(VLOOKUP($A31,parlvotes_lh!$A$11:$ZZ$208,106,FALSE)=0,"",VLOOKUP($A31,parlvotes_lh!$A$11:$ZZ$208,106,FALSE)))</f>
        <v/>
      </c>
      <c r="P31" s="213" t="str">
        <f>IF(ISERROR(VLOOKUP($A31,parlvotes_lh!$A$11:$ZZ$208,126,FALSE))=TRUE,"",IF(VLOOKUP($A31,parlvotes_lh!$A$11:$ZZ$208,126,FALSE)=0,"",VLOOKUP($A31,parlvotes_lh!$A$11:$ZZ$208,126,FALSE)))</f>
        <v/>
      </c>
      <c r="Q31" s="214" t="str">
        <f>IF(ISERROR(VLOOKUP($A31,parlvotes_lh!$A$11:$ZZ$208,146,FALSE))=TRUE,"",IF(VLOOKUP($A31,parlvotes_lh!$A$11:$ZZ$208,146,FALSE)=0,"",VLOOKUP($A31,parlvotes_lh!$A$11:$ZZ$208,146,FALSE)))</f>
        <v/>
      </c>
      <c r="R31" s="214" t="str">
        <f>IF(ISERROR(VLOOKUP($A31,parlvotes_lh!$A$11:$ZZ$208,166,FALSE))=TRUE,"",IF(VLOOKUP($A31,parlvotes_lh!$A$11:$ZZ$208,166,FALSE)=0,"",VLOOKUP($A31,parlvotes_lh!$A$11:$ZZ$208,166,FALSE)))</f>
        <v/>
      </c>
      <c r="S31" s="214" t="str">
        <f>IF(ISERROR(VLOOKUP($A31,parlvotes_lh!$A$11:$ZZ$208,186,FALSE))=TRUE,"",IF(VLOOKUP($A31,parlvotes_lh!$A$11:$ZZ$208,186,FALSE)=0,"",VLOOKUP($A31,parlvotes_lh!$A$11:$ZZ$208,186,FALSE)))</f>
        <v/>
      </c>
      <c r="T31" s="214" t="str">
        <f>IF(ISERROR(VLOOKUP($A31,parlvotes_lh!$A$11:$ZZ$208,206,FALSE))=TRUE,"",IF(VLOOKUP($A31,parlvotes_lh!$A$11:$ZZ$208,206,FALSE)=0,"",VLOOKUP($A31,parlvotes_lh!$A$11:$ZZ$208,206,FALSE)))</f>
        <v/>
      </c>
      <c r="U31" s="214" t="str">
        <f>IF(ISERROR(VLOOKUP($A31,parlvotes_lh!$A$11:$ZZ$208,226,FALSE))=TRUE,"",IF(VLOOKUP($A31,parlvotes_lh!$A$11:$ZZ$208,226,FALSE)=0,"",VLOOKUP($A31,parlvotes_lh!$A$11:$ZZ$208,226,FALSE)))</f>
        <v/>
      </c>
      <c r="V31" s="214" t="str">
        <f>IF(ISERROR(VLOOKUP($A31,parlvotes_lh!$A$11:$ZZ$208,246,FALSE))=TRUE,"",IF(VLOOKUP($A31,parlvotes_lh!$A$11:$ZZ$208,246,FALSE)=0,"",VLOOKUP($A31,parlvotes_lh!$A$11:$ZZ$208,246,FALSE)))</f>
        <v/>
      </c>
      <c r="W31" s="214" t="str">
        <f>IF(ISERROR(VLOOKUP($A31,parlvotes_lh!$A$11:$ZZ$208,266,FALSE))=TRUE,"",IF(VLOOKUP($A31,parlvotes_lh!$A$11:$ZZ$208,266,FALSE)=0,"",VLOOKUP($A31,parlvotes_lh!$A$11:$ZZ$208,266,FALSE)))</f>
        <v/>
      </c>
      <c r="X31" s="214" t="str">
        <f>IF(ISERROR(VLOOKUP($A31,parlvotes_lh!$A$11:$ZZ$208,286,FALSE))=TRUE,"",IF(VLOOKUP($A31,parlvotes_lh!$A$11:$ZZ$208,286,FALSE)=0,"",VLOOKUP($A31,parlvotes_lh!$A$11:$ZZ$208,286,FALSE)))</f>
        <v/>
      </c>
      <c r="Y31" s="214" t="str">
        <f>IF(ISERROR(VLOOKUP($A31,parlvotes_lh!$A$11:$ZZ$208,306,FALSE))=TRUE,"",IF(VLOOKUP($A31,parlvotes_lh!$A$11:$ZZ$208,306,FALSE)=0,"",VLOOKUP($A31,parlvotes_lh!$A$11:$ZZ$208,306,FALSE)))</f>
        <v/>
      </c>
      <c r="Z31" s="214" t="str">
        <f>IF(ISERROR(VLOOKUP($A31,parlvotes_lh!$A$11:$ZZ$208,326,FALSE))=TRUE,"",IF(VLOOKUP($A31,parlvotes_lh!$A$11:$ZZ$208,326,FALSE)=0,"",VLOOKUP($A31,parlvotes_lh!$A$11:$ZZ$208,326,FALSE)))</f>
        <v/>
      </c>
      <c r="AA31" s="214" t="str">
        <f>IF(ISERROR(VLOOKUP($A31,parlvotes_lh!$A$11:$ZZ$208,346,FALSE))=TRUE,"",IF(VLOOKUP($A31,parlvotes_lh!$A$11:$ZZ$208,346,FALSE)=0,"",VLOOKUP($A31,parlvotes_lh!$A$11:$ZZ$208,346,FALSE)))</f>
        <v/>
      </c>
      <c r="AB31" s="214" t="str">
        <f>IF(ISERROR(VLOOKUP($A31,parlvotes_lh!$A$11:$ZZ$208,366,FALSE))=TRUE,"",IF(VLOOKUP($A31,parlvotes_lh!$A$11:$ZZ$208,366,FALSE)=0,"",VLOOKUP($A31,parlvotes_lh!$A$11:$ZZ$208,366,FALSE)))</f>
        <v/>
      </c>
      <c r="AC31" s="214" t="str">
        <f>IF(ISERROR(VLOOKUP($A31,parlvotes_lh!$A$11:$ZZ$208,386,FALSE))=TRUE,"",IF(VLOOKUP($A31,parlvotes_lh!$A$11:$ZZ$208,386,FALSE)=0,"",VLOOKUP($A31,parlvotes_lh!$A$11:$ZZ$208,386,FALSE)))</f>
        <v/>
      </c>
    </row>
    <row r="32" spans="1:38" ht="13.5" customHeight="1">
      <c r="A32" s="208" t="str">
        <f>IF(info_parties!A32="","",info_parties!A32)</f>
        <v>sk_kdh01</v>
      </c>
      <c r="B32" s="120" t="str">
        <f>IF(A32="","",MID(info_weblinks!$C$3,32,3))</f>
        <v>svk</v>
      </c>
      <c r="C32" s="120" t="str">
        <f>IF(info_parties!G32="","",info_parties!G32)</f>
        <v>Christian Democratic Movement</v>
      </c>
      <c r="D32" s="120" t="str">
        <f>IF(info_parties!K32="","",info_parties!K32)</f>
        <v>Kresťansko demokratické hnutie</v>
      </c>
      <c r="E32" s="120" t="str">
        <f>IF(info_parties!H32="","",info_parties!H32)</f>
        <v>KDH</v>
      </c>
      <c r="F32" s="209">
        <f t="shared" si="0"/>
        <v>34607</v>
      </c>
      <c r="G32" s="210">
        <f t="shared" si="1"/>
        <v>43890</v>
      </c>
      <c r="H32" s="211">
        <f t="shared" si="2"/>
        <v>0.1008</v>
      </c>
      <c r="I32" s="212">
        <f t="shared" si="3"/>
        <v>34607</v>
      </c>
      <c r="J32" s="213">
        <f>IF(ISERROR(VLOOKUP($A32,parlvotes_lh!$A$11:$ZZ$208,6,FALSE))=TRUE,"",IF(VLOOKUP($A32,parlvotes_lh!$A$11:$ZZ$208,6,FALSE)=0,"",VLOOKUP($A32,parlvotes_lh!$A$11:$ZZ$208,6,FALSE)))</f>
        <v>0.1008</v>
      </c>
      <c r="K32" s="213" t="str">
        <f>IF(ISERROR(VLOOKUP($A32,parlvotes_lh!$A$11:$ZZ$208,26,FALSE))=TRUE,"",IF(VLOOKUP($A32,parlvotes_lh!$A$11:$ZZ$208,26,FALSE)=0,"",VLOOKUP($A32,parlvotes_lh!$A$11:$ZZ$208,26,FALSE)))</f>
        <v/>
      </c>
      <c r="L32" s="213">
        <f>IF(ISERROR(VLOOKUP($A32,parlvotes_lh!$A$11:$ZZ$208,46,FALSE))=TRUE,"",IF(VLOOKUP($A32,parlvotes_lh!$A$11:$ZZ$208,46,FALSE)=0,"",VLOOKUP($A32,parlvotes_lh!$A$11:$ZZ$208,46,FALSE)))</f>
        <v>8.2500000000000004E-2</v>
      </c>
      <c r="M32" s="213">
        <f>IF(ISERROR(VLOOKUP($A32,parlvotes_lh!$A$11:$ZZ$208,66,FALSE))=TRUE,"",IF(VLOOKUP($A32,parlvotes_lh!$A$11:$ZZ$208,66,FALSE)=0,"",VLOOKUP($A32,parlvotes_lh!$A$11:$ZZ$208,66,FALSE)))</f>
        <v>8.3100000000000007E-2</v>
      </c>
      <c r="N32" s="213">
        <f>IF(ISERROR(VLOOKUP($A32,parlvotes_lh!$A$11:$ZZ$208,86,FALSE))=TRUE,"",IF(VLOOKUP($A32,parlvotes_lh!$A$11:$ZZ$208,86,FALSE)=0,"",VLOOKUP($A32,parlvotes_lh!$A$11:$ZZ$208,86,FALSE)))</f>
        <v>8.5199999999999998E-2</v>
      </c>
      <c r="O32" s="213">
        <f>IF(ISERROR(VLOOKUP($A32,parlvotes_lh!$A$11:$ZZ$208,106,FALSE))=TRUE,"",IF(VLOOKUP($A32,parlvotes_lh!$A$11:$ZZ$208,106,FALSE)=0,"",VLOOKUP($A32,parlvotes_lh!$A$11:$ZZ$208,106,FALSE)))</f>
        <v>8.8247916965249987E-2</v>
      </c>
      <c r="P32" s="213">
        <f>IF(ISERROR(VLOOKUP($A32,parlvotes_lh!$A$11:$ZZ$208,126,FALSE))=TRUE,"",IF(VLOOKUP($A32,parlvotes_lh!$A$11:$ZZ$208,126,FALSE)=0,"",VLOOKUP($A32,parlvotes_lh!$A$11:$ZZ$208,126,FALSE)))</f>
        <v>4.9432652669926185E-2</v>
      </c>
      <c r="Q32" s="214">
        <f>IF(ISERROR(VLOOKUP($A32,parlvotes_lh!$A$11:$ZZ$208,146,FALSE))=TRUE,"",IF(VLOOKUP($A32,parlvotes_lh!$A$11:$ZZ$208,146,FALSE)=0,"",VLOOKUP($A32,parlvotes_lh!$A$11:$ZZ$208,146,FALSE)))</f>
        <v>4.653773662498599E-2</v>
      </c>
      <c r="R32" s="214" t="str">
        <f>IF(ISERROR(VLOOKUP($A32,parlvotes_lh!$A$11:$ZZ$208,166,FALSE))=TRUE,"",IF(VLOOKUP($A32,parlvotes_lh!$A$11:$ZZ$208,166,FALSE)=0,"",VLOOKUP($A32,parlvotes_lh!$A$11:$ZZ$208,166,FALSE)))</f>
        <v/>
      </c>
      <c r="S32" s="214" t="str">
        <f>IF(ISERROR(VLOOKUP($A32,parlvotes_lh!$A$11:$ZZ$208,186,FALSE))=TRUE,"",IF(VLOOKUP($A32,parlvotes_lh!$A$11:$ZZ$208,186,FALSE)=0,"",VLOOKUP($A32,parlvotes_lh!$A$11:$ZZ$208,186,FALSE)))</f>
        <v/>
      </c>
      <c r="T32" s="214" t="str">
        <f>IF(ISERROR(VLOOKUP($A32,parlvotes_lh!$A$11:$ZZ$208,206,FALSE))=TRUE,"",IF(VLOOKUP($A32,parlvotes_lh!$A$11:$ZZ$208,206,FALSE)=0,"",VLOOKUP($A32,parlvotes_lh!$A$11:$ZZ$208,206,FALSE)))</f>
        <v/>
      </c>
      <c r="U32" s="214" t="str">
        <f>IF(ISERROR(VLOOKUP($A32,parlvotes_lh!$A$11:$ZZ$208,226,FALSE))=TRUE,"",IF(VLOOKUP($A32,parlvotes_lh!$A$11:$ZZ$208,226,FALSE)=0,"",VLOOKUP($A32,parlvotes_lh!$A$11:$ZZ$208,226,FALSE)))</f>
        <v/>
      </c>
      <c r="V32" s="214" t="str">
        <f>IF(ISERROR(VLOOKUP($A32,parlvotes_lh!$A$11:$ZZ$208,246,FALSE))=TRUE,"",IF(VLOOKUP($A32,parlvotes_lh!$A$11:$ZZ$208,246,FALSE)=0,"",VLOOKUP($A32,parlvotes_lh!$A$11:$ZZ$208,246,FALSE)))</f>
        <v/>
      </c>
      <c r="W32" s="214" t="str">
        <f>IF(ISERROR(VLOOKUP($A32,parlvotes_lh!$A$11:$ZZ$208,266,FALSE))=TRUE,"",IF(VLOOKUP($A32,parlvotes_lh!$A$11:$ZZ$208,266,FALSE)=0,"",VLOOKUP($A32,parlvotes_lh!$A$11:$ZZ$208,266,FALSE)))</f>
        <v/>
      </c>
      <c r="X32" s="214" t="str">
        <f>IF(ISERROR(VLOOKUP($A32,parlvotes_lh!$A$11:$ZZ$208,286,FALSE))=TRUE,"",IF(VLOOKUP($A32,parlvotes_lh!$A$11:$ZZ$208,286,FALSE)=0,"",VLOOKUP($A32,parlvotes_lh!$A$11:$ZZ$208,286,FALSE)))</f>
        <v/>
      </c>
      <c r="Y32" s="214" t="str">
        <f>IF(ISERROR(VLOOKUP($A32,parlvotes_lh!$A$11:$ZZ$208,306,FALSE))=TRUE,"",IF(VLOOKUP($A32,parlvotes_lh!$A$11:$ZZ$208,306,FALSE)=0,"",VLOOKUP($A32,parlvotes_lh!$A$11:$ZZ$208,306,FALSE)))</f>
        <v/>
      </c>
      <c r="Z32" s="214" t="str">
        <f>IF(ISERROR(VLOOKUP($A32,parlvotes_lh!$A$11:$ZZ$208,326,FALSE))=TRUE,"",IF(VLOOKUP($A32,parlvotes_lh!$A$11:$ZZ$208,326,FALSE)=0,"",VLOOKUP($A32,parlvotes_lh!$A$11:$ZZ$208,326,FALSE)))</f>
        <v/>
      </c>
      <c r="AA32" s="214" t="str">
        <f>IF(ISERROR(VLOOKUP($A32,parlvotes_lh!$A$11:$ZZ$208,346,FALSE))=TRUE,"",IF(VLOOKUP($A32,parlvotes_lh!$A$11:$ZZ$208,346,FALSE)=0,"",VLOOKUP($A32,parlvotes_lh!$A$11:$ZZ$208,346,FALSE)))</f>
        <v/>
      </c>
      <c r="AB32" s="214" t="str">
        <f>IF(ISERROR(VLOOKUP($A32,parlvotes_lh!$A$11:$ZZ$208,366,FALSE))=TRUE,"",IF(VLOOKUP($A32,parlvotes_lh!$A$11:$ZZ$208,366,FALSE)=0,"",VLOOKUP($A32,parlvotes_lh!$A$11:$ZZ$208,366,FALSE)))</f>
        <v/>
      </c>
      <c r="AC32" s="214" t="str">
        <f>IF(ISERROR(VLOOKUP($A32,parlvotes_lh!$A$11:$ZZ$208,386,FALSE))=TRUE,"",IF(VLOOKUP($A32,parlvotes_lh!$A$11:$ZZ$208,386,FALSE)=0,"",VLOOKUP($A32,parlvotes_lh!$A$11:$ZZ$208,386,FALSE)))</f>
        <v/>
      </c>
    </row>
    <row r="33" spans="1:29" ht="13.5" customHeight="1">
      <c r="A33" s="208" t="str">
        <f>IF(info_parties!A33="","",info_parties!A33)</f>
        <v>sk_ksu01</v>
      </c>
      <c r="B33" s="120" t="str">
        <f>IF(A33="","",MID(info_weblinks!$C$3,32,3))</f>
        <v>svk</v>
      </c>
      <c r="C33" s="120" t="str">
        <f>IF(info_parties!G33="","",info_parties!G33)</f>
        <v>Christian Social Union</v>
      </c>
      <c r="D33" s="120" t="str">
        <f>IF(info_parties!K33="","",info_parties!K33)</f>
        <v>Kresťansko-sociálna únia</v>
      </c>
      <c r="E33" s="120" t="str">
        <f>IF(info_parties!H33="","",info_parties!H33)</f>
        <v>KSÚ</v>
      </c>
      <c r="F33" s="209">
        <f t="shared" si="0"/>
        <v>34607</v>
      </c>
      <c r="G33" s="210">
        <f t="shared" si="1"/>
        <v>34607</v>
      </c>
      <c r="H33" s="211">
        <f t="shared" si="2"/>
        <v>2.0499999999999997E-2</v>
      </c>
      <c r="I33" s="212">
        <f t="shared" si="3"/>
        <v>34607</v>
      </c>
      <c r="J33" s="213">
        <f>IF(ISERROR(VLOOKUP($A33,parlvotes_lh!$A$11:$ZZ$208,6,FALSE))=TRUE,"",IF(VLOOKUP($A33,parlvotes_lh!$A$11:$ZZ$208,6,FALSE)=0,"",VLOOKUP($A33,parlvotes_lh!$A$11:$ZZ$208,6,FALSE)))</f>
        <v>2.0499999999999997E-2</v>
      </c>
      <c r="K33" s="213" t="str">
        <f>IF(ISERROR(VLOOKUP($A33,parlvotes_lh!$A$11:$ZZ$208,26,FALSE))=TRUE,"",IF(VLOOKUP($A33,parlvotes_lh!$A$11:$ZZ$208,26,FALSE)=0,"",VLOOKUP($A33,parlvotes_lh!$A$11:$ZZ$208,26,FALSE)))</f>
        <v/>
      </c>
      <c r="L33" s="213" t="str">
        <f>IF(ISERROR(VLOOKUP($A33,parlvotes_lh!$A$11:$ZZ$208,46,FALSE))=TRUE,"",IF(VLOOKUP($A33,parlvotes_lh!$A$11:$ZZ$208,46,FALSE)=0,"",VLOOKUP($A33,parlvotes_lh!$A$11:$ZZ$208,46,FALSE)))</f>
        <v/>
      </c>
      <c r="M33" s="213" t="str">
        <f>IF(ISERROR(VLOOKUP($A33,parlvotes_lh!$A$11:$ZZ$208,66,FALSE))=TRUE,"",IF(VLOOKUP($A33,parlvotes_lh!$A$11:$ZZ$208,66,FALSE)=0,"",VLOOKUP($A33,parlvotes_lh!$A$11:$ZZ$208,66,FALSE)))</f>
        <v/>
      </c>
      <c r="N33" s="213" t="str">
        <f>IF(ISERROR(VLOOKUP($A33,parlvotes_lh!$A$11:$ZZ$208,86,FALSE))=TRUE,"",IF(VLOOKUP($A33,parlvotes_lh!$A$11:$ZZ$208,86,FALSE)=0,"",VLOOKUP($A33,parlvotes_lh!$A$11:$ZZ$208,86,FALSE)))</f>
        <v/>
      </c>
      <c r="O33" s="213" t="str">
        <f>IF(ISERROR(VLOOKUP($A33,parlvotes_lh!$A$11:$ZZ$208,106,FALSE))=TRUE,"",IF(VLOOKUP($A33,parlvotes_lh!$A$11:$ZZ$208,106,FALSE)=0,"",VLOOKUP($A33,parlvotes_lh!$A$11:$ZZ$208,106,FALSE)))</f>
        <v/>
      </c>
      <c r="P33" s="213" t="str">
        <f>IF(ISERROR(VLOOKUP($A33,parlvotes_lh!$A$11:$ZZ$208,126,FALSE))=TRUE,"",IF(VLOOKUP($A33,parlvotes_lh!$A$11:$ZZ$208,126,FALSE)=0,"",VLOOKUP($A33,parlvotes_lh!$A$11:$ZZ$208,126,FALSE)))</f>
        <v/>
      </c>
      <c r="Q33" s="214" t="str">
        <f>IF(ISERROR(VLOOKUP($A33,parlvotes_lh!$A$11:$ZZ$208,146,FALSE))=TRUE,"",IF(VLOOKUP($A33,parlvotes_lh!$A$11:$ZZ$208,146,FALSE)=0,"",VLOOKUP($A33,parlvotes_lh!$A$11:$ZZ$208,146,FALSE)))</f>
        <v/>
      </c>
      <c r="R33" s="214" t="str">
        <f>IF(ISERROR(VLOOKUP($A33,parlvotes_lh!$A$11:$ZZ$208,166,FALSE))=TRUE,"",IF(VLOOKUP($A33,parlvotes_lh!$A$11:$ZZ$208,166,FALSE)=0,"",VLOOKUP($A33,parlvotes_lh!$A$11:$ZZ$208,166,FALSE)))</f>
        <v/>
      </c>
      <c r="S33" s="214" t="str">
        <f>IF(ISERROR(VLOOKUP($A33,parlvotes_lh!$A$11:$ZZ$208,186,FALSE))=TRUE,"",IF(VLOOKUP($A33,parlvotes_lh!$A$11:$ZZ$208,186,FALSE)=0,"",VLOOKUP($A33,parlvotes_lh!$A$11:$ZZ$208,186,FALSE)))</f>
        <v/>
      </c>
      <c r="T33" s="214" t="str">
        <f>IF(ISERROR(VLOOKUP($A33,parlvotes_lh!$A$11:$ZZ$208,206,FALSE))=TRUE,"",IF(VLOOKUP($A33,parlvotes_lh!$A$11:$ZZ$208,206,FALSE)=0,"",VLOOKUP($A33,parlvotes_lh!$A$11:$ZZ$208,206,FALSE)))</f>
        <v/>
      </c>
      <c r="U33" s="214" t="str">
        <f>IF(ISERROR(VLOOKUP($A33,parlvotes_lh!$A$11:$ZZ$208,226,FALSE))=TRUE,"",IF(VLOOKUP($A33,parlvotes_lh!$A$11:$ZZ$208,226,FALSE)=0,"",VLOOKUP($A33,parlvotes_lh!$A$11:$ZZ$208,226,FALSE)))</f>
        <v/>
      </c>
      <c r="V33" s="214" t="str">
        <f>IF(ISERROR(VLOOKUP($A33,parlvotes_lh!$A$11:$ZZ$208,246,FALSE))=TRUE,"",IF(VLOOKUP($A33,parlvotes_lh!$A$11:$ZZ$208,246,FALSE)=0,"",VLOOKUP($A33,parlvotes_lh!$A$11:$ZZ$208,246,FALSE)))</f>
        <v/>
      </c>
      <c r="W33" s="214" t="str">
        <f>IF(ISERROR(VLOOKUP($A33,parlvotes_lh!$A$11:$ZZ$208,266,FALSE))=TRUE,"",IF(VLOOKUP($A33,parlvotes_lh!$A$11:$ZZ$208,266,FALSE)=0,"",VLOOKUP($A33,parlvotes_lh!$A$11:$ZZ$208,266,FALSE)))</f>
        <v/>
      </c>
      <c r="X33" s="214" t="str">
        <f>IF(ISERROR(VLOOKUP($A33,parlvotes_lh!$A$11:$ZZ$208,286,FALSE))=TRUE,"",IF(VLOOKUP($A33,parlvotes_lh!$A$11:$ZZ$208,286,FALSE)=0,"",VLOOKUP($A33,parlvotes_lh!$A$11:$ZZ$208,286,FALSE)))</f>
        <v/>
      </c>
      <c r="Y33" s="214" t="str">
        <f>IF(ISERROR(VLOOKUP($A33,parlvotes_lh!$A$11:$ZZ$208,306,FALSE))=TRUE,"",IF(VLOOKUP($A33,parlvotes_lh!$A$11:$ZZ$208,306,FALSE)=0,"",VLOOKUP($A33,parlvotes_lh!$A$11:$ZZ$208,306,FALSE)))</f>
        <v/>
      </c>
      <c r="Z33" s="214" t="str">
        <f>IF(ISERROR(VLOOKUP($A33,parlvotes_lh!$A$11:$ZZ$208,326,FALSE))=TRUE,"",IF(VLOOKUP($A33,parlvotes_lh!$A$11:$ZZ$208,326,FALSE)=0,"",VLOOKUP($A33,parlvotes_lh!$A$11:$ZZ$208,326,FALSE)))</f>
        <v/>
      </c>
      <c r="AA33" s="214" t="str">
        <f>IF(ISERROR(VLOOKUP($A33,parlvotes_lh!$A$11:$ZZ$208,346,FALSE))=TRUE,"",IF(VLOOKUP($A33,parlvotes_lh!$A$11:$ZZ$208,346,FALSE)=0,"",VLOOKUP($A33,parlvotes_lh!$A$11:$ZZ$208,346,FALSE)))</f>
        <v/>
      </c>
      <c r="AB33" s="214" t="str">
        <f>IF(ISERROR(VLOOKUP($A33,parlvotes_lh!$A$11:$ZZ$208,366,FALSE))=TRUE,"",IF(VLOOKUP($A33,parlvotes_lh!$A$11:$ZZ$208,366,FALSE)=0,"",VLOOKUP($A33,parlvotes_lh!$A$11:$ZZ$208,366,FALSE)))</f>
        <v/>
      </c>
      <c r="AC33" s="214" t="str">
        <f>IF(ISERROR(VLOOKUP($A33,parlvotes_lh!$A$11:$ZZ$208,386,FALSE))=TRUE,"",IF(VLOOKUP($A33,parlvotes_lh!$A$11:$ZZ$208,386,FALSE)=0,"",VLOOKUP($A33,parlvotes_lh!$A$11:$ZZ$208,386,FALSE)))</f>
        <v/>
      </c>
    </row>
    <row r="34" spans="1:29" ht="13.5" customHeight="1">
      <c r="A34" s="208" t="str">
        <f>IF(info_parties!A34="","",info_parties!A34)</f>
        <v>sk_lb01</v>
      </c>
      <c r="B34" s="120" t="str">
        <f>IF(A34="","",MID(info_weblinks!$C$3,32,3))</f>
        <v>svk</v>
      </c>
      <c r="C34" s="120" t="str">
        <f>IF(info_parties!G34="","",info_parties!G34)</f>
        <v>Left Bloc</v>
      </c>
      <c r="D34" s="120" t="str">
        <f>IF(info_parties!K34="","",info_parties!K34)</f>
        <v>Ľavicový blok</v>
      </c>
      <c r="E34" s="120" t="str">
        <f>IF(info_parties!H34="","",info_parties!H34)</f>
        <v>ĽB</v>
      </c>
      <c r="F34" s="209">
        <f t="shared" ref="F34:F65" si="4">IF(MAX(J34:AC34)=0,"",INDEX(J$1:AC$1,MATCH(TRUE,INDEX((J34:AC34&lt;&gt;""),0),0)))</f>
        <v>37519</v>
      </c>
      <c r="G34" s="210">
        <f t="shared" ref="G34:G65" si="5">IF(MAX(J34:AC34)=0,"",INDEX(J$1:AC$1,1,MATCH(LOOKUP(9.99+307,J34:AC34),J34:AC34,0)))</f>
        <v>38885</v>
      </c>
      <c r="H34" s="211">
        <f t="shared" ref="H34:H65" si="6">IF(MAX(J34:AC34)=0,"",MAX(J34:AC34))</f>
        <v>3.9000000000000003E-3</v>
      </c>
      <c r="I34" s="212">
        <f t="shared" ref="I34:I65" si="7">IF(H34="","",INDEX(J$1:AC$1,1,MATCH(H34,J34:AC34,0)))</f>
        <v>38885</v>
      </c>
      <c r="J34" s="213" t="str">
        <f>IF(ISERROR(VLOOKUP($A34,parlvotes_lh!$A$11:$ZZ$208,6,FALSE))=TRUE,"",IF(VLOOKUP($A34,parlvotes_lh!$A$11:$ZZ$208,6,FALSE)=0,"",VLOOKUP($A34,parlvotes_lh!$A$11:$ZZ$208,6,FALSE)))</f>
        <v/>
      </c>
      <c r="K34" s="213" t="str">
        <f>IF(ISERROR(VLOOKUP($A34,parlvotes_lh!$A$11:$ZZ$208,26,FALSE))=TRUE,"",IF(VLOOKUP($A34,parlvotes_lh!$A$11:$ZZ$208,26,FALSE)=0,"",VLOOKUP($A34,parlvotes_lh!$A$11:$ZZ$208,26,FALSE)))</f>
        <v/>
      </c>
      <c r="L34" s="213">
        <f>IF(ISERROR(VLOOKUP($A34,parlvotes_lh!$A$11:$ZZ$208,46,FALSE))=TRUE,"",IF(VLOOKUP($A34,parlvotes_lh!$A$11:$ZZ$208,46,FALSE)=0,"",VLOOKUP($A34,parlvotes_lh!$A$11:$ZZ$208,46,FALSE)))</f>
        <v>2.2000000000000001E-3</v>
      </c>
      <c r="M34" s="213">
        <f>IF(ISERROR(VLOOKUP($A34,parlvotes_lh!$A$11:$ZZ$208,66,FALSE))=TRUE,"",IF(VLOOKUP($A34,parlvotes_lh!$A$11:$ZZ$208,66,FALSE)=0,"",VLOOKUP($A34,parlvotes_lh!$A$11:$ZZ$208,66,FALSE)))</f>
        <v>3.9000000000000003E-3</v>
      </c>
      <c r="N34" s="213" t="str">
        <f>IF(ISERROR(VLOOKUP($A34,parlvotes_lh!$A$11:$ZZ$208,86,FALSE))=TRUE,"",IF(VLOOKUP($A34,parlvotes_lh!$A$11:$ZZ$208,86,FALSE)=0,"",VLOOKUP($A34,parlvotes_lh!$A$11:$ZZ$208,86,FALSE)))</f>
        <v/>
      </c>
      <c r="O34" s="213" t="str">
        <f>IF(ISERROR(VLOOKUP($A34,parlvotes_lh!$A$11:$ZZ$208,106,FALSE))=TRUE,"",IF(VLOOKUP($A34,parlvotes_lh!$A$11:$ZZ$208,106,FALSE)=0,"",VLOOKUP($A34,parlvotes_lh!$A$11:$ZZ$208,106,FALSE)))</f>
        <v/>
      </c>
      <c r="P34" s="213" t="str">
        <f>IF(ISERROR(VLOOKUP($A34,parlvotes_lh!$A$11:$ZZ$208,126,FALSE))=TRUE,"",IF(VLOOKUP($A34,parlvotes_lh!$A$11:$ZZ$208,126,FALSE)=0,"",VLOOKUP($A34,parlvotes_lh!$A$11:$ZZ$208,126,FALSE)))</f>
        <v/>
      </c>
      <c r="Q34" s="214" t="str">
        <f>IF(ISERROR(VLOOKUP($A34,parlvotes_lh!$A$11:$ZZ$208,146,FALSE))=TRUE,"",IF(VLOOKUP($A34,parlvotes_lh!$A$11:$ZZ$208,146,FALSE)=0,"",VLOOKUP($A34,parlvotes_lh!$A$11:$ZZ$208,146,FALSE)))</f>
        <v/>
      </c>
      <c r="R34" s="214" t="str">
        <f>IF(ISERROR(VLOOKUP($A34,parlvotes_lh!$A$11:$ZZ$208,166,FALSE))=TRUE,"",IF(VLOOKUP($A34,parlvotes_lh!$A$11:$ZZ$208,166,FALSE)=0,"",VLOOKUP($A34,parlvotes_lh!$A$11:$ZZ$208,166,FALSE)))</f>
        <v/>
      </c>
      <c r="S34" s="214" t="str">
        <f>IF(ISERROR(VLOOKUP($A34,parlvotes_lh!$A$11:$ZZ$208,186,FALSE))=TRUE,"",IF(VLOOKUP($A34,parlvotes_lh!$A$11:$ZZ$208,186,FALSE)=0,"",VLOOKUP($A34,parlvotes_lh!$A$11:$ZZ$208,186,FALSE)))</f>
        <v/>
      </c>
      <c r="T34" s="214" t="str">
        <f>IF(ISERROR(VLOOKUP($A34,parlvotes_lh!$A$11:$ZZ$208,206,FALSE))=TRUE,"",IF(VLOOKUP($A34,parlvotes_lh!$A$11:$ZZ$208,206,FALSE)=0,"",VLOOKUP($A34,parlvotes_lh!$A$11:$ZZ$208,206,FALSE)))</f>
        <v/>
      </c>
      <c r="U34" s="214" t="str">
        <f>IF(ISERROR(VLOOKUP($A34,parlvotes_lh!$A$11:$ZZ$208,226,FALSE))=TRUE,"",IF(VLOOKUP($A34,parlvotes_lh!$A$11:$ZZ$208,226,FALSE)=0,"",VLOOKUP($A34,parlvotes_lh!$A$11:$ZZ$208,226,FALSE)))</f>
        <v/>
      </c>
      <c r="V34" s="214" t="str">
        <f>IF(ISERROR(VLOOKUP($A34,parlvotes_lh!$A$11:$ZZ$208,246,FALSE))=TRUE,"",IF(VLOOKUP($A34,parlvotes_lh!$A$11:$ZZ$208,246,FALSE)=0,"",VLOOKUP($A34,parlvotes_lh!$A$11:$ZZ$208,246,FALSE)))</f>
        <v/>
      </c>
      <c r="W34" s="214" t="str">
        <f>IF(ISERROR(VLOOKUP($A34,parlvotes_lh!$A$11:$ZZ$208,266,FALSE))=TRUE,"",IF(VLOOKUP($A34,parlvotes_lh!$A$11:$ZZ$208,266,FALSE)=0,"",VLOOKUP($A34,parlvotes_lh!$A$11:$ZZ$208,266,FALSE)))</f>
        <v/>
      </c>
      <c r="X34" s="214" t="str">
        <f>IF(ISERROR(VLOOKUP($A34,parlvotes_lh!$A$11:$ZZ$208,286,FALSE))=TRUE,"",IF(VLOOKUP($A34,parlvotes_lh!$A$11:$ZZ$208,286,FALSE)=0,"",VLOOKUP($A34,parlvotes_lh!$A$11:$ZZ$208,286,FALSE)))</f>
        <v/>
      </c>
      <c r="Y34" s="214" t="str">
        <f>IF(ISERROR(VLOOKUP($A34,parlvotes_lh!$A$11:$ZZ$208,306,FALSE))=TRUE,"",IF(VLOOKUP($A34,parlvotes_lh!$A$11:$ZZ$208,306,FALSE)=0,"",VLOOKUP($A34,parlvotes_lh!$A$11:$ZZ$208,306,FALSE)))</f>
        <v/>
      </c>
      <c r="Z34" s="214" t="str">
        <f>IF(ISERROR(VLOOKUP($A34,parlvotes_lh!$A$11:$ZZ$208,326,FALSE))=TRUE,"",IF(VLOOKUP($A34,parlvotes_lh!$A$11:$ZZ$208,326,FALSE)=0,"",VLOOKUP($A34,parlvotes_lh!$A$11:$ZZ$208,326,FALSE)))</f>
        <v/>
      </c>
      <c r="AA34" s="214" t="str">
        <f>IF(ISERROR(VLOOKUP($A34,parlvotes_lh!$A$11:$ZZ$208,346,FALSE))=TRUE,"",IF(VLOOKUP($A34,parlvotes_lh!$A$11:$ZZ$208,346,FALSE)=0,"",VLOOKUP($A34,parlvotes_lh!$A$11:$ZZ$208,346,FALSE)))</f>
        <v/>
      </c>
      <c r="AB34" s="214" t="str">
        <f>IF(ISERROR(VLOOKUP($A34,parlvotes_lh!$A$11:$ZZ$208,366,FALSE))=TRUE,"",IF(VLOOKUP($A34,parlvotes_lh!$A$11:$ZZ$208,366,FALSE)=0,"",VLOOKUP($A34,parlvotes_lh!$A$11:$ZZ$208,366,FALSE)))</f>
        <v/>
      </c>
      <c r="AC34" s="214" t="str">
        <f>IF(ISERROR(VLOOKUP($A34,parlvotes_lh!$A$11:$ZZ$208,386,FALSE))=TRUE,"",IF(VLOOKUP($A34,parlvotes_lh!$A$11:$ZZ$208,386,FALSE)=0,"",VLOOKUP($A34,parlvotes_lh!$A$11:$ZZ$208,386,FALSE)))</f>
        <v/>
      </c>
    </row>
    <row r="35" spans="1:29" ht="13.5" customHeight="1">
      <c r="A35" s="208" t="str">
        <f>IF(info_parties!A35="","",info_parties!A35)</f>
        <v>sk_liga01</v>
      </c>
      <c r="B35" s="120" t="str">
        <f>IF(A35="","",MID(info_weblinks!$C$3,32,3))</f>
        <v>svk</v>
      </c>
      <c r="C35" s="120" t="str">
        <f>IF(info_parties!G35="","",info_parties!G35)</f>
        <v>League-Civic Liberal Party</v>
      </c>
      <c r="D35" s="120" t="str">
        <f>IF(info_parties!K35="","",info_parties!K35)</f>
        <v>Liga-občiansko-liberálna strana</v>
      </c>
      <c r="E35" s="120" t="str">
        <f>IF(info_parties!H35="","",info_parties!H35)</f>
        <v>Liga</v>
      </c>
      <c r="F35" s="209" t="str">
        <f t="shared" si="4"/>
        <v/>
      </c>
      <c r="G35" s="210" t="str">
        <f t="shared" si="5"/>
        <v/>
      </c>
      <c r="H35" s="211" t="str">
        <f t="shared" si="6"/>
        <v/>
      </c>
      <c r="I35" s="212" t="str">
        <f t="shared" si="7"/>
        <v/>
      </c>
      <c r="J35" s="213" t="str">
        <f>IF(ISERROR(VLOOKUP($A35,parlvotes_lh!$A$11:$ZZ$208,6,FALSE))=TRUE,"",IF(VLOOKUP($A35,parlvotes_lh!$A$11:$ZZ$208,6,FALSE)=0,"",VLOOKUP($A35,parlvotes_lh!$A$11:$ZZ$208,6,FALSE)))</f>
        <v/>
      </c>
      <c r="K35" s="213" t="str">
        <f>IF(ISERROR(VLOOKUP($A35,parlvotes_lh!$A$11:$ZZ$208,26,FALSE))=TRUE,"",IF(VLOOKUP($A35,parlvotes_lh!$A$11:$ZZ$208,26,FALSE)=0,"",VLOOKUP($A35,parlvotes_lh!$A$11:$ZZ$208,26,FALSE)))</f>
        <v/>
      </c>
      <c r="L35" s="213" t="str">
        <f>IF(ISERROR(VLOOKUP($A35,parlvotes_lh!$A$11:$ZZ$208,46,FALSE))=TRUE,"",IF(VLOOKUP($A35,parlvotes_lh!$A$11:$ZZ$208,46,FALSE)=0,"",VLOOKUP($A35,parlvotes_lh!$A$11:$ZZ$208,46,FALSE)))</f>
        <v/>
      </c>
      <c r="M35" s="213" t="str">
        <f>IF(ISERROR(VLOOKUP($A35,parlvotes_lh!$A$11:$ZZ$208,66,FALSE))=TRUE,"",IF(VLOOKUP($A35,parlvotes_lh!$A$11:$ZZ$208,66,FALSE)=0,"",VLOOKUP($A35,parlvotes_lh!$A$11:$ZZ$208,66,FALSE)))</f>
        <v/>
      </c>
      <c r="N35" s="213" t="str">
        <f>IF(ISERROR(VLOOKUP($A35,parlvotes_lh!$A$11:$ZZ$208,86,FALSE))=TRUE,"",IF(VLOOKUP($A35,parlvotes_lh!$A$11:$ZZ$208,86,FALSE)=0,"",VLOOKUP($A35,parlvotes_lh!$A$11:$ZZ$208,86,FALSE)))</f>
        <v/>
      </c>
      <c r="O35" s="213" t="str">
        <f>IF(ISERROR(VLOOKUP($A35,parlvotes_lh!$A$11:$ZZ$208,106,FALSE))=TRUE,"",IF(VLOOKUP($A35,parlvotes_lh!$A$11:$ZZ$208,106,FALSE)=0,"",VLOOKUP($A35,parlvotes_lh!$A$11:$ZZ$208,106,FALSE)))</f>
        <v/>
      </c>
      <c r="P35" s="213" t="str">
        <f>IF(ISERROR(VLOOKUP($A35,parlvotes_lh!$A$11:$ZZ$208,126,FALSE))=TRUE,"",IF(VLOOKUP($A35,parlvotes_lh!$A$11:$ZZ$208,126,FALSE)=0,"",VLOOKUP($A35,parlvotes_lh!$A$11:$ZZ$208,126,FALSE)))</f>
        <v/>
      </c>
      <c r="Q35" s="214" t="str">
        <f>IF(ISERROR(VLOOKUP($A35,parlvotes_lh!$A$11:$ZZ$208,146,FALSE))=TRUE,"",IF(VLOOKUP($A35,parlvotes_lh!$A$11:$ZZ$208,146,FALSE)=0,"",VLOOKUP($A35,parlvotes_lh!$A$11:$ZZ$208,146,FALSE)))</f>
        <v/>
      </c>
      <c r="R35" s="214" t="str">
        <f>IF(ISERROR(VLOOKUP($A35,parlvotes_lh!$A$11:$ZZ$208,166,FALSE))=TRUE,"",IF(VLOOKUP($A35,parlvotes_lh!$A$11:$ZZ$208,166,FALSE)=0,"",VLOOKUP($A35,parlvotes_lh!$A$11:$ZZ$208,166,FALSE)))</f>
        <v/>
      </c>
      <c r="S35" s="214" t="str">
        <f>IF(ISERROR(VLOOKUP($A35,parlvotes_lh!$A$11:$ZZ$208,186,FALSE))=TRUE,"",IF(VLOOKUP($A35,parlvotes_lh!$A$11:$ZZ$208,186,FALSE)=0,"",VLOOKUP($A35,parlvotes_lh!$A$11:$ZZ$208,186,FALSE)))</f>
        <v/>
      </c>
      <c r="T35" s="214" t="str">
        <f>IF(ISERROR(VLOOKUP($A35,parlvotes_lh!$A$11:$ZZ$208,206,FALSE))=TRUE,"",IF(VLOOKUP($A35,parlvotes_lh!$A$11:$ZZ$208,206,FALSE)=0,"",VLOOKUP($A35,parlvotes_lh!$A$11:$ZZ$208,206,FALSE)))</f>
        <v/>
      </c>
      <c r="U35" s="214" t="str">
        <f>IF(ISERROR(VLOOKUP($A35,parlvotes_lh!$A$11:$ZZ$208,226,FALSE))=TRUE,"",IF(VLOOKUP($A35,parlvotes_lh!$A$11:$ZZ$208,226,FALSE)=0,"",VLOOKUP($A35,parlvotes_lh!$A$11:$ZZ$208,226,FALSE)))</f>
        <v/>
      </c>
      <c r="V35" s="214" t="str">
        <f>IF(ISERROR(VLOOKUP($A35,parlvotes_lh!$A$11:$ZZ$208,246,FALSE))=TRUE,"",IF(VLOOKUP($A35,parlvotes_lh!$A$11:$ZZ$208,246,FALSE)=0,"",VLOOKUP($A35,parlvotes_lh!$A$11:$ZZ$208,246,FALSE)))</f>
        <v/>
      </c>
      <c r="W35" s="214" t="str">
        <f>IF(ISERROR(VLOOKUP($A35,parlvotes_lh!$A$11:$ZZ$208,266,FALSE))=TRUE,"",IF(VLOOKUP($A35,parlvotes_lh!$A$11:$ZZ$208,266,FALSE)=0,"",VLOOKUP($A35,parlvotes_lh!$A$11:$ZZ$208,266,FALSE)))</f>
        <v/>
      </c>
      <c r="X35" s="214" t="str">
        <f>IF(ISERROR(VLOOKUP($A35,parlvotes_lh!$A$11:$ZZ$208,286,FALSE))=TRUE,"",IF(VLOOKUP($A35,parlvotes_lh!$A$11:$ZZ$208,286,FALSE)=0,"",VLOOKUP($A35,parlvotes_lh!$A$11:$ZZ$208,286,FALSE)))</f>
        <v/>
      </c>
      <c r="Y35" s="214" t="str">
        <f>IF(ISERROR(VLOOKUP($A35,parlvotes_lh!$A$11:$ZZ$208,306,FALSE))=TRUE,"",IF(VLOOKUP($A35,parlvotes_lh!$A$11:$ZZ$208,306,FALSE)=0,"",VLOOKUP($A35,parlvotes_lh!$A$11:$ZZ$208,306,FALSE)))</f>
        <v/>
      </c>
      <c r="Z35" s="214" t="str">
        <f>IF(ISERROR(VLOOKUP($A35,parlvotes_lh!$A$11:$ZZ$208,326,FALSE))=TRUE,"",IF(VLOOKUP($A35,parlvotes_lh!$A$11:$ZZ$208,326,FALSE)=0,"",VLOOKUP($A35,parlvotes_lh!$A$11:$ZZ$208,326,FALSE)))</f>
        <v/>
      </c>
      <c r="AA35" s="214" t="str">
        <f>IF(ISERROR(VLOOKUP($A35,parlvotes_lh!$A$11:$ZZ$208,346,FALSE))=TRUE,"",IF(VLOOKUP($A35,parlvotes_lh!$A$11:$ZZ$208,346,FALSE)=0,"",VLOOKUP($A35,parlvotes_lh!$A$11:$ZZ$208,346,FALSE)))</f>
        <v/>
      </c>
      <c r="AB35" s="214" t="str">
        <f>IF(ISERROR(VLOOKUP($A35,parlvotes_lh!$A$11:$ZZ$208,366,FALSE))=TRUE,"",IF(VLOOKUP($A35,parlvotes_lh!$A$11:$ZZ$208,366,FALSE)=0,"",VLOOKUP($A35,parlvotes_lh!$A$11:$ZZ$208,366,FALSE)))</f>
        <v/>
      </c>
      <c r="AC35" s="214" t="str">
        <f>IF(ISERROR(VLOOKUP($A35,parlvotes_lh!$A$11:$ZZ$208,386,FALSE))=TRUE,"",IF(VLOOKUP($A35,parlvotes_lh!$A$11:$ZZ$208,386,FALSE)=0,"",VLOOKUP($A35,parlvotes_lh!$A$11:$ZZ$208,386,FALSE)))</f>
        <v/>
      </c>
    </row>
    <row r="36" spans="1:29" ht="13.5" customHeight="1">
      <c r="A36" s="208" t="str">
        <f>IF(info_parties!A36="","",info_parties!A36)</f>
        <v>sk_ls01</v>
      </c>
      <c r="B36" s="120" t="str">
        <f>IF(A36="","",MID(info_weblinks!$C$3,32,3))</f>
        <v>svk</v>
      </c>
      <c r="C36" s="120" t="str">
        <f>IF(info_parties!G36="","",info_parties!G36)</f>
        <v>People’s Party</v>
      </c>
      <c r="D36" s="120" t="str">
        <f>IF(info_parties!K36="","",info_parties!K36)</f>
        <v>Ľudová strana</v>
      </c>
      <c r="E36" s="120" t="str">
        <f>IF(info_parties!H36="","",info_parties!H36)</f>
        <v>ĽS</v>
      </c>
      <c r="F36" s="209">
        <f t="shared" si="4"/>
        <v>37519</v>
      </c>
      <c r="G36" s="210">
        <f t="shared" si="5"/>
        <v>37519</v>
      </c>
      <c r="H36" s="211">
        <f t="shared" si="6"/>
        <v>2.0000000000000001E-4</v>
      </c>
      <c r="I36" s="212">
        <f t="shared" si="7"/>
        <v>37519</v>
      </c>
      <c r="J36" s="213" t="str">
        <f>IF(ISERROR(VLOOKUP($A36,parlvotes_lh!$A$11:$ZZ$208,6,FALSE))=TRUE,"",IF(VLOOKUP($A36,parlvotes_lh!$A$11:$ZZ$208,6,FALSE)=0,"",VLOOKUP($A36,parlvotes_lh!$A$11:$ZZ$208,6,FALSE)))</f>
        <v/>
      </c>
      <c r="K36" s="213" t="str">
        <f>IF(ISERROR(VLOOKUP($A36,parlvotes_lh!$A$11:$ZZ$208,26,FALSE))=TRUE,"",IF(VLOOKUP($A36,parlvotes_lh!$A$11:$ZZ$208,26,FALSE)=0,"",VLOOKUP($A36,parlvotes_lh!$A$11:$ZZ$208,26,FALSE)))</f>
        <v/>
      </c>
      <c r="L36" s="213">
        <f>IF(ISERROR(VLOOKUP($A36,parlvotes_lh!$A$11:$ZZ$208,46,FALSE))=TRUE,"",IF(VLOOKUP($A36,parlvotes_lh!$A$11:$ZZ$208,46,FALSE)=0,"",VLOOKUP($A36,parlvotes_lh!$A$11:$ZZ$208,46,FALSE)))</f>
        <v>2.0000000000000001E-4</v>
      </c>
      <c r="M36" s="213" t="str">
        <f>IF(ISERROR(VLOOKUP($A36,parlvotes_lh!$A$11:$ZZ$208,66,FALSE))=TRUE,"",IF(VLOOKUP($A36,parlvotes_lh!$A$11:$ZZ$208,66,FALSE)=0,"",VLOOKUP($A36,parlvotes_lh!$A$11:$ZZ$208,66,FALSE)))</f>
        <v/>
      </c>
      <c r="N36" s="213" t="str">
        <f>IF(ISERROR(VLOOKUP($A36,parlvotes_lh!$A$11:$ZZ$208,86,FALSE))=TRUE,"",IF(VLOOKUP($A36,parlvotes_lh!$A$11:$ZZ$208,86,FALSE)=0,"",VLOOKUP($A36,parlvotes_lh!$A$11:$ZZ$208,86,FALSE)))</f>
        <v/>
      </c>
      <c r="O36" s="213" t="str">
        <f>IF(ISERROR(VLOOKUP($A36,parlvotes_lh!$A$11:$ZZ$208,106,FALSE))=TRUE,"",IF(VLOOKUP($A36,parlvotes_lh!$A$11:$ZZ$208,106,FALSE)=0,"",VLOOKUP($A36,parlvotes_lh!$A$11:$ZZ$208,106,FALSE)))</f>
        <v/>
      </c>
      <c r="P36" s="213" t="str">
        <f>IF(ISERROR(VLOOKUP($A36,parlvotes_lh!$A$11:$ZZ$208,126,FALSE))=TRUE,"",IF(VLOOKUP($A36,parlvotes_lh!$A$11:$ZZ$208,126,FALSE)=0,"",VLOOKUP($A36,parlvotes_lh!$A$11:$ZZ$208,126,FALSE)))</f>
        <v/>
      </c>
      <c r="Q36" s="214" t="str">
        <f>IF(ISERROR(VLOOKUP($A36,parlvotes_lh!$A$11:$ZZ$208,146,FALSE))=TRUE,"",IF(VLOOKUP($A36,parlvotes_lh!$A$11:$ZZ$208,146,FALSE)=0,"",VLOOKUP($A36,parlvotes_lh!$A$11:$ZZ$208,146,FALSE)))</f>
        <v/>
      </c>
      <c r="R36" s="214" t="str">
        <f>IF(ISERROR(VLOOKUP($A36,parlvotes_lh!$A$11:$ZZ$208,166,FALSE))=TRUE,"",IF(VLOOKUP($A36,parlvotes_lh!$A$11:$ZZ$208,166,FALSE)=0,"",VLOOKUP($A36,parlvotes_lh!$A$11:$ZZ$208,166,FALSE)))</f>
        <v/>
      </c>
      <c r="S36" s="214" t="str">
        <f>IF(ISERROR(VLOOKUP($A36,parlvotes_lh!$A$11:$ZZ$208,186,FALSE))=TRUE,"",IF(VLOOKUP($A36,parlvotes_lh!$A$11:$ZZ$208,186,FALSE)=0,"",VLOOKUP($A36,parlvotes_lh!$A$11:$ZZ$208,186,FALSE)))</f>
        <v/>
      </c>
      <c r="T36" s="214" t="str">
        <f>IF(ISERROR(VLOOKUP($A36,parlvotes_lh!$A$11:$ZZ$208,206,FALSE))=TRUE,"",IF(VLOOKUP($A36,parlvotes_lh!$A$11:$ZZ$208,206,FALSE)=0,"",VLOOKUP($A36,parlvotes_lh!$A$11:$ZZ$208,206,FALSE)))</f>
        <v/>
      </c>
      <c r="U36" s="214" t="str">
        <f>IF(ISERROR(VLOOKUP($A36,parlvotes_lh!$A$11:$ZZ$208,226,FALSE))=TRUE,"",IF(VLOOKUP($A36,parlvotes_lh!$A$11:$ZZ$208,226,FALSE)=0,"",VLOOKUP($A36,parlvotes_lh!$A$11:$ZZ$208,226,FALSE)))</f>
        <v/>
      </c>
      <c r="V36" s="214" t="str">
        <f>IF(ISERROR(VLOOKUP($A36,parlvotes_lh!$A$11:$ZZ$208,246,FALSE))=TRUE,"",IF(VLOOKUP($A36,parlvotes_lh!$A$11:$ZZ$208,246,FALSE)=0,"",VLOOKUP($A36,parlvotes_lh!$A$11:$ZZ$208,246,FALSE)))</f>
        <v/>
      </c>
      <c r="W36" s="214" t="str">
        <f>IF(ISERROR(VLOOKUP($A36,parlvotes_lh!$A$11:$ZZ$208,266,FALSE))=TRUE,"",IF(VLOOKUP($A36,parlvotes_lh!$A$11:$ZZ$208,266,FALSE)=0,"",VLOOKUP($A36,parlvotes_lh!$A$11:$ZZ$208,266,FALSE)))</f>
        <v/>
      </c>
      <c r="X36" s="214" t="str">
        <f>IF(ISERROR(VLOOKUP($A36,parlvotes_lh!$A$11:$ZZ$208,286,FALSE))=TRUE,"",IF(VLOOKUP($A36,parlvotes_lh!$A$11:$ZZ$208,286,FALSE)=0,"",VLOOKUP($A36,parlvotes_lh!$A$11:$ZZ$208,286,FALSE)))</f>
        <v/>
      </c>
      <c r="Y36" s="214" t="str">
        <f>IF(ISERROR(VLOOKUP($A36,parlvotes_lh!$A$11:$ZZ$208,306,FALSE))=TRUE,"",IF(VLOOKUP($A36,parlvotes_lh!$A$11:$ZZ$208,306,FALSE)=0,"",VLOOKUP($A36,parlvotes_lh!$A$11:$ZZ$208,306,FALSE)))</f>
        <v/>
      </c>
      <c r="Z36" s="214" t="str">
        <f>IF(ISERROR(VLOOKUP($A36,parlvotes_lh!$A$11:$ZZ$208,326,FALSE))=TRUE,"",IF(VLOOKUP($A36,parlvotes_lh!$A$11:$ZZ$208,326,FALSE)=0,"",VLOOKUP($A36,parlvotes_lh!$A$11:$ZZ$208,326,FALSE)))</f>
        <v/>
      </c>
      <c r="AA36" s="214" t="str">
        <f>IF(ISERROR(VLOOKUP($A36,parlvotes_lh!$A$11:$ZZ$208,346,FALSE))=TRUE,"",IF(VLOOKUP($A36,parlvotes_lh!$A$11:$ZZ$208,346,FALSE)=0,"",VLOOKUP($A36,parlvotes_lh!$A$11:$ZZ$208,346,FALSE)))</f>
        <v/>
      </c>
      <c r="AB36" s="214" t="str">
        <f>IF(ISERROR(VLOOKUP($A36,parlvotes_lh!$A$11:$ZZ$208,366,FALSE))=TRUE,"",IF(VLOOKUP($A36,parlvotes_lh!$A$11:$ZZ$208,366,FALSE)=0,"",VLOOKUP($A36,parlvotes_lh!$A$11:$ZZ$208,366,FALSE)))</f>
        <v/>
      </c>
      <c r="AC36" s="214" t="str">
        <f>IF(ISERROR(VLOOKUP($A36,parlvotes_lh!$A$11:$ZZ$208,386,FALSE))=TRUE,"",IF(VLOOKUP($A36,parlvotes_lh!$A$11:$ZZ$208,386,FALSE)=0,"",VLOOKUP($A36,parlvotes_lh!$A$11:$ZZ$208,386,FALSE)))</f>
        <v/>
      </c>
    </row>
    <row r="37" spans="1:29" ht="13.5" customHeight="1">
      <c r="A37" s="208" t="str">
        <f>IF(info_parties!A37="","",info_parties!A37)</f>
        <v>sk_lsns01</v>
      </c>
      <c r="B37" s="120" t="str">
        <f>IF(A37="","",MID(info_weblinks!$C$3,32,3))</f>
        <v>svk</v>
      </c>
      <c r="C37" s="120" t="str">
        <f>IF(info_parties!G37="","",info_parties!G37)</f>
        <v>People's Party Our Slovakia</v>
      </c>
      <c r="D37" s="120" t="str">
        <f>IF(info_parties!K37="","",info_parties!K37)</f>
        <v>Ľudová strana Naše Slovensko</v>
      </c>
      <c r="E37" s="120" t="str">
        <f>IF(info_parties!H37="","",info_parties!H37)</f>
        <v>ĽSNS</v>
      </c>
      <c r="F37" s="209">
        <f t="shared" si="4"/>
        <v>40341</v>
      </c>
      <c r="G37" s="210">
        <f t="shared" si="5"/>
        <v>43890</v>
      </c>
      <c r="H37" s="211">
        <f t="shared" si="6"/>
        <v>8.0444444444444443E-2</v>
      </c>
      <c r="I37" s="212">
        <f t="shared" si="7"/>
        <v>42435</v>
      </c>
      <c r="J37" s="213" t="str">
        <f>IF(ISERROR(VLOOKUP($A37,parlvotes_lh!$A$11:$ZZ$208,6,FALSE))=TRUE,"",IF(VLOOKUP($A37,parlvotes_lh!$A$11:$ZZ$208,6,FALSE)=0,"",VLOOKUP($A37,parlvotes_lh!$A$11:$ZZ$208,6,FALSE)))</f>
        <v/>
      </c>
      <c r="K37" s="213" t="str">
        <f>IF(ISERROR(VLOOKUP($A37,parlvotes_lh!$A$11:$ZZ$208,26,FALSE))=TRUE,"",IF(VLOOKUP($A37,parlvotes_lh!$A$11:$ZZ$208,26,FALSE)=0,"",VLOOKUP($A37,parlvotes_lh!$A$11:$ZZ$208,26,FALSE)))</f>
        <v/>
      </c>
      <c r="L37" s="213" t="str">
        <f>IF(ISERROR(VLOOKUP($A37,parlvotes_lh!$A$11:$ZZ$208,46,FALSE))=TRUE,"",IF(VLOOKUP($A37,parlvotes_lh!$A$11:$ZZ$208,46,FALSE)=0,"",VLOOKUP($A37,parlvotes_lh!$A$11:$ZZ$208,46,FALSE)))</f>
        <v/>
      </c>
      <c r="M37" s="213" t="str">
        <f>IF(ISERROR(VLOOKUP($A37,parlvotes_lh!$A$11:$ZZ$208,66,FALSE))=TRUE,"",IF(VLOOKUP($A37,parlvotes_lh!$A$11:$ZZ$208,66,FALSE)=0,"",VLOOKUP($A37,parlvotes_lh!$A$11:$ZZ$208,66,FALSE)))</f>
        <v/>
      </c>
      <c r="N37" s="213">
        <f>IF(ISERROR(VLOOKUP($A37,parlvotes_lh!$A$11:$ZZ$208,86,FALSE))=TRUE,"",IF(VLOOKUP($A37,parlvotes_lh!$A$11:$ZZ$208,86,FALSE)=0,"",VLOOKUP($A37,parlvotes_lh!$A$11:$ZZ$208,86,FALSE)))</f>
        <v>1.3299999999999999E-2</v>
      </c>
      <c r="O37" s="213">
        <f>IF(ISERROR(VLOOKUP($A37,parlvotes_lh!$A$11:$ZZ$208,106,FALSE))=TRUE,"",IF(VLOOKUP($A37,parlvotes_lh!$A$11:$ZZ$208,106,FALSE)=0,"",VLOOKUP($A37,parlvotes_lh!$A$11:$ZZ$208,106,FALSE)))</f>
        <v>1.5843516493155491E-2</v>
      </c>
      <c r="P37" s="213">
        <f>IF(ISERROR(VLOOKUP($A37,parlvotes_lh!$A$11:$ZZ$208,126,FALSE))=TRUE,"",IF(VLOOKUP($A37,parlvotes_lh!$A$11:$ZZ$208,126,FALSE)=0,"",VLOOKUP($A37,parlvotes_lh!$A$11:$ZZ$208,126,FALSE)))</f>
        <v>8.0444444444444443E-2</v>
      </c>
      <c r="Q37" s="214">
        <f>IF(ISERROR(VLOOKUP($A37,parlvotes_lh!$A$11:$ZZ$208,146,FALSE))=TRUE,"",IF(VLOOKUP($A37,parlvotes_lh!$A$11:$ZZ$208,146,FALSE)=0,"",VLOOKUP($A37,parlvotes_lh!$A$11:$ZZ$208,146,FALSE)))</f>
        <v>7.9701240078556002E-2</v>
      </c>
      <c r="R37" s="214" t="str">
        <f>IF(ISERROR(VLOOKUP($A37,parlvotes_lh!$A$11:$ZZ$208,166,FALSE))=TRUE,"",IF(VLOOKUP($A37,parlvotes_lh!$A$11:$ZZ$208,166,FALSE)=0,"",VLOOKUP($A37,parlvotes_lh!$A$11:$ZZ$208,166,FALSE)))</f>
        <v/>
      </c>
      <c r="S37" s="214" t="str">
        <f>IF(ISERROR(VLOOKUP($A37,parlvotes_lh!$A$11:$ZZ$208,186,FALSE))=TRUE,"",IF(VLOOKUP($A37,parlvotes_lh!$A$11:$ZZ$208,186,FALSE)=0,"",VLOOKUP($A37,parlvotes_lh!$A$11:$ZZ$208,186,FALSE)))</f>
        <v/>
      </c>
      <c r="T37" s="214" t="str">
        <f>IF(ISERROR(VLOOKUP($A37,parlvotes_lh!$A$11:$ZZ$208,206,FALSE))=TRUE,"",IF(VLOOKUP($A37,parlvotes_lh!$A$11:$ZZ$208,206,FALSE)=0,"",VLOOKUP($A37,parlvotes_lh!$A$11:$ZZ$208,206,FALSE)))</f>
        <v/>
      </c>
      <c r="U37" s="214" t="str">
        <f>IF(ISERROR(VLOOKUP($A37,parlvotes_lh!$A$11:$ZZ$208,226,FALSE))=TRUE,"",IF(VLOOKUP($A37,parlvotes_lh!$A$11:$ZZ$208,226,FALSE)=0,"",VLOOKUP($A37,parlvotes_lh!$A$11:$ZZ$208,226,FALSE)))</f>
        <v/>
      </c>
      <c r="V37" s="214" t="str">
        <f>IF(ISERROR(VLOOKUP($A37,parlvotes_lh!$A$11:$ZZ$208,246,FALSE))=TRUE,"",IF(VLOOKUP($A37,parlvotes_lh!$A$11:$ZZ$208,246,FALSE)=0,"",VLOOKUP($A37,parlvotes_lh!$A$11:$ZZ$208,246,FALSE)))</f>
        <v/>
      </c>
      <c r="W37" s="214" t="str">
        <f>IF(ISERROR(VLOOKUP($A37,parlvotes_lh!$A$11:$ZZ$208,266,FALSE))=TRUE,"",IF(VLOOKUP($A37,parlvotes_lh!$A$11:$ZZ$208,266,FALSE)=0,"",VLOOKUP($A37,parlvotes_lh!$A$11:$ZZ$208,266,FALSE)))</f>
        <v/>
      </c>
      <c r="X37" s="214" t="str">
        <f>IF(ISERROR(VLOOKUP($A37,parlvotes_lh!$A$11:$ZZ$208,286,FALSE))=TRUE,"",IF(VLOOKUP($A37,parlvotes_lh!$A$11:$ZZ$208,286,FALSE)=0,"",VLOOKUP($A37,parlvotes_lh!$A$11:$ZZ$208,286,FALSE)))</f>
        <v/>
      </c>
      <c r="Y37" s="214" t="str">
        <f>IF(ISERROR(VLOOKUP($A37,parlvotes_lh!$A$11:$ZZ$208,306,FALSE))=TRUE,"",IF(VLOOKUP($A37,parlvotes_lh!$A$11:$ZZ$208,306,FALSE)=0,"",VLOOKUP($A37,parlvotes_lh!$A$11:$ZZ$208,306,FALSE)))</f>
        <v/>
      </c>
      <c r="Z37" s="214" t="str">
        <f>IF(ISERROR(VLOOKUP($A37,parlvotes_lh!$A$11:$ZZ$208,326,FALSE))=TRUE,"",IF(VLOOKUP($A37,parlvotes_lh!$A$11:$ZZ$208,326,FALSE)=0,"",VLOOKUP($A37,parlvotes_lh!$A$11:$ZZ$208,326,FALSE)))</f>
        <v/>
      </c>
      <c r="AA37" s="214" t="str">
        <f>IF(ISERROR(VLOOKUP($A37,parlvotes_lh!$A$11:$ZZ$208,346,FALSE))=TRUE,"",IF(VLOOKUP($A37,parlvotes_lh!$A$11:$ZZ$208,346,FALSE)=0,"",VLOOKUP($A37,parlvotes_lh!$A$11:$ZZ$208,346,FALSE)))</f>
        <v/>
      </c>
      <c r="AB37" s="214" t="str">
        <f>IF(ISERROR(VLOOKUP($A37,parlvotes_lh!$A$11:$ZZ$208,366,FALSE))=TRUE,"",IF(VLOOKUP($A37,parlvotes_lh!$A$11:$ZZ$208,366,FALSE)=0,"",VLOOKUP($A37,parlvotes_lh!$A$11:$ZZ$208,366,FALSE)))</f>
        <v/>
      </c>
      <c r="AC37" s="214" t="str">
        <f>IF(ISERROR(VLOOKUP($A37,parlvotes_lh!$A$11:$ZZ$208,386,FALSE))=TRUE,"",IF(VLOOKUP($A37,parlvotes_lh!$A$11:$ZZ$208,386,FALSE)=0,"",VLOOKUP($A37,parlvotes_lh!$A$11:$ZZ$208,386,FALSE)))</f>
        <v/>
      </c>
    </row>
    <row r="38" spans="1:29" ht="13.5" customHeight="1">
      <c r="A38" s="208" t="str">
        <f>IF(info_parties!A38="","",info_parties!A38)</f>
        <v>sk_mfs01</v>
      </c>
      <c r="B38" s="120" t="str">
        <f>IF(A38="","",MID(info_weblinks!$C$3,32,3))</f>
        <v>svk</v>
      </c>
      <c r="C38" s="120" t="str">
        <f>IF(info_parties!G38="","",info_parties!G38)</f>
        <v>Hungarian Federalist Party</v>
      </c>
      <c r="D38" s="120" t="str">
        <f>IF(info_parties!K38="","",info_parties!K38)</f>
        <v>Mad’arská federalistická strana</v>
      </c>
      <c r="E38" s="120" t="str">
        <f>IF(info_parties!H38="","",info_parties!H38)</f>
        <v>MFS</v>
      </c>
      <c r="F38" s="209" t="str">
        <f t="shared" si="4"/>
        <v/>
      </c>
      <c r="G38" s="210" t="str">
        <f t="shared" si="5"/>
        <v/>
      </c>
      <c r="H38" s="211" t="str">
        <f t="shared" si="6"/>
        <v/>
      </c>
      <c r="I38" s="212" t="str">
        <f t="shared" si="7"/>
        <v/>
      </c>
      <c r="J38" s="213" t="str">
        <f>IF(ISERROR(VLOOKUP($A38,parlvotes_lh!$A$11:$ZZ$208,6,FALSE))=TRUE,"",IF(VLOOKUP($A38,parlvotes_lh!$A$11:$ZZ$208,6,FALSE)=0,"",VLOOKUP($A38,parlvotes_lh!$A$11:$ZZ$208,6,FALSE)))</f>
        <v/>
      </c>
      <c r="K38" s="213" t="str">
        <f>IF(ISERROR(VLOOKUP($A38,parlvotes_lh!$A$11:$ZZ$208,26,FALSE))=TRUE,"",IF(VLOOKUP($A38,parlvotes_lh!$A$11:$ZZ$208,26,FALSE)=0,"",VLOOKUP($A38,parlvotes_lh!$A$11:$ZZ$208,26,FALSE)))</f>
        <v/>
      </c>
      <c r="L38" s="213" t="str">
        <f>IF(ISERROR(VLOOKUP($A38,parlvotes_lh!$A$11:$ZZ$208,46,FALSE))=TRUE,"",IF(VLOOKUP($A38,parlvotes_lh!$A$11:$ZZ$208,46,FALSE)=0,"",VLOOKUP($A38,parlvotes_lh!$A$11:$ZZ$208,46,FALSE)))</f>
        <v/>
      </c>
      <c r="M38" s="213" t="str">
        <f>IF(ISERROR(VLOOKUP($A38,parlvotes_lh!$A$11:$ZZ$208,66,FALSE))=TRUE,"",IF(VLOOKUP($A38,parlvotes_lh!$A$11:$ZZ$208,66,FALSE)=0,"",VLOOKUP($A38,parlvotes_lh!$A$11:$ZZ$208,66,FALSE)))</f>
        <v/>
      </c>
      <c r="N38" s="213" t="str">
        <f>IF(ISERROR(VLOOKUP($A38,parlvotes_lh!$A$11:$ZZ$208,86,FALSE))=TRUE,"",IF(VLOOKUP($A38,parlvotes_lh!$A$11:$ZZ$208,86,FALSE)=0,"",VLOOKUP($A38,parlvotes_lh!$A$11:$ZZ$208,86,FALSE)))</f>
        <v/>
      </c>
      <c r="O38" s="213" t="str">
        <f>IF(ISERROR(VLOOKUP($A38,parlvotes_lh!$A$11:$ZZ$208,106,FALSE))=TRUE,"",IF(VLOOKUP($A38,parlvotes_lh!$A$11:$ZZ$208,106,FALSE)=0,"",VLOOKUP($A38,parlvotes_lh!$A$11:$ZZ$208,106,FALSE)))</f>
        <v/>
      </c>
      <c r="P38" s="213" t="str">
        <f>IF(ISERROR(VLOOKUP($A38,parlvotes_lh!$A$11:$ZZ$208,126,FALSE))=TRUE,"",IF(VLOOKUP($A38,parlvotes_lh!$A$11:$ZZ$208,126,FALSE)=0,"",VLOOKUP($A38,parlvotes_lh!$A$11:$ZZ$208,126,FALSE)))</f>
        <v/>
      </c>
      <c r="Q38" s="214" t="str">
        <f>IF(ISERROR(VLOOKUP($A38,parlvotes_lh!$A$11:$ZZ$208,146,FALSE))=TRUE,"",IF(VLOOKUP($A38,parlvotes_lh!$A$11:$ZZ$208,146,FALSE)=0,"",VLOOKUP($A38,parlvotes_lh!$A$11:$ZZ$208,146,FALSE)))</f>
        <v/>
      </c>
      <c r="R38" s="214" t="str">
        <f>IF(ISERROR(VLOOKUP($A38,parlvotes_lh!$A$11:$ZZ$208,166,FALSE))=TRUE,"",IF(VLOOKUP($A38,parlvotes_lh!$A$11:$ZZ$208,166,FALSE)=0,"",VLOOKUP($A38,parlvotes_lh!$A$11:$ZZ$208,166,FALSE)))</f>
        <v/>
      </c>
      <c r="S38" s="214" t="str">
        <f>IF(ISERROR(VLOOKUP($A38,parlvotes_lh!$A$11:$ZZ$208,186,FALSE))=TRUE,"",IF(VLOOKUP($A38,parlvotes_lh!$A$11:$ZZ$208,186,FALSE)=0,"",VLOOKUP($A38,parlvotes_lh!$A$11:$ZZ$208,186,FALSE)))</f>
        <v/>
      </c>
      <c r="T38" s="214" t="str">
        <f>IF(ISERROR(VLOOKUP($A38,parlvotes_lh!$A$11:$ZZ$208,206,FALSE))=TRUE,"",IF(VLOOKUP($A38,parlvotes_lh!$A$11:$ZZ$208,206,FALSE)=0,"",VLOOKUP($A38,parlvotes_lh!$A$11:$ZZ$208,206,FALSE)))</f>
        <v/>
      </c>
      <c r="U38" s="214" t="str">
        <f>IF(ISERROR(VLOOKUP($A38,parlvotes_lh!$A$11:$ZZ$208,226,FALSE))=TRUE,"",IF(VLOOKUP($A38,parlvotes_lh!$A$11:$ZZ$208,226,FALSE)=0,"",VLOOKUP($A38,parlvotes_lh!$A$11:$ZZ$208,226,FALSE)))</f>
        <v/>
      </c>
      <c r="V38" s="214" t="str">
        <f>IF(ISERROR(VLOOKUP($A38,parlvotes_lh!$A$11:$ZZ$208,246,FALSE))=TRUE,"",IF(VLOOKUP($A38,parlvotes_lh!$A$11:$ZZ$208,246,FALSE)=0,"",VLOOKUP($A38,parlvotes_lh!$A$11:$ZZ$208,246,FALSE)))</f>
        <v/>
      </c>
      <c r="W38" s="214" t="str">
        <f>IF(ISERROR(VLOOKUP($A38,parlvotes_lh!$A$11:$ZZ$208,266,FALSE))=TRUE,"",IF(VLOOKUP($A38,parlvotes_lh!$A$11:$ZZ$208,266,FALSE)=0,"",VLOOKUP($A38,parlvotes_lh!$A$11:$ZZ$208,266,FALSE)))</f>
        <v/>
      </c>
      <c r="X38" s="214" t="str">
        <f>IF(ISERROR(VLOOKUP($A38,parlvotes_lh!$A$11:$ZZ$208,286,FALSE))=TRUE,"",IF(VLOOKUP($A38,parlvotes_lh!$A$11:$ZZ$208,286,FALSE)=0,"",VLOOKUP($A38,parlvotes_lh!$A$11:$ZZ$208,286,FALSE)))</f>
        <v/>
      </c>
      <c r="Y38" s="214" t="str">
        <f>IF(ISERROR(VLOOKUP($A38,parlvotes_lh!$A$11:$ZZ$208,306,FALSE))=TRUE,"",IF(VLOOKUP($A38,parlvotes_lh!$A$11:$ZZ$208,306,FALSE)=0,"",VLOOKUP($A38,parlvotes_lh!$A$11:$ZZ$208,306,FALSE)))</f>
        <v/>
      </c>
      <c r="Z38" s="214" t="str">
        <f>IF(ISERROR(VLOOKUP($A38,parlvotes_lh!$A$11:$ZZ$208,326,FALSE))=TRUE,"",IF(VLOOKUP($A38,parlvotes_lh!$A$11:$ZZ$208,326,FALSE)=0,"",VLOOKUP($A38,parlvotes_lh!$A$11:$ZZ$208,326,FALSE)))</f>
        <v/>
      </c>
      <c r="AA38" s="214" t="str">
        <f>IF(ISERROR(VLOOKUP($A38,parlvotes_lh!$A$11:$ZZ$208,346,FALSE))=TRUE,"",IF(VLOOKUP($A38,parlvotes_lh!$A$11:$ZZ$208,346,FALSE)=0,"",VLOOKUP($A38,parlvotes_lh!$A$11:$ZZ$208,346,FALSE)))</f>
        <v/>
      </c>
      <c r="AB38" s="214" t="str">
        <f>IF(ISERROR(VLOOKUP($A38,parlvotes_lh!$A$11:$ZZ$208,366,FALSE))=TRUE,"",IF(VLOOKUP($A38,parlvotes_lh!$A$11:$ZZ$208,366,FALSE)=0,"",VLOOKUP($A38,parlvotes_lh!$A$11:$ZZ$208,366,FALSE)))</f>
        <v/>
      </c>
      <c r="AC38" s="214" t="str">
        <f>IF(ISERROR(VLOOKUP($A38,parlvotes_lh!$A$11:$ZZ$208,386,FALSE))=TRUE,"",IF(VLOOKUP($A38,parlvotes_lh!$A$11:$ZZ$208,386,FALSE)=0,"",VLOOKUP($A38,parlvotes_lh!$A$11:$ZZ$208,386,FALSE)))</f>
        <v/>
      </c>
    </row>
    <row r="39" spans="1:29" ht="13.5" customHeight="1">
      <c r="A39" s="208" t="str">
        <f>IF(info_parties!A39="","",info_parties!A39)</f>
        <v>sk_mlhzp01</v>
      </c>
      <c r="B39" s="120" t="str">
        <f>IF(A39="","",MID(info_weblinks!$C$3,32,3))</f>
        <v>svk</v>
      </c>
      <c r="C39" s="120" t="str">
        <f>IF(info_parties!G39="","",info_parties!G39)</f>
        <v>Hungarian People’s Movement for Reconciliation and Prosperity</v>
      </c>
      <c r="D39" s="120" t="str">
        <f>IF(info_parties!K39="","",info_parties!K39)</f>
        <v>Maďarské ľudové hnutie za zmierenie a prosperitu</v>
      </c>
      <c r="E39" s="120" t="str">
        <f>IF(info_parties!H39="","",info_parties!H39)</f>
        <v>MĽHZP</v>
      </c>
      <c r="F39" s="209" t="str">
        <f t="shared" si="4"/>
        <v/>
      </c>
      <c r="G39" s="210" t="str">
        <f t="shared" si="5"/>
        <v/>
      </c>
      <c r="H39" s="211" t="str">
        <f t="shared" si="6"/>
        <v/>
      </c>
      <c r="I39" s="212" t="str">
        <f t="shared" si="7"/>
        <v/>
      </c>
      <c r="J39" s="213" t="str">
        <f>IF(ISERROR(VLOOKUP($A39,parlvotes_lh!$A$11:$ZZ$208,6,FALSE))=TRUE,"",IF(VLOOKUP($A39,parlvotes_lh!$A$11:$ZZ$208,6,FALSE)=0,"",VLOOKUP($A39,parlvotes_lh!$A$11:$ZZ$208,6,FALSE)))</f>
        <v/>
      </c>
      <c r="K39" s="213" t="str">
        <f>IF(ISERROR(VLOOKUP($A39,parlvotes_lh!$A$11:$ZZ$208,26,FALSE))=TRUE,"",IF(VLOOKUP($A39,parlvotes_lh!$A$11:$ZZ$208,26,FALSE)=0,"",VLOOKUP($A39,parlvotes_lh!$A$11:$ZZ$208,26,FALSE)))</f>
        <v/>
      </c>
      <c r="L39" s="213" t="str">
        <f>IF(ISERROR(VLOOKUP($A39,parlvotes_lh!$A$11:$ZZ$208,46,FALSE))=TRUE,"",IF(VLOOKUP($A39,parlvotes_lh!$A$11:$ZZ$208,46,FALSE)=0,"",VLOOKUP($A39,parlvotes_lh!$A$11:$ZZ$208,46,FALSE)))</f>
        <v/>
      </c>
      <c r="M39" s="213" t="str">
        <f>IF(ISERROR(VLOOKUP($A39,parlvotes_lh!$A$11:$ZZ$208,66,FALSE))=TRUE,"",IF(VLOOKUP($A39,parlvotes_lh!$A$11:$ZZ$208,66,FALSE)=0,"",VLOOKUP($A39,parlvotes_lh!$A$11:$ZZ$208,66,FALSE)))</f>
        <v/>
      </c>
      <c r="N39" s="213" t="str">
        <f>IF(ISERROR(VLOOKUP($A39,parlvotes_lh!$A$11:$ZZ$208,86,FALSE))=TRUE,"",IF(VLOOKUP($A39,parlvotes_lh!$A$11:$ZZ$208,86,FALSE)=0,"",VLOOKUP($A39,parlvotes_lh!$A$11:$ZZ$208,86,FALSE)))</f>
        <v/>
      </c>
      <c r="O39" s="213" t="str">
        <f>IF(ISERROR(VLOOKUP($A39,parlvotes_lh!$A$11:$ZZ$208,106,FALSE))=TRUE,"",IF(VLOOKUP($A39,parlvotes_lh!$A$11:$ZZ$208,106,FALSE)=0,"",VLOOKUP($A39,parlvotes_lh!$A$11:$ZZ$208,106,FALSE)))</f>
        <v/>
      </c>
      <c r="P39" s="213" t="str">
        <f>IF(ISERROR(VLOOKUP($A39,parlvotes_lh!$A$11:$ZZ$208,126,FALSE))=TRUE,"",IF(VLOOKUP($A39,parlvotes_lh!$A$11:$ZZ$208,126,FALSE)=0,"",VLOOKUP($A39,parlvotes_lh!$A$11:$ZZ$208,126,FALSE)))</f>
        <v/>
      </c>
      <c r="Q39" s="214" t="str">
        <f>IF(ISERROR(VLOOKUP($A39,parlvotes_lh!$A$11:$ZZ$208,146,FALSE))=TRUE,"",IF(VLOOKUP($A39,parlvotes_lh!$A$11:$ZZ$208,146,FALSE)=0,"",VLOOKUP($A39,parlvotes_lh!$A$11:$ZZ$208,146,FALSE)))</f>
        <v/>
      </c>
      <c r="R39" s="214" t="str">
        <f>IF(ISERROR(VLOOKUP($A39,parlvotes_lh!$A$11:$ZZ$208,166,FALSE))=TRUE,"",IF(VLOOKUP($A39,parlvotes_lh!$A$11:$ZZ$208,166,FALSE)=0,"",VLOOKUP($A39,parlvotes_lh!$A$11:$ZZ$208,166,FALSE)))</f>
        <v/>
      </c>
      <c r="S39" s="214" t="str">
        <f>IF(ISERROR(VLOOKUP($A39,parlvotes_lh!$A$11:$ZZ$208,186,FALSE))=TRUE,"",IF(VLOOKUP($A39,parlvotes_lh!$A$11:$ZZ$208,186,FALSE)=0,"",VLOOKUP($A39,parlvotes_lh!$A$11:$ZZ$208,186,FALSE)))</f>
        <v/>
      </c>
      <c r="T39" s="214" t="str">
        <f>IF(ISERROR(VLOOKUP($A39,parlvotes_lh!$A$11:$ZZ$208,206,FALSE))=TRUE,"",IF(VLOOKUP($A39,parlvotes_lh!$A$11:$ZZ$208,206,FALSE)=0,"",VLOOKUP($A39,parlvotes_lh!$A$11:$ZZ$208,206,FALSE)))</f>
        <v/>
      </c>
      <c r="U39" s="214" t="str">
        <f>IF(ISERROR(VLOOKUP($A39,parlvotes_lh!$A$11:$ZZ$208,226,FALSE))=TRUE,"",IF(VLOOKUP($A39,parlvotes_lh!$A$11:$ZZ$208,226,FALSE)=0,"",VLOOKUP($A39,parlvotes_lh!$A$11:$ZZ$208,226,FALSE)))</f>
        <v/>
      </c>
      <c r="V39" s="214" t="str">
        <f>IF(ISERROR(VLOOKUP($A39,parlvotes_lh!$A$11:$ZZ$208,246,FALSE))=TRUE,"",IF(VLOOKUP($A39,parlvotes_lh!$A$11:$ZZ$208,246,FALSE)=0,"",VLOOKUP($A39,parlvotes_lh!$A$11:$ZZ$208,246,FALSE)))</f>
        <v/>
      </c>
      <c r="W39" s="214" t="str">
        <f>IF(ISERROR(VLOOKUP($A39,parlvotes_lh!$A$11:$ZZ$208,266,FALSE))=TRUE,"",IF(VLOOKUP($A39,parlvotes_lh!$A$11:$ZZ$208,266,FALSE)=0,"",VLOOKUP($A39,parlvotes_lh!$A$11:$ZZ$208,266,FALSE)))</f>
        <v/>
      </c>
      <c r="X39" s="214" t="str">
        <f>IF(ISERROR(VLOOKUP($A39,parlvotes_lh!$A$11:$ZZ$208,286,FALSE))=TRUE,"",IF(VLOOKUP($A39,parlvotes_lh!$A$11:$ZZ$208,286,FALSE)=0,"",VLOOKUP($A39,parlvotes_lh!$A$11:$ZZ$208,286,FALSE)))</f>
        <v/>
      </c>
      <c r="Y39" s="214" t="str">
        <f>IF(ISERROR(VLOOKUP($A39,parlvotes_lh!$A$11:$ZZ$208,306,FALSE))=TRUE,"",IF(VLOOKUP($A39,parlvotes_lh!$A$11:$ZZ$208,306,FALSE)=0,"",VLOOKUP($A39,parlvotes_lh!$A$11:$ZZ$208,306,FALSE)))</f>
        <v/>
      </c>
      <c r="Z39" s="214" t="str">
        <f>IF(ISERROR(VLOOKUP($A39,parlvotes_lh!$A$11:$ZZ$208,326,FALSE))=TRUE,"",IF(VLOOKUP($A39,parlvotes_lh!$A$11:$ZZ$208,326,FALSE)=0,"",VLOOKUP($A39,parlvotes_lh!$A$11:$ZZ$208,326,FALSE)))</f>
        <v/>
      </c>
      <c r="AA39" s="214" t="str">
        <f>IF(ISERROR(VLOOKUP($A39,parlvotes_lh!$A$11:$ZZ$208,346,FALSE))=TRUE,"",IF(VLOOKUP($A39,parlvotes_lh!$A$11:$ZZ$208,346,FALSE)=0,"",VLOOKUP($A39,parlvotes_lh!$A$11:$ZZ$208,346,FALSE)))</f>
        <v/>
      </c>
      <c r="AB39" s="214" t="str">
        <f>IF(ISERROR(VLOOKUP($A39,parlvotes_lh!$A$11:$ZZ$208,366,FALSE))=TRUE,"",IF(VLOOKUP($A39,parlvotes_lh!$A$11:$ZZ$208,366,FALSE)=0,"",VLOOKUP($A39,parlvotes_lh!$A$11:$ZZ$208,366,FALSE)))</f>
        <v/>
      </c>
      <c r="AC39" s="214" t="str">
        <f>IF(ISERROR(VLOOKUP($A39,parlvotes_lh!$A$11:$ZZ$208,386,FALSE))=TRUE,"",IF(VLOOKUP($A39,parlvotes_lh!$A$11:$ZZ$208,386,FALSE)=0,"",VLOOKUP($A39,parlvotes_lh!$A$11:$ZZ$208,386,FALSE)))</f>
        <v/>
      </c>
    </row>
    <row r="40" spans="1:29" ht="13.5" customHeight="1">
      <c r="A40" s="208" t="str">
        <f>IF(info_parties!A40="","",info_parties!A40)</f>
        <v>sk_ms01</v>
      </c>
      <c r="B40" s="120" t="str">
        <f>IF(A40="","",MID(info_weblinks!$C$3,32,3))</f>
        <v>svk</v>
      </c>
      <c r="C40" s="120" t="str">
        <f>IF(info_parties!G40="","",info_parties!G40)</f>
        <v>Magnificat Slovakia</v>
      </c>
      <c r="D40" s="120" t="str">
        <f>IF(info_parties!K40="","",info_parties!K40)</f>
        <v>Magnificat Slovakia</v>
      </c>
      <c r="E40" s="120" t="str">
        <f>IF(info_parties!H40="","",info_parties!H40)</f>
        <v>MS</v>
      </c>
      <c r="F40" s="209" t="str">
        <f t="shared" si="4"/>
        <v/>
      </c>
      <c r="G40" s="210" t="str">
        <f t="shared" si="5"/>
        <v/>
      </c>
      <c r="H40" s="211" t="str">
        <f t="shared" si="6"/>
        <v/>
      </c>
      <c r="I40" s="212" t="str">
        <f t="shared" si="7"/>
        <v/>
      </c>
      <c r="J40" s="213" t="str">
        <f>IF(ISERROR(VLOOKUP($A40,parlvotes_lh!$A$11:$ZZ$208,6,FALSE))=TRUE,"",IF(VLOOKUP($A40,parlvotes_lh!$A$11:$ZZ$208,6,FALSE)=0,"",VLOOKUP($A40,parlvotes_lh!$A$11:$ZZ$208,6,FALSE)))</f>
        <v/>
      </c>
      <c r="K40" s="213" t="str">
        <f>IF(ISERROR(VLOOKUP($A40,parlvotes_lh!$A$11:$ZZ$208,26,FALSE))=TRUE,"",IF(VLOOKUP($A40,parlvotes_lh!$A$11:$ZZ$208,26,FALSE)=0,"",VLOOKUP($A40,parlvotes_lh!$A$11:$ZZ$208,26,FALSE)))</f>
        <v/>
      </c>
      <c r="L40" s="213" t="str">
        <f>IF(ISERROR(VLOOKUP($A40,parlvotes_lh!$A$11:$ZZ$208,46,FALSE))=TRUE,"",IF(VLOOKUP($A40,parlvotes_lh!$A$11:$ZZ$208,46,FALSE)=0,"",VLOOKUP($A40,parlvotes_lh!$A$11:$ZZ$208,46,FALSE)))</f>
        <v/>
      </c>
      <c r="M40" s="213" t="str">
        <f>IF(ISERROR(VLOOKUP($A40,parlvotes_lh!$A$11:$ZZ$208,66,FALSE))=TRUE,"",IF(VLOOKUP($A40,parlvotes_lh!$A$11:$ZZ$208,66,FALSE)=0,"",VLOOKUP($A40,parlvotes_lh!$A$11:$ZZ$208,66,FALSE)))</f>
        <v/>
      </c>
      <c r="N40" s="213" t="str">
        <f>IF(ISERROR(VLOOKUP($A40,parlvotes_lh!$A$11:$ZZ$208,86,FALSE))=TRUE,"",IF(VLOOKUP($A40,parlvotes_lh!$A$11:$ZZ$208,86,FALSE)=0,"",VLOOKUP($A40,parlvotes_lh!$A$11:$ZZ$208,86,FALSE)))</f>
        <v/>
      </c>
      <c r="O40" s="213" t="str">
        <f>IF(ISERROR(VLOOKUP($A40,parlvotes_lh!$A$11:$ZZ$208,106,FALSE))=TRUE,"",IF(VLOOKUP($A40,parlvotes_lh!$A$11:$ZZ$208,106,FALSE)=0,"",VLOOKUP($A40,parlvotes_lh!$A$11:$ZZ$208,106,FALSE)))</f>
        <v/>
      </c>
      <c r="P40" s="213" t="str">
        <f>IF(ISERROR(VLOOKUP($A40,parlvotes_lh!$A$11:$ZZ$208,126,FALSE))=TRUE,"",IF(VLOOKUP($A40,parlvotes_lh!$A$11:$ZZ$208,126,FALSE)=0,"",VLOOKUP($A40,parlvotes_lh!$A$11:$ZZ$208,126,FALSE)))</f>
        <v/>
      </c>
      <c r="Q40" s="214" t="str">
        <f>IF(ISERROR(VLOOKUP($A40,parlvotes_lh!$A$11:$ZZ$208,146,FALSE))=TRUE,"",IF(VLOOKUP($A40,parlvotes_lh!$A$11:$ZZ$208,146,FALSE)=0,"",VLOOKUP($A40,parlvotes_lh!$A$11:$ZZ$208,146,FALSE)))</f>
        <v/>
      </c>
      <c r="R40" s="214" t="str">
        <f>IF(ISERROR(VLOOKUP($A40,parlvotes_lh!$A$11:$ZZ$208,166,FALSE))=TRUE,"",IF(VLOOKUP($A40,parlvotes_lh!$A$11:$ZZ$208,166,FALSE)=0,"",VLOOKUP($A40,parlvotes_lh!$A$11:$ZZ$208,166,FALSE)))</f>
        <v/>
      </c>
      <c r="S40" s="214" t="str">
        <f>IF(ISERROR(VLOOKUP($A40,parlvotes_lh!$A$11:$ZZ$208,186,FALSE))=TRUE,"",IF(VLOOKUP($A40,parlvotes_lh!$A$11:$ZZ$208,186,FALSE)=0,"",VLOOKUP($A40,parlvotes_lh!$A$11:$ZZ$208,186,FALSE)))</f>
        <v/>
      </c>
      <c r="T40" s="214" t="str">
        <f>IF(ISERROR(VLOOKUP($A40,parlvotes_lh!$A$11:$ZZ$208,206,FALSE))=TRUE,"",IF(VLOOKUP($A40,parlvotes_lh!$A$11:$ZZ$208,206,FALSE)=0,"",VLOOKUP($A40,parlvotes_lh!$A$11:$ZZ$208,206,FALSE)))</f>
        <v/>
      </c>
      <c r="U40" s="214" t="str">
        <f>IF(ISERROR(VLOOKUP($A40,parlvotes_lh!$A$11:$ZZ$208,226,FALSE))=TRUE,"",IF(VLOOKUP($A40,parlvotes_lh!$A$11:$ZZ$208,226,FALSE)=0,"",VLOOKUP($A40,parlvotes_lh!$A$11:$ZZ$208,226,FALSE)))</f>
        <v/>
      </c>
      <c r="V40" s="214" t="str">
        <f>IF(ISERROR(VLOOKUP($A40,parlvotes_lh!$A$11:$ZZ$208,246,FALSE))=TRUE,"",IF(VLOOKUP($A40,parlvotes_lh!$A$11:$ZZ$208,246,FALSE)=0,"",VLOOKUP($A40,parlvotes_lh!$A$11:$ZZ$208,246,FALSE)))</f>
        <v/>
      </c>
      <c r="W40" s="214" t="str">
        <f>IF(ISERROR(VLOOKUP($A40,parlvotes_lh!$A$11:$ZZ$208,266,FALSE))=TRUE,"",IF(VLOOKUP($A40,parlvotes_lh!$A$11:$ZZ$208,266,FALSE)=0,"",VLOOKUP($A40,parlvotes_lh!$A$11:$ZZ$208,266,FALSE)))</f>
        <v/>
      </c>
      <c r="X40" s="214" t="str">
        <f>IF(ISERROR(VLOOKUP($A40,parlvotes_lh!$A$11:$ZZ$208,286,FALSE))=TRUE,"",IF(VLOOKUP($A40,parlvotes_lh!$A$11:$ZZ$208,286,FALSE)=0,"",VLOOKUP($A40,parlvotes_lh!$A$11:$ZZ$208,286,FALSE)))</f>
        <v/>
      </c>
      <c r="Y40" s="214" t="str">
        <f>IF(ISERROR(VLOOKUP($A40,parlvotes_lh!$A$11:$ZZ$208,306,FALSE))=TRUE,"",IF(VLOOKUP($A40,parlvotes_lh!$A$11:$ZZ$208,306,FALSE)=0,"",VLOOKUP($A40,parlvotes_lh!$A$11:$ZZ$208,306,FALSE)))</f>
        <v/>
      </c>
      <c r="Z40" s="214" t="str">
        <f>IF(ISERROR(VLOOKUP($A40,parlvotes_lh!$A$11:$ZZ$208,326,FALSE))=TRUE,"",IF(VLOOKUP($A40,parlvotes_lh!$A$11:$ZZ$208,326,FALSE)=0,"",VLOOKUP($A40,parlvotes_lh!$A$11:$ZZ$208,326,FALSE)))</f>
        <v/>
      </c>
      <c r="AA40" s="214" t="str">
        <f>IF(ISERROR(VLOOKUP($A40,parlvotes_lh!$A$11:$ZZ$208,346,FALSE))=TRUE,"",IF(VLOOKUP($A40,parlvotes_lh!$A$11:$ZZ$208,346,FALSE)=0,"",VLOOKUP($A40,parlvotes_lh!$A$11:$ZZ$208,346,FALSE)))</f>
        <v/>
      </c>
      <c r="AB40" s="214" t="str">
        <f>IF(ISERROR(VLOOKUP($A40,parlvotes_lh!$A$11:$ZZ$208,366,FALSE))=TRUE,"",IF(VLOOKUP($A40,parlvotes_lh!$A$11:$ZZ$208,366,FALSE)=0,"",VLOOKUP($A40,parlvotes_lh!$A$11:$ZZ$208,366,FALSE)))</f>
        <v/>
      </c>
      <c r="AC40" s="214" t="str">
        <f>IF(ISERROR(VLOOKUP($A40,parlvotes_lh!$A$11:$ZZ$208,386,FALSE))=TRUE,"",IF(VLOOKUP($A40,parlvotes_lh!$A$11:$ZZ$208,386,FALSE)=0,"",VLOOKUP($A40,parlvotes_lh!$A$11:$ZZ$208,386,FALSE)))</f>
        <v/>
      </c>
    </row>
    <row r="41" spans="1:29" ht="13.5" customHeight="1">
      <c r="A41" s="208" t="str">
        <f>IF(info_parties!A41="","",info_parties!A41)</f>
        <v>sk_mks01</v>
      </c>
      <c r="B41" s="120" t="str">
        <f>IF(A41="","",MID(info_weblinks!$C$3,32,3))</f>
        <v>svk</v>
      </c>
      <c r="C41" s="120" t="str">
        <f>IF(info_parties!G41="","",info_parties!G41)</f>
        <v>Hungarian Christian Democratic Alliance</v>
      </c>
      <c r="D41" s="120" t="str">
        <f>IF(info_parties!K41="","",info_parties!K41)</f>
        <v>Magyar Kereszténydemokrata Szövetség</v>
      </c>
      <c r="E41" s="120" t="str">
        <f>IF(info_parties!H41="","",info_parties!H41)</f>
        <v>MKS</v>
      </c>
      <c r="F41" s="209" t="str">
        <f t="shared" si="4"/>
        <v/>
      </c>
      <c r="G41" s="210" t="str">
        <f t="shared" si="5"/>
        <v/>
      </c>
      <c r="H41" s="211" t="str">
        <f t="shared" si="6"/>
        <v/>
      </c>
      <c r="I41" s="212" t="str">
        <f t="shared" si="7"/>
        <v/>
      </c>
      <c r="J41" s="213" t="str">
        <f>IF(ISERROR(VLOOKUP($A41,parlvotes_lh!$A$11:$ZZ$208,6,FALSE))=TRUE,"",IF(VLOOKUP($A41,parlvotes_lh!$A$11:$ZZ$208,6,FALSE)=0,"",VLOOKUP($A41,parlvotes_lh!$A$11:$ZZ$208,6,FALSE)))</f>
        <v/>
      </c>
      <c r="K41" s="213" t="str">
        <f>IF(ISERROR(VLOOKUP($A41,parlvotes_lh!$A$11:$ZZ$208,26,FALSE))=TRUE,"",IF(VLOOKUP($A41,parlvotes_lh!$A$11:$ZZ$208,26,FALSE)=0,"",VLOOKUP($A41,parlvotes_lh!$A$11:$ZZ$208,26,FALSE)))</f>
        <v/>
      </c>
      <c r="L41" s="213" t="str">
        <f>IF(ISERROR(VLOOKUP($A41,parlvotes_lh!$A$11:$ZZ$208,46,FALSE))=TRUE,"",IF(VLOOKUP($A41,parlvotes_lh!$A$11:$ZZ$208,46,FALSE)=0,"",VLOOKUP($A41,parlvotes_lh!$A$11:$ZZ$208,46,FALSE)))</f>
        <v/>
      </c>
      <c r="M41" s="213" t="str">
        <f>IF(ISERROR(VLOOKUP($A41,parlvotes_lh!$A$11:$ZZ$208,66,FALSE))=TRUE,"",IF(VLOOKUP($A41,parlvotes_lh!$A$11:$ZZ$208,66,FALSE)=0,"",VLOOKUP($A41,parlvotes_lh!$A$11:$ZZ$208,66,FALSE)))</f>
        <v/>
      </c>
      <c r="N41" s="213" t="str">
        <f>IF(ISERROR(VLOOKUP($A41,parlvotes_lh!$A$11:$ZZ$208,86,FALSE))=TRUE,"",IF(VLOOKUP($A41,parlvotes_lh!$A$11:$ZZ$208,86,FALSE)=0,"",VLOOKUP($A41,parlvotes_lh!$A$11:$ZZ$208,86,FALSE)))</f>
        <v/>
      </c>
      <c r="O41" s="213" t="str">
        <f>IF(ISERROR(VLOOKUP($A41,parlvotes_lh!$A$11:$ZZ$208,106,FALSE))=TRUE,"",IF(VLOOKUP($A41,parlvotes_lh!$A$11:$ZZ$208,106,FALSE)=0,"",VLOOKUP($A41,parlvotes_lh!$A$11:$ZZ$208,106,FALSE)))</f>
        <v/>
      </c>
      <c r="P41" s="213" t="str">
        <f>IF(ISERROR(VLOOKUP($A41,parlvotes_lh!$A$11:$ZZ$208,126,FALSE))=TRUE,"",IF(VLOOKUP($A41,parlvotes_lh!$A$11:$ZZ$208,126,FALSE)=0,"",VLOOKUP($A41,parlvotes_lh!$A$11:$ZZ$208,126,FALSE)))</f>
        <v/>
      </c>
      <c r="Q41" s="214" t="str">
        <f>IF(ISERROR(VLOOKUP($A41,parlvotes_lh!$A$11:$ZZ$208,146,FALSE))=TRUE,"",IF(VLOOKUP($A41,parlvotes_lh!$A$11:$ZZ$208,146,FALSE)=0,"",VLOOKUP($A41,parlvotes_lh!$A$11:$ZZ$208,146,FALSE)))</f>
        <v/>
      </c>
      <c r="R41" s="214" t="str">
        <f>IF(ISERROR(VLOOKUP($A41,parlvotes_lh!$A$11:$ZZ$208,166,FALSE))=TRUE,"",IF(VLOOKUP($A41,parlvotes_lh!$A$11:$ZZ$208,166,FALSE)=0,"",VLOOKUP($A41,parlvotes_lh!$A$11:$ZZ$208,166,FALSE)))</f>
        <v/>
      </c>
      <c r="S41" s="214" t="str">
        <f>IF(ISERROR(VLOOKUP($A41,parlvotes_lh!$A$11:$ZZ$208,186,FALSE))=TRUE,"",IF(VLOOKUP($A41,parlvotes_lh!$A$11:$ZZ$208,186,FALSE)=0,"",VLOOKUP($A41,parlvotes_lh!$A$11:$ZZ$208,186,FALSE)))</f>
        <v/>
      </c>
      <c r="T41" s="214" t="str">
        <f>IF(ISERROR(VLOOKUP($A41,parlvotes_lh!$A$11:$ZZ$208,206,FALSE))=TRUE,"",IF(VLOOKUP($A41,parlvotes_lh!$A$11:$ZZ$208,206,FALSE)=0,"",VLOOKUP($A41,parlvotes_lh!$A$11:$ZZ$208,206,FALSE)))</f>
        <v/>
      </c>
      <c r="U41" s="214" t="str">
        <f>IF(ISERROR(VLOOKUP($A41,parlvotes_lh!$A$11:$ZZ$208,226,FALSE))=TRUE,"",IF(VLOOKUP($A41,parlvotes_lh!$A$11:$ZZ$208,226,FALSE)=0,"",VLOOKUP($A41,parlvotes_lh!$A$11:$ZZ$208,226,FALSE)))</f>
        <v/>
      </c>
      <c r="V41" s="214" t="str">
        <f>IF(ISERROR(VLOOKUP($A41,parlvotes_lh!$A$11:$ZZ$208,246,FALSE))=TRUE,"",IF(VLOOKUP($A41,parlvotes_lh!$A$11:$ZZ$208,246,FALSE)=0,"",VLOOKUP($A41,parlvotes_lh!$A$11:$ZZ$208,246,FALSE)))</f>
        <v/>
      </c>
      <c r="W41" s="214" t="str">
        <f>IF(ISERROR(VLOOKUP($A41,parlvotes_lh!$A$11:$ZZ$208,266,FALSE))=TRUE,"",IF(VLOOKUP($A41,parlvotes_lh!$A$11:$ZZ$208,266,FALSE)=0,"",VLOOKUP($A41,parlvotes_lh!$A$11:$ZZ$208,266,FALSE)))</f>
        <v/>
      </c>
      <c r="X41" s="214" t="str">
        <f>IF(ISERROR(VLOOKUP($A41,parlvotes_lh!$A$11:$ZZ$208,286,FALSE))=TRUE,"",IF(VLOOKUP($A41,parlvotes_lh!$A$11:$ZZ$208,286,FALSE)=0,"",VLOOKUP($A41,parlvotes_lh!$A$11:$ZZ$208,286,FALSE)))</f>
        <v/>
      </c>
      <c r="Y41" s="214" t="str">
        <f>IF(ISERROR(VLOOKUP($A41,parlvotes_lh!$A$11:$ZZ$208,306,FALSE))=TRUE,"",IF(VLOOKUP($A41,parlvotes_lh!$A$11:$ZZ$208,306,FALSE)=0,"",VLOOKUP($A41,parlvotes_lh!$A$11:$ZZ$208,306,FALSE)))</f>
        <v/>
      </c>
      <c r="Z41" s="214" t="str">
        <f>IF(ISERROR(VLOOKUP($A41,parlvotes_lh!$A$11:$ZZ$208,326,FALSE))=TRUE,"",IF(VLOOKUP($A41,parlvotes_lh!$A$11:$ZZ$208,326,FALSE)=0,"",VLOOKUP($A41,parlvotes_lh!$A$11:$ZZ$208,326,FALSE)))</f>
        <v/>
      </c>
      <c r="AA41" s="214" t="str">
        <f>IF(ISERROR(VLOOKUP($A41,parlvotes_lh!$A$11:$ZZ$208,346,FALSE))=TRUE,"",IF(VLOOKUP($A41,parlvotes_lh!$A$11:$ZZ$208,346,FALSE)=0,"",VLOOKUP($A41,parlvotes_lh!$A$11:$ZZ$208,346,FALSE)))</f>
        <v/>
      </c>
      <c r="AB41" s="214" t="str">
        <f>IF(ISERROR(VLOOKUP($A41,parlvotes_lh!$A$11:$ZZ$208,366,FALSE))=TRUE,"",IF(VLOOKUP($A41,parlvotes_lh!$A$11:$ZZ$208,366,FALSE)=0,"",VLOOKUP($A41,parlvotes_lh!$A$11:$ZZ$208,366,FALSE)))</f>
        <v/>
      </c>
      <c r="AC41" s="214" t="str">
        <f>IF(ISERROR(VLOOKUP($A41,parlvotes_lh!$A$11:$ZZ$208,386,FALSE))=TRUE,"",IF(VLOOKUP($A41,parlvotes_lh!$A$11:$ZZ$208,386,FALSE)=0,"",VLOOKUP($A41,parlvotes_lh!$A$11:$ZZ$208,386,FALSE)))</f>
        <v/>
      </c>
    </row>
    <row r="42" spans="1:29" ht="13.5" customHeight="1">
      <c r="A42" s="208" t="str">
        <f>IF(info_parties!A42="","",info_parties!A42)</f>
        <v>sk_misia2101</v>
      </c>
      <c r="B42" s="120" t="str">
        <f>IF(A42="","",MID(info_weblinks!$C$3,32,3))</f>
        <v>svk</v>
      </c>
      <c r="C42" s="120" t="str">
        <f>IF(info_parties!G42="","",info_parties!G42)</f>
        <v>Mission 21 - New Christian Democracy</v>
      </c>
      <c r="D42" s="120" t="str">
        <f>IF(info_parties!K42="","",info_parties!K42)</f>
        <v>Misia 21-Nová krest’anská demokracia</v>
      </c>
      <c r="E42" s="120" t="str">
        <f>IF(info_parties!H42="","",info_parties!H42)</f>
        <v>Misia 21</v>
      </c>
      <c r="F42" s="209" t="str">
        <f t="shared" si="4"/>
        <v/>
      </c>
      <c r="G42" s="210" t="str">
        <f t="shared" si="5"/>
        <v/>
      </c>
      <c r="H42" s="211" t="str">
        <f t="shared" si="6"/>
        <v/>
      </c>
      <c r="I42" s="212" t="str">
        <f t="shared" si="7"/>
        <v/>
      </c>
      <c r="J42" s="213" t="str">
        <f>IF(ISERROR(VLOOKUP($A42,parlvotes_lh!$A$11:$ZZ$208,6,FALSE))=TRUE,"",IF(VLOOKUP($A42,parlvotes_lh!$A$11:$ZZ$208,6,FALSE)=0,"",VLOOKUP($A42,parlvotes_lh!$A$11:$ZZ$208,6,FALSE)))</f>
        <v/>
      </c>
      <c r="K42" s="213" t="str">
        <f>IF(ISERROR(VLOOKUP($A42,parlvotes_lh!$A$11:$ZZ$208,26,FALSE))=TRUE,"",IF(VLOOKUP($A42,parlvotes_lh!$A$11:$ZZ$208,26,FALSE)=0,"",VLOOKUP($A42,parlvotes_lh!$A$11:$ZZ$208,26,FALSE)))</f>
        <v/>
      </c>
      <c r="L42" s="213" t="str">
        <f>IF(ISERROR(VLOOKUP($A42,parlvotes_lh!$A$11:$ZZ$208,46,FALSE))=TRUE,"",IF(VLOOKUP($A42,parlvotes_lh!$A$11:$ZZ$208,46,FALSE)=0,"",VLOOKUP($A42,parlvotes_lh!$A$11:$ZZ$208,46,FALSE)))</f>
        <v/>
      </c>
      <c r="M42" s="213" t="str">
        <f>IF(ISERROR(VLOOKUP($A42,parlvotes_lh!$A$11:$ZZ$208,66,FALSE))=TRUE,"",IF(VLOOKUP($A42,parlvotes_lh!$A$11:$ZZ$208,66,FALSE)=0,"",VLOOKUP($A42,parlvotes_lh!$A$11:$ZZ$208,66,FALSE)))</f>
        <v/>
      </c>
      <c r="N42" s="213" t="str">
        <f>IF(ISERROR(VLOOKUP($A42,parlvotes_lh!$A$11:$ZZ$208,86,FALSE))=TRUE,"",IF(VLOOKUP($A42,parlvotes_lh!$A$11:$ZZ$208,86,FALSE)=0,"",VLOOKUP($A42,parlvotes_lh!$A$11:$ZZ$208,86,FALSE)))</f>
        <v/>
      </c>
      <c r="O42" s="213" t="str">
        <f>IF(ISERROR(VLOOKUP($A42,parlvotes_lh!$A$11:$ZZ$208,106,FALSE))=TRUE,"",IF(VLOOKUP($A42,parlvotes_lh!$A$11:$ZZ$208,106,FALSE)=0,"",VLOOKUP($A42,parlvotes_lh!$A$11:$ZZ$208,106,FALSE)))</f>
        <v/>
      </c>
      <c r="P42" s="213" t="str">
        <f>IF(ISERROR(VLOOKUP($A42,parlvotes_lh!$A$11:$ZZ$208,126,FALSE))=TRUE,"",IF(VLOOKUP($A42,parlvotes_lh!$A$11:$ZZ$208,126,FALSE)=0,"",VLOOKUP($A42,parlvotes_lh!$A$11:$ZZ$208,126,FALSE)))</f>
        <v/>
      </c>
      <c r="Q42" s="214" t="str">
        <f>IF(ISERROR(VLOOKUP($A42,parlvotes_lh!$A$11:$ZZ$208,146,FALSE))=TRUE,"",IF(VLOOKUP($A42,parlvotes_lh!$A$11:$ZZ$208,146,FALSE)=0,"",VLOOKUP($A42,parlvotes_lh!$A$11:$ZZ$208,146,FALSE)))</f>
        <v/>
      </c>
      <c r="R42" s="214" t="str">
        <f>IF(ISERROR(VLOOKUP($A42,parlvotes_lh!$A$11:$ZZ$208,166,FALSE))=TRUE,"",IF(VLOOKUP($A42,parlvotes_lh!$A$11:$ZZ$208,166,FALSE)=0,"",VLOOKUP($A42,parlvotes_lh!$A$11:$ZZ$208,166,FALSE)))</f>
        <v/>
      </c>
      <c r="S42" s="214" t="str">
        <f>IF(ISERROR(VLOOKUP($A42,parlvotes_lh!$A$11:$ZZ$208,186,FALSE))=TRUE,"",IF(VLOOKUP($A42,parlvotes_lh!$A$11:$ZZ$208,186,FALSE)=0,"",VLOOKUP($A42,parlvotes_lh!$A$11:$ZZ$208,186,FALSE)))</f>
        <v/>
      </c>
      <c r="T42" s="214" t="str">
        <f>IF(ISERROR(VLOOKUP($A42,parlvotes_lh!$A$11:$ZZ$208,206,FALSE))=TRUE,"",IF(VLOOKUP($A42,parlvotes_lh!$A$11:$ZZ$208,206,FALSE)=0,"",VLOOKUP($A42,parlvotes_lh!$A$11:$ZZ$208,206,FALSE)))</f>
        <v/>
      </c>
      <c r="U42" s="214" t="str">
        <f>IF(ISERROR(VLOOKUP($A42,parlvotes_lh!$A$11:$ZZ$208,226,FALSE))=TRUE,"",IF(VLOOKUP($A42,parlvotes_lh!$A$11:$ZZ$208,226,FALSE)=0,"",VLOOKUP($A42,parlvotes_lh!$A$11:$ZZ$208,226,FALSE)))</f>
        <v/>
      </c>
      <c r="V42" s="214" t="str">
        <f>IF(ISERROR(VLOOKUP($A42,parlvotes_lh!$A$11:$ZZ$208,246,FALSE))=TRUE,"",IF(VLOOKUP($A42,parlvotes_lh!$A$11:$ZZ$208,246,FALSE)=0,"",VLOOKUP($A42,parlvotes_lh!$A$11:$ZZ$208,246,FALSE)))</f>
        <v/>
      </c>
      <c r="W42" s="214" t="str">
        <f>IF(ISERROR(VLOOKUP($A42,parlvotes_lh!$A$11:$ZZ$208,266,FALSE))=TRUE,"",IF(VLOOKUP($A42,parlvotes_lh!$A$11:$ZZ$208,266,FALSE)=0,"",VLOOKUP($A42,parlvotes_lh!$A$11:$ZZ$208,266,FALSE)))</f>
        <v/>
      </c>
      <c r="X42" s="214" t="str">
        <f>IF(ISERROR(VLOOKUP($A42,parlvotes_lh!$A$11:$ZZ$208,286,FALSE))=TRUE,"",IF(VLOOKUP($A42,parlvotes_lh!$A$11:$ZZ$208,286,FALSE)=0,"",VLOOKUP($A42,parlvotes_lh!$A$11:$ZZ$208,286,FALSE)))</f>
        <v/>
      </c>
      <c r="Y42" s="214" t="str">
        <f>IF(ISERROR(VLOOKUP($A42,parlvotes_lh!$A$11:$ZZ$208,306,FALSE))=TRUE,"",IF(VLOOKUP($A42,parlvotes_lh!$A$11:$ZZ$208,306,FALSE)=0,"",VLOOKUP($A42,parlvotes_lh!$A$11:$ZZ$208,306,FALSE)))</f>
        <v/>
      </c>
      <c r="Z42" s="214" t="str">
        <f>IF(ISERROR(VLOOKUP($A42,parlvotes_lh!$A$11:$ZZ$208,326,FALSE))=TRUE,"",IF(VLOOKUP($A42,parlvotes_lh!$A$11:$ZZ$208,326,FALSE)=0,"",VLOOKUP($A42,parlvotes_lh!$A$11:$ZZ$208,326,FALSE)))</f>
        <v/>
      </c>
      <c r="AA42" s="214" t="str">
        <f>IF(ISERROR(VLOOKUP($A42,parlvotes_lh!$A$11:$ZZ$208,346,FALSE))=TRUE,"",IF(VLOOKUP($A42,parlvotes_lh!$A$11:$ZZ$208,346,FALSE)=0,"",VLOOKUP($A42,parlvotes_lh!$A$11:$ZZ$208,346,FALSE)))</f>
        <v/>
      </c>
      <c r="AB42" s="214" t="str">
        <f>IF(ISERROR(VLOOKUP($A42,parlvotes_lh!$A$11:$ZZ$208,366,FALSE))=TRUE,"",IF(VLOOKUP($A42,parlvotes_lh!$A$11:$ZZ$208,366,FALSE)=0,"",VLOOKUP($A42,parlvotes_lh!$A$11:$ZZ$208,366,FALSE)))</f>
        <v/>
      </c>
      <c r="AC42" s="214" t="str">
        <f>IF(ISERROR(VLOOKUP($A42,parlvotes_lh!$A$11:$ZZ$208,386,FALSE))=TRUE,"",IF(VLOOKUP($A42,parlvotes_lh!$A$11:$ZZ$208,386,FALSE)=0,"",VLOOKUP($A42,parlvotes_lh!$A$11:$ZZ$208,386,FALSE)))</f>
        <v/>
      </c>
    </row>
    <row r="43" spans="1:29" ht="13.5" customHeight="1">
      <c r="A43" s="208" t="str">
        <f>IF(info_parties!A43="","",info_parties!A43)</f>
        <v>sk_mosthid01</v>
      </c>
      <c r="B43" s="120" t="str">
        <f>IF(A43="","",MID(info_weblinks!$C$3,32,3))</f>
        <v>svk</v>
      </c>
      <c r="C43" s="120" t="str">
        <f>IF(info_parties!G43="","",info_parties!G43)</f>
        <v>Bridge</v>
      </c>
      <c r="D43" s="120" t="str">
        <f>IF(info_parties!K43="","",info_parties!K43)</f>
        <v>Most-Híd</v>
      </c>
      <c r="E43" s="120" t="str">
        <f>IF(info_parties!H43="","",info_parties!H43)</f>
        <v>Most-Híd</v>
      </c>
      <c r="F43" s="209">
        <f t="shared" si="4"/>
        <v>40341</v>
      </c>
      <c r="G43" s="210">
        <f t="shared" si="5"/>
        <v>43890</v>
      </c>
      <c r="H43" s="211">
        <f t="shared" si="6"/>
        <v>8.1199999999999994E-2</v>
      </c>
      <c r="I43" s="212">
        <f t="shared" si="7"/>
        <v>40341</v>
      </c>
      <c r="J43" s="213" t="str">
        <f>IF(ISERROR(VLOOKUP($A43,parlvotes_lh!$A$11:$ZZ$208,6,FALSE))=TRUE,"",IF(VLOOKUP($A43,parlvotes_lh!$A$11:$ZZ$208,6,FALSE)=0,"",VLOOKUP($A43,parlvotes_lh!$A$11:$ZZ$208,6,FALSE)))</f>
        <v/>
      </c>
      <c r="K43" s="213" t="str">
        <f>IF(ISERROR(VLOOKUP($A43,parlvotes_lh!$A$11:$ZZ$208,26,FALSE))=TRUE,"",IF(VLOOKUP($A43,parlvotes_lh!$A$11:$ZZ$208,26,FALSE)=0,"",VLOOKUP($A43,parlvotes_lh!$A$11:$ZZ$208,26,FALSE)))</f>
        <v/>
      </c>
      <c r="L43" s="213" t="str">
        <f>IF(ISERROR(VLOOKUP($A43,parlvotes_lh!$A$11:$ZZ$208,46,FALSE))=TRUE,"",IF(VLOOKUP($A43,parlvotes_lh!$A$11:$ZZ$208,46,FALSE)=0,"",VLOOKUP($A43,parlvotes_lh!$A$11:$ZZ$208,46,FALSE)))</f>
        <v/>
      </c>
      <c r="M43" s="213" t="str">
        <f>IF(ISERROR(VLOOKUP($A43,parlvotes_lh!$A$11:$ZZ$208,66,FALSE))=TRUE,"",IF(VLOOKUP($A43,parlvotes_lh!$A$11:$ZZ$208,66,FALSE)=0,"",VLOOKUP($A43,parlvotes_lh!$A$11:$ZZ$208,66,FALSE)))</f>
        <v/>
      </c>
      <c r="N43" s="213">
        <f>IF(ISERROR(VLOOKUP($A43,parlvotes_lh!$A$11:$ZZ$208,86,FALSE))=TRUE,"",IF(VLOOKUP($A43,parlvotes_lh!$A$11:$ZZ$208,86,FALSE)=0,"",VLOOKUP($A43,parlvotes_lh!$A$11:$ZZ$208,86,FALSE)))</f>
        <v>8.1199999999999994E-2</v>
      </c>
      <c r="O43" s="213">
        <f>IF(ISERROR(VLOOKUP($A43,parlvotes_lh!$A$11:$ZZ$208,106,FALSE))=TRUE,"",IF(VLOOKUP($A43,parlvotes_lh!$A$11:$ZZ$208,106,FALSE)=0,"",VLOOKUP($A43,parlvotes_lh!$A$11:$ZZ$208,106,FALSE)))</f>
        <v>6.895336461311824E-2</v>
      </c>
      <c r="P43" s="213">
        <f>IF(ISERROR(VLOOKUP($A43,parlvotes_lh!$A$11:$ZZ$208,126,FALSE))=TRUE,"",IF(VLOOKUP($A43,parlvotes_lh!$A$11:$ZZ$208,126,FALSE)=0,"",VLOOKUP($A43,parlvotes_lh!$A$11:$ZZ$208,126,FALSE)))</f>
        <v>6.5000000000000002E-2</v>
      </c>
      <c r="Q43" s="214">
        <f>IF(ISERROR(VLOOKUP($A43,parlvotes_lh!$A$11:$ZZ$208,146,FALSE))=TRUE,"",IF(VLOOKUP($A43,parlvotes_lh!$A$11:$ZZ$208,146,FALSE)=0,"",VLOOKUP($A43,parlvotes_lh!$A$11:$ZZ$208,146,FALSE)))</f>
        <v>2.0535753637588056E-2</v>
      </c>
      <c r="R43" s="214" t="str">
        <f>IF(ISERROR(VLOOKUP($A43,parlvotes_lh!$A$11:$ZZ$208,166,FALSE))=TRUE,"",IF(VLOOKUP($A43,parlvotes_lh!$A$11:$ZZ$208,166,FALSE)=0,"",VLOOKUP($A43,parlvotes_lh!$A$11:$ZZ$208,166,FALSE)))</f>
        <v/>
      </c>
      <c r="S43" s="214" t="str">
        <f>IF(ISERROR(VLOOKUP($A43,parlvotes_lh!$A$11:$ZZ$208,186,FALSE))=TRUE,"",IF(VLOOKUP($A43,parlvotes_lh!$A$11:$ZZ$208,186,FALSE)=0,"",VLOOKUP($A43,parlvotes_lh!$A$11:$ZZ$208,186,FALSE)))</f>
        <v/>
      </c>
      <c r="T43" s="214" t="str">
        <f>IF(ISERROR(VLOOKUP($A43,parlvotes_lh!$A$11:$ZZ$208,206,FALSE))=TRUE,"",IF(VLOOKUP($A43,parlvotes_lh!$A$11:$ZZ$208,206,FALSE)=0,"",VLOOKUP($A43,parlvotes_lh!$A$11:$ZZ$208,206,FALSE)))</f>
        <v/>
      </c>
      <c r="U43" s="214" t="str">
        <f>IF(ISERROR(VLOOKUP($A43,parlvotes_lh!$A$11:$ZZ$208,226,FALSE))=TRUE,"",IF(VLOOKUP($A43,parlvotes_lh!$A$11:$ZZ$208,226,FALSE)=0,"",VLOOKUP($A43,parlvotes_lh!$A$11:$ZZ$208,226,FALSE)))</f>
        <v/>
      </c>
      <c r="V43" s="214" t="str">
        <f>IF(ISERROR(VLOOKUP($A43,parlvotes_lh!$A$11:$ZZ$208,246,FALSE))=TRUE,"",IF(VLOOKUP($A43,parlvotes_lh!$A$11:$ZZ$208,246,FALSE)=0,"",VLOOKUP($A43,parlvotes_lh!$A$11:$ZZ$208,246,FALSE)))</f>
        <v/>
      </c>
      <c r="W43" s="214" t="str">
        <f>IF(ISERROR(VLOOKUP($A43,parlvotes_lh!$A$11:$ZZ$208,266,FALSE))=TRUE,"",IF(VLOOKUP($A43,parlvotes_lh!$A$11:$ZZ$208,266,FALSE)=0,"",VLOOKUP($A43,parlvotes_lh!$A$11:$ZZ$208,266,FALSE)))</f>
        <v/>
      </c>
      <c r="X43" s="214" t="str">
        <f>IF(ISERROR(VLOOKUP($A43,parlvotes_lh!$A$11:$ZZ$208,286,FALSE))=TRUE,"",IF(VLOOKUP($A43,parlvotes_lh!$A$11:$ZZ$208,286,FALSE)=0,"",VLOOKUP($A43,parlvotes_lh!$A$11:$ZZ$208,286,FALSE)))</f>
        <v/>
      </c>
      <c r="Y43" s="214" t="str">
        <f>IF(ISERROR(VLOOKUP($A43,parlvotes_lh!$A$11:$ZZ$208,306,FALSE))=TRUE,"",IF(VLOOKUP($A43,parlvotes_lh!$A$11:$ZZ$208,306,FALSE)=0,"",VLOOKUP($A43,parlvotes_lh!$A$11:$ZZ$208,306,FALSE)))</f>
        <v/>
      </c>
      <c r="Z43" s="214" t="str">
        <f>IF(ISERROR(VLOOKUP($A43,parlvotes_lh!$A$11:$ZZ$208,326,FALSE))=TRUE,"",IF(VLOOKUP($A43,parlvotes_lh!$A$11:$ZZ$208,326,FALSE)=0,"",VLOOKUP($A43,parlvotes_lh!$A$11:$ZZ$208,326,FALSE)))</f>
        <v/>
      </c>
      <c r="AA43" s="214" t="str">
        <f>IF(ISERROR(VLOOKUP($A43,parlvotes_lh!$A$11:$ZZ$208,346,FALSE))=TRUE,"",IF(VLOOKUP($A43,parlvotes_lh!$A$11:$ZZ$208,346,FALSE)=0,"",VLOOKUP($A43,parlvotes_lh!$A$11:$ZZ$208,346,FALSE)))</f>
        <v/>
      </c>
      <c r="AB43" s="214" t="str">
        <f>IF(ISERROR(VLOOKUP($A43,parlvotes_lh!$A$11:$ZZ$208,366,FALSE))=TRUE,"",IF(VLOOKUP($A43,parlvotes_lh!$A$11:$ZZ$208,366,FALSE)=0,"",VLOOKUP($A43,parlvotes_lh!$A$11:$ZZ$208,366,FALSE)))</f>
        <v/>
      </c>
      <c r="AC43" s="214" t="str">
        <f>IF(ISERROR(VLOOKUP($A43,parlvotes_lh!$A$11:$ZZ$208,386,FALSE))=TRUE,"",IF(VLOOKUP($A43,parlvotes_lh!$A$11:$ZZ$208,386,FALSE)=0,"",VLOOKUP($A43,parlvotes_lh!$A$11:$ZZ$208,386,FALSE)))</f>
        <v/>
      </c>
    </row>
    <row r="44" spans="1:29" ht="13.5" customHeight="1">
      <c r="A44" s="208" t="str">
        <f>IF(info_parties!A44="","",info_parties!A44)</f>
        <v>sk_nadej01</v>
      </c>
      <c r="B44" s="120" t="str">
        <f>IF(A44="","",MID(info_weblinks!$C$3,32,3))</f>
        <v>svk</v>
      </c>
      <c r="C44" s="120" t="str">
        <f>IF(info_parties!G44="","",info_parties!G44)</f>
        <v>Hope</v>
      </c>
      <c r="D44" s="120" t="str">
        <f>IF(info_parties!K44="","",info_parties!K44)</f>
        <v>Nádej</v>
      </c>
      <c r="E44" s="120" t="str">
        <f>IF(info_parties!H44="","",info_parties!H44)</f>
        <v>Nádej</v>
      </c>
      <c r="F44" s="209">
        <f t="shared" si="4"/>
        <v>38885</v>
      </c>
      <c r="G44" s="210">
        <f t="shared" si="5"/>
        <v>38885</v>
      </c>
      <c r="H44" s="211">
        <f t="shared" si="6"/>
        <v>6.3E-3</v>
      </c>
      <c r="I44" s="212">
        <f t="shared" si="7"/>
        <v>38885</v>
      </c>
      <c r="J44" s="213" t="str">
        <f>IF(ISERROR(VLOOKUP($A44,parlvotes_lh!$A$11:$ZZ$208,6,FALSE))=TRUE,"",IF(VLOOKUP($A44,parlvotes_lh!$A$11:$ZZ$208,6,FALSE)=0,"",VLOOKUP($A44,parlvotes_lh!$A$11:$ZZ$208,6,FALSE)))</f>
        <v/>
      </c>
      <c r="K44" s="213" t="str">
        <f>IF(ISERROR(VLOOKUP($A44,parlvotes_lh!$A$11:$ZZ$208,26,FALSE))=TRUE,"",IF(VLOOKUP($A44,parlvotes_lh!$A$11:$ZZ$208,26,FALSE)=0,"",VLOOKUP($A44,parlvotes_lh!$A$11:$ZZ$208,26,FALSE)))</f>
        <v/>
      </c>
      <c r="L44" s="213" t="str">
        <f>IF(ISERROR(VLOOKUP($A44,parlvotes_lh!$A$11:$ZZ$208,46,FALSE))=TRUE,"",IF(VLOOKUP($A44,parlvotes_lh!$A$11:$ZZ$208,46,FALSE)=0,"",VLOOKUP($A44,parlvotes_lh!$A$11:$ZZ$208,46,FALSE)))</f>
        <v/>
      </c>
      <c r="M44" s="213">
        <f>IF(ISERROR(VLOOKUP($A44,parlvotes_lh!$A$11:$ZZ$208,66,FALSE))=TRUE,"",IF(VLOOKUP($A44,parlvotes_lh!$A$11:$ZZ$208,66,FALSE)=0,"",VLOOKUP($A44,parlvotes_lh!$A$11:$ZZ$208,66,FALSE)))</f>
        <v>6.3E-3</v>
      </c>
      <c r="N44" s="213" t="str">
        <f>IF(ISERROR(VLOOKUP($A44,parlvotes_lh!$A$11:$ZZ$208,86,FALSE))=TRUE,"",IF(VLOOKUP($A44,parlvotes_lh!$A$11:$ZZ$208,86,FALSE)=0,"",VLOOKUP($A44,parlvotes_lh!$A$11:$ZZ$208,86,FALSE)))</f>
        <v/>
      </c>
      <c r="O44" s="213" t="str">
        <f>IF(ISERROR(VLOOKUP($A44,parlvotes_lh!$A$11:$ZZ$208,106,FALSE))=TRUE,"",IF(VLOOKUP($A44,parlvotes_lh!$A$11:$ZZ$208,106,FALSE)=0,"",VLOOKUP($A44,parlvotes_lh!$A$11:$ZZ$208,106,FALSE)))</f>
        <v/>
      </c>
      <c r="P44" s="213" t="str">
        <f>IF(ISERROR(VLOOKUP($A44,parlvotes_lh!$A$11:$ZZ$208,126,FALSE))=TRUE,"",IF(VLOOKUP($A44,parlvotes_lh!$A$11:$ZZ$208,126,FALSE)=0,"",VLOOKUP($A44,parlvotes_lh!$A$11:$ZZ$208,126,FALSE)))</f>
        <v/>
      </c>
      <c r="Q44" s="214" t="str">
        <f>IF(ISERROR(VLOOKUP($A44,parlvotes_lh!$A$11:$ZZ$208,146,FALSE))=TRUE,"",IF(VLOOKUP($A44,parlvotes_lh!$A$11:$ZZ$208,146,FALSE)=0,"",VLOOKUP($A44,parlvotes_lh!$A$11:$ZZ$208,146,FALSE)))</f>
        <v/>
      </c>
      <c r="R44" s="214" t="str">
        <f>IF(ISERROR(VLOOKUP($A44,parlvotes_lh!$A$11:$ZZ$208,166,FALSE))=TRUE,"",IF(VLOOKUP($A44,parlvotes_lh!$A$11:$ZZ$208,166,FALSE)=0,"",VLOOKUP($A44,parlvotes_lh!$A$11:$ZZ$208,166,FALSE)))</f>
        <v/>
      </c>
      <c r="S44" s="214" t="str">
        <f>IF(ISERROR(VLOOKUP($A44,parlvotes_lh!$A$11:$ZZ$208,186,FALSE))=TRUE,"",IF(VLOOKUP($A44,parlvotes_lh!$A$11:$ZZ$208,186,FALSE)=0,"",VLOOKUP($A44,parlvotes_lh!$A$11:$ZZ$208,186,FALSE)))</f>
        <v/>
      </c>
      <c r="T44" s="214" t="str">
        <f>IF(ISERROR(VLOOKUP($A44,parlvotes_lh!$A$11:$ZZ$208,206,FALSE))=TRUE,"",IF(VLOOKUP($A44,parlvotes_lh!$A$11:$ZZ$208,206,FALSE)=0,"",VLOOKUP($A44,parlvotes_lh!$A$11:$ZZ$208,206,FALSE)))</f>
        <v/>
      </c>
      <c r="U44" s="214" t="str">
        <f>IF(ISERROR(VLOOKUP($A44,parlvotes_lh!$A$11:$ZZ$208,226,FALSE))=TRUE,"",IF(VLOOKUP($A44,parlvotes_lh!$A$11:$ZZ$208,226,FALSE)=0,"",VLOOKUP($A44,parlvotes_lh!$A$11:$ZZ$208,226,FALSE)))</f>
        <v/>
      </c>
      <c r="V44" s="214" t="str">
        <f>IF(ISERROR(VLOOKUP($A44,parlvotes_lh!$A$11:$ZZ$208,246,FALSE))=TRUE,"",IF(VLOOKUP($A44,parlvotes_lh!$A$11:$ZZ$208,246,FALSE)=0,"",VLOOKUP($A44,parlvotes_lh!$A$11:$ZZ$208,246,FALSE)))</f>
        <v/>
      </c>
      <c r="W44" s="214" t="str">
        <f>IF(ISERROR(VLOOKUP($A44,parlvotes_lh!$A$11:$ZZ$208,266,FALSE))=TRUE,"",IF(VLOOKUP($A44,parlvotes_lh!$A$11:$ZZ$208,266,FALSE)=0,"",VLOOKUP($A44,parlvotes_lh!$A$11:$ZZ$208,266,FALSE)))</f>
        <v/>
      </c>
      <c r="X44" s="214" t="str">
        <f>IF(ISERROR(VLOOKUP($A44,parlvotes_lh!$A$11:$ZZ$208,286,FALSE))=TRUE,"",IF(VLOOKUP($A44,parlvotes_lh!$A$11:$ZZ$208,286,FALSE)=0,"",VLOOKUP($A44,parlvotes_lh!$A$11:$ZZ$208,286,FALSE)))</f>
        <v/>
      </c>
      <c r="Y44" s="214" t="str">
        <f>IF(ISERROR(VLOOKUP($A44,parlvotes_lh!$A$11:$ZZ$208,306,FALSE))=TRUE,"",IF(VLOOKUP($A44,parlvotes_lh!$A$11:$ZZ$208,306,FALSE)=0,"",VLOOKUP($A44,parlvotes_lh!$A$11:$ZZ$208,306,FALSE)))</f>
        <v/>
      </c>
      <c r="Z44" s="214" t="str">
        <f>IF(ISERROR(VLOOKUP($A44,parlvotes_lh!$A$11:$ZZ$208,326,FALSE))=TRUE,"",IF(VLOOKUP($A44,parlvotes_lh!$A$11:$ZZ$208,326,FALSE)=0,"",VLOOKUP($A44,parlvotes_lh!$A$11:$ZZ$208,326,FALSE)))</f>
        <v/>
      </c>
      <c r="AA44" s="214" t="str">
        <f>IF(ISERROR(VLOOKUP($A44,parlvotes_lh!$A$11:$ZZ$208,346,FALSE))=TRUE,"",IF(VLOOKUP($A44,parlvotes_lh!$A$11:$ZZ$208,346,FALSE)=0,"",VLOOKUP($A44,parlvotes_lh!$A$11:$ZZ$208,346,FALSE)))</f>
        <v/>
      </c>
      <c r="AB44" s="214" t="str">
        <f>IF(ISERROR(VLOOKUP($A44,parlvotes_lh!$A$11:$ZZ$208,366,FALSE))=TRUE,"",IF(VLOOKUP($A44,parlvotes_lh!$A$11:$ZZ$208,366,FALSE)=0,"",VLOOKUP($A44,parlvotes_lh!$A$11:$ZZ$208,366,FALSE)))</f>
        <v/>
      </c>
      <c r="AC44" s="214" t="str">
        <f>IF(ISERROR(VLOOKUP($A44,parlvotes_lh!$A$11:$ZZ$208,386,FALSE))=TRUE,"",IF(VLOOKUP($A44,parlvotes_lh!$A$11:$ZZ$208,386,FALSE)=0,"",VLOOKUP($A44,parlvotes_lh!$A$11:$ZZ$208,386,FALSE)))</f>
        <v/>
      </c>
    </row>
    <row r="45" spans="1:29" ht="13.5" customHeight="1">
      <c r="A45" s="208" t="str">
        <f>IF(info_parties!A45="","",info_parties!A45)</f>
        <v>sk_nasns01</v>
      </c>
      <c r="B45" s="120" t="str">
        <f>IF(A45="","",MID(info_weblinks!$C$3,32,3))</f>
        <v>svk</v>
      </c>
      <c r="C45" s="120" t="str">
        <f>IF(info_parties!G45="","",info_parties!G45)</f>
        <v>Nation and Justice-Our Party</v>
      </c>
      <c r="D45" s="120" t="str">
        <f>IF(info_parties!K45="","",info_parties!K45)</f>
        <v>Národ a Spravodlivosť - naša strana</v>
      </c>
      <c r="E45" s="120" t="str">
        <f>IF(info_parties!H45="","",info_parties!H45)</f>
        <v>NaS-NS</v>
      </c>
      <c r="F45" s="209">
        <f t="shared" si="4"/>
        <v>40978</v>
      </c>
      <c r="G45" s="210">
        <f t="shared" si="5"/>
        <v>40978</v>
      </c>
      <c r="H45" s="211">
        <f t="shared" si="6"/>
        <v>6.3569858316828041E-3</v>
      </c>
      <c r="I45" s="212">
        <f t="shared" si="7"/>
        <v>40978</v>
      </c>
      <c r="J45" s="213" t="str">
        <f>IF(ISERROR(VLOOKUP($A45,parlvotes_lh!$A$11:$ZZ$208,6,FALSE))=TRUE,"",IF(VLOOKUP($A45,parlvotes_lh!$A$11:$ZZ$208,6,FALSE)=0,"",VLOOKUP($A45,parlvotes_lh!$A$11:$ZZ$208,6,FALSE)))</f>
        <v/>
      </c>
      <c r="K45" s="213" t="str">
        <f>IF(ISERROR(VLOOKUP($A45,parlvotes_lh!$A$11:$ZZ$208,26,FALSE))=TRUE,"",IF(VLOOKUP($A45,parlvotes_lh!$A$11:$ZZ$208,26,FALSE)=0,"",VLOOKUP($A45,parlvotes_lh!$A$11:$ZZ$208,26,FALSE)))</f>
        <v/>
      </c>
      <c r="L45" s="213" t="str">
        <f>IF(ISERROR(VLOOKUP($A45,parlvotes_lh!$A$11:$ZZ$208,46,FALSE))=TRUE,"",IF(VLOOKUP($A45,parlvotes_lh!$A$11:$ZZ$208,46,FALSE)=0,"",VLOOKUP($A45,parlvotes_lh!$A$11:$ZZ$208,46,FALSE)))</f>
        <v/>
      </c>
      <c r="M45" s="213" t="str">
        <f>IF(ISERROR(VLOOKUP($A45,parlvotes_lh!$A$11:$ZZ$208,66,FALSE))=TRUE,"",IF(VLOOKUP($A45,parlvotes_lh!$A$11:$ZZ$208,66,FALSE)=0,"",VLOOKUP($A45,parlvotes_lh!$A$11:$ZZ$208,66,FALSE)))</f>
        <v/>
      </c>
      <c r="N45" s="213" t="str">
        <f>IF(ISERROR(VLOOKUP($A45,parlvotes_lh!$A$11:$ZZ$208,86,FALSE))=TRUE,"",IF(VLOOKUP($A45,parlvotes_lh!$A$11:$ZZ$208,86,FALSE)=0,"",VLOOKUP($A45,parlvotes_lh!$A$11:$ZZ$208,86,FALSE)))</f>
        <v/>
      </c>
      <c r="O45" s="213">
        <f>IF(ISERROR(VLOOKUP($A45,parlvotes_lh!$A$11:$ZZ$208,106,FALSE))=TRUE,"",IF(VLOOKUP($A45,parlvotes_lh!$A$11:$ZZ$208,106,FALSE)=0,"",VLOOKUP($A45,parlvotes_lh!$A$11:$ZZ$208,106,FALSE)))</f>
        <v>6.3569858316828041E-3</v>
      </c>
      <c r="P45" s="213" t="str">
        <f>IF(ISERROR(VLOOKUP($A45,parlvotes_lh!$A$11:$ZZ$208,126,FALSE))=TRUE,"",IF(VLOOKUP($A45,parlvotes_lh!$A$11:$ZZ$208,126,FALSE)=0,"",VLOOKUP($A45,parlvotes_lh!$A$11:$ZZ$208,126,FALSE)))</f>
        <v/>
      </c>
      <c r="Q45" s="214" t="str">
        <f>IF(ISERROR(VLOOKUP($A45,parlvotes_lh!$A$11:$ZZ$208,146,FALSE))=TRUE,"",IF(VLOOKUP($A45,parlvotes_lh!$A$11:$ZZ$208,146,FALSE)=0,"",VLOOKUP($A45,parlvotes_lh!$A$11:$ZZ$208,146,FALSE)))</f>
        <v/>
      </c>
      <c r="R45" s="214" t="str">
        <f>IF(ISERROR(VLOOKUP($A45,parlvotes_lh!$A$11:$ZZ$208,166,FALSE))=TRUE,"",IF(VLOOKUP($A45,parlvotes_lh!$A$11:$ZZ$208,166,FALSE)=0,"",VLOOKUP($A45,parlvotes_lh!$A$11:$ZZ$208,166,FALSE)))</f>
        <v/>
      </c>
      <c r="S45" s="214" t="str">
        <f>IF(ISERROR(VLOOKUP($A45,parlvotes_lh!$A$11:$ZZ$208,186,FALSE))=TRUE,"",IF(VLOOKUP($A45,parlvotes_lh!$A$11:$ZZ$208,186,FALSE)=0,"",VLOOKUP($A45,parlvotes_lh!$A$11:$ZZ$208,186,FALSE)))</f>
        <v/>
      </c>
      <c r="T45" s="214" t="str">
        <f>IF(ISERROR(VLOOKUP($A45,parlvotes_lh!$A$11:$ZZ$208,206,FALSE))=TRUE,"",IF(VLOOKUP($A45,parlvotes_lh!$A$11:$ZZ$208,206,FALSE)=0,"",VLOOKUP($A45,parlvotes_lh!$A$11:$ZZ$208,206,FALSE)))</f>
        <v/>
      </c>
      <c r="U45" s="214" t="str">
        <f>IF(ISERROR(VLOOKUP($A45,parlvotes_lh!$A$11:$ZZ$208,226,FALSE))=TRUE,"",IF(VLOOKUP($A45,parlvotes_lh!$A$11:$ZZ$208,226,FALSE)=0,"",VLOOKUP($A45,parlvotes_lh!$A$11:$ZZ$208,226,FALSE)))</f>
        <v/>
      </c>
      <c r="V45" s="214" t="str">
        <f>IF(ISERROR(VLOOKUP($A45,parlvotes_lh!$A$11:$ZZ$208,246,FALSE))=TRUE,"",IF(VLOOKUP($A45,parlvotes_lh!$A$11:$ZZ$208,246,FALSE)=0,"",VLOOKUP($A45,parlvotes_lh!$A$11:$ZZ$208,246,FALSE)))</f>
        <v/>
      </c>
      <c r="W45" s="214" t="str">
        <f>IF(ISERROR(VLOOKUP($A45,parlvotes_lh!$A$11:$ZZ$208,266,FALSE))=TRUE,"",IF(VLOOKUP($A45,parlvotes_lh!$A$11:$ZZ$208,266,FALSE)=0,"",VLOOKUP($A45,parlvotes_lh!$A$11:$ZZ$208,266,FALSE)))</f>
        <v/>
      </c>
      <c r="X45" s="214" t="str">
        <f>IF(ISERROR(VLOOKUP($A45,parlvotes_lh!$A$11:$ZZ$208,286,FALSE))=TRUE,"",IF(VLOOKUP($A45,parlvotes_lh!$A$11:$ZZ$208,286,FALSE)=0,"",VLOOKUP($A45,parlvotes_lh!$A$11:$ZZ$208,286,FALSE)))</f>
        <v/>
      </c>
      <c r="Y45" s="214" t="str">
        <f>IF(ISERROR(VLOOKUP($A45,parlvotes_lh!$A$11:$ZZ$208,306,FALSE))=TRUE,"",IF(VLOOKUP($A45,parlvotes_lh!$A$11:$ZZ$208,306,FALSE)=0,"",VLOOKUP($A45,parlvotes_lh!$A$11:$ZZ$208,306,FALSE)))</f>
        <v/>
      </c>
      <c r="Z45" s="214" t="str">
        <f>IF(ISERROR(VLOOKUP($A45,parlvotes_lh!$A$11:$ZZ$208,326,FALSE))=TRUE,"",IF(VLOOKUP($A45,parlvotes_lh!$A$11:$ZZ$208,326,FALSE)=0,"",VLOOKUP($A45,parlvotes_lh!$A$11:$ZZ$208,326,FALSE)))</f>
        <v/>
      </c>
      <c r="AA45" s="214" t="str">
        <f>IF(ISERROR(VLOOKUP($A45,parlvotes_lh!$A$11:$ZZ$208,346,FALSE))=TRUE,"",IF(VLOOKUP($A45,parlvotes_lh!$A$11:$ZZ$208,346,FALSE)=0,"",VLOOKUP($A45,parlvotes_lh!$A$11:$ZZ$208,346,FALSE)))</f>
        <v/>
      </c>
      <c r="AB45" s="214" t="str">
        <f>IF(ISERROR(VLOOKUP($A45,parlvotes_lh!$A$11:$ZZ$208,366,FALSE))=TRUE,"",IF(VLOOKUP($A45,parlvotes_lh!$A$11:$ZZ$208,366,FALSE)=0,"",VLOOKUP($A45,parlvotes_lh!$A$11:$ZZ$208,366,FALSE)))</f>
        <v/>
      </c>
      <c r="AC45" s="214" t="str">
        <f>IF(ISERROR(VLOOKUP($A45,parlvotes_lh!$A$11:$ZZ$208,386,FALSE))=TRUE,"",IF(VLOOKUP($A45,parlvotes_lh!$A$11:$ZZ$208,386,FALSE)=0,"",VLOOKUP($A45,parlvotes_lh!$A$11:$ZZ$208,386,FALSE)))</f>
        <v/>
      </c>
    </row>
    <row r="46" spans="1:29" ht="13.5" customHeight="1">
      <c r="A46" s="208" t="str">
        <f>IF(info_parties!A46="","",info_parties!A46)</f>
        <v>sk_nas01</v>
      </c>
      <c r="B46" s="120" t="str">
        <f>IF(A46="","",MID(info_weblinks!$C$3,32,3))</f>
        <v>svk</v>
      </c>
      <c r="C46" s="120" t="str">
        <f>IF(info_parties!G46="","",info_parties!G46)</f>
        <v>National Alternative of Slovakia</v>
      </c>
      <c r="D46" s="120" t="str">
        <f>IF(info_parties!K46="","",info_parties!K46)</f>
        <v>Národná altematíva Slovenska</v>
      </c>
      <c r="E46" s="120" t="str">
        <f>IF(info_parties!H46="","",info_parties!H46)</f>
        <v>NAS</v>
      </c>
      <c r="F46" s="209" t="str">
        <f t="shared" si="4"/>
        <v/>
      </c>
      <c r="G46" s="210" t="str">
        <f t="shared" si="5"/>
        <v/>
      </c>
      <c r="H46" s="211" t="str">
        <f t="shared" si="6"/>
        <v/>
      </c>
      <c r="I46" s="212" t="str">
        <f t="shared" si="7"/>
        <v/>
      </c>
      <c r="J46" s="213" t="str">
        <f>IF(ISERROR(VLOOKUP($A46,parlvotes_lh!$A$11:$ZZ$208,6,FALSE))=TRUE,"",IF(VLOOKUP($A46,parlvotes_lh!$A$11:$ZZ$208,6,FALSE)=0,"",VLOOKUP($A46,parlvotes_lh!$A$11:$ZZ$208,6,FALSE)))</f>
        <v/>
      </c>
      <c r="K46" s="213" t="str">
        <f>IF(ISERROR(VLOOKUP($A46,parlvotes_lh!$A$11:$ZZ$208,26,FALSE))=TRUE,"",IF(VLOOKUP($A46,parlvotes_lh!$A$11:$ZZ$208,26,FALSE)=0,"",VLOOKUP($A46,parlvotes_lh!$A$11:$ZZ$208,26,FALSE)))</f>
        <v/>
      </c>
      <c r="L46" s="213" t="str">
        <f>IF(ISERROR(VLOOKUP($A46,parlvotes_lh!$A$11:$ZZ$208,46,FALSE))=TRUE,"",IF(VLOOKUP($A46,parlvotes_lh!$A$11:$ZZ$208,46,FALSE)=0,"",VLOOKUP($A46,parlvotes_lh!$A$11:$ZZ$208,46,FALSE)))</f>
        <v/>
      </c>
      <c r="M46" s="213" t="str">
        <f>IF(ISERROR(VLOOKUP($A46,parlvotes_lh!$A$11:$ZZ$208,66,FALSE))=TRUE,"",IF(VLOOKUP($A46,parlvotes_lh!$A$11:$ZZ$208,66,FALSE)=0,"",VLOOKUP($A46,parlvotes_lh!$A$11:$ZZ$208,66,FALSE)))</f>
        <v/>
      </c>
      <c r="N46" s="213" t="str">
        <f>IF(ISERROR(VLOOKUP($A46,parlvotes_lh!$A$11:$ZZ$208,86,FALSE))=TRUE,"",IF(VLOOKUP($A46,parlvotes_lh!$A$11:$ZZ$208,86,FALSE)=0,"",VLOOKUP($A46,parlvotes_lh!$A$11:$ZZ$208,86,FALSE)))</f>
        <v/>
      </c>
      <c r="O46" s="213" t="str">
        <f>IF(ISERROR(VLOOKUP($A46,parlvotes_lh!$A$11:$ZZ$208,106,FALSE))=TRUE,"",IF(VLOOKUP($A46,parlvotes_lh!$A$11:$ZZ$208,106,FALSE)=0,"",VLOOKUP($A46,parlvotes_lh!$A$11:$ZZ$208,106,FALSE)))</f>
        <v/>
      </c>
      <c r="P46" s="213" t="str">
        <f>IF(ISERROR(VLOOKUP($A46,parlvotes_lh!$A$11:$ZZ$208,126,FALSE))=TRUE,"",IF(VLOOKUP($A46,parlvotes_lh!$A$11:$ZZ$208,126,FALSE)=0,"",VLOOKUP($A46,parlvotes_lh!$A$11:$ZZ$208,126,FALSE)))</f>
        <v/>
      </c>
      <c r="Q46" s="214" t="str">
        <f>IF(ISERROR(VLOOKUP($A46,parlvotes_lh!$A$11:$ZZ$208,146,FALSE))=TRUE,"",IF(VLOOKUP($A46,parlvotes_lh!$A$11:$ZZ$208,146,FALSE)=0,"",VLOOKUP($A46,parlvotes_lh!$A$11:$ZZ$208,146,FALSE)))</f>
        <v/>
      </c>
      <c r="R46" s="214" t="str">
        <f>IF(ISERROR(VLOOKUP($A46,parlvotes_lh!$A$11:$ZZ$208,166,FALSE))=TRUE,"",IF(VLOOKUP($A46,parlvotes_lh!$A$11:$ZZ$208,166,FALSE)=0,"",VLOOKUP($A46,parlvotes_lh!$A$11:$ZZ$208,166,FALSE)))</f>
        <v/>
      </c>
      <c r="S46" s="214" t="str">
        <f>IF(ISERROR(VLOOKUP($A46,parlvotes_lh!$A$11:$ZZ$208,186,FALSE))=TRUE,"",IF(VLOOKUP($A46,parlvotes_lh!$A$11:$ZZ$208,186,FALSE)=0,"",VLOOKUP($A46,parlvotes_lh!$A$11:$ZZ$208,186,FALSE)))</f>
        <v/>
      </c>
      <c r="T46" s="214" t="str">
        <f>IF(ISERROR(VLOOKUP($A46,parlvotes_lh!$A$11:$ZZ$208,206,FALSE))=TRUE,"",IF(VLOOKUP($A46,parlvotes_lh!$A$11:$ZZ$208,206,FALSE)=0,"",VLOOKUP($A46,parlvotes_lh!$A$11:$ZZ$208,206,FALSE)))</f>
        <v/>
      </c>
      <c r="U46" s="214" t="str">
        <f>IF(ISERROR(VLOOKUP($A46,parlvotes_lh!$A$11:$ZZ$208,226,FALSE))=TRUE,"",IF(VLOOKUP($A46,parlvotes_lh!$A$11:$ZZ$208,226,FALSE)=0,"",VLOOKUP($A46,parlvotes_lh!$A$11:$ZZ$208,226,FALSE)))</f>
        <v/>
      </c>
      <c r="V46" s="214" t="str">
        <f>IF(ISERROR(VLOOKUP($A46,parlvotes_lh!$A$11:$ZZ$208,246,FALSE))=TRUE,"",IF(VLOOKUP($A46,parlvotes_lh!$A$11:$ZZ$208,246,FALSE)=0,"",VLOOKUP($A46,parlvotes_lh!$A$11:$ZZ$208,246,FALSE)))</f>
        <v/>
      </c>
      <c r="W46" s="214" t="str">
        <f>IF(ISERROR(VLOOKUP($A46,parlvotes_lh!$A$11:$ZZ$208,266,FALSE))=TRUE,"",IF(VLOOKUP($A46,parlvotes_lh!$A$11:$ZZ$208,266,FALSE)=0,"",VLOOKUP($A46,parlvotes_lh!$A$11:$ZZ$208,266,FALSE)))</f>
        <v/>
      </c>
      <c r="X46" s="214" t="str">
        <f>IF(ISERROR(VLOOKUP($A46,parlvotes_lh!$A$11:$ZZ$208,286,FALSE))=TRUE,"",IF(VLOOKUP($A46,parlvotes_lh!$A$11:$ZZ$208,286,FALSE)=0,"",VLOOKUP($A46,parlvotes_lh!$A$11:$ZZ$208,286,FALSE)))</f>
        <v/>
      </c>
      <c r="Y46" s="214" t="str">
        <f>IF(ISERROR(VLOOKUP($A46,parlvotes_lh!$A$11:$ZZ$208,306,FALSE))=TRUE,"",IF(VLOOKUP($A46,parlvotes_lh!$A$11:$ZZ$208,306,FALSE)=0,"",VLOOKUP($A46,parlvotes_lh!$A$11:$ZZ$208,306,FALSE)))</f>
        <v/>
      </c>
      <c r="Z46" s="214" t="str">
        <f>IF(ISERROR(VLOOKUP($A46,parlvotes_lh!$A$11:$ZZ$208,326,FALSE))=TRUE,"",IF(VLOOKUP($A46,parlvotes_lh!$A$11:$ZZ$208,326,FALSE)=0,"",VLOOKUP($A46,parlvotes_lh!$A$11:$ZZ$208,326,FALSE)))</f>
        <v/>
      </c>
      <c r="AA46" s="214" t="str">
        <f>IF(ISERROR(VLOOKUP($A46,parlvotes_lh!$A$11:$ZZ$208,346,FALSE))=TRUE,"",IF(VLOOKUP($A46,parlvotes_lh!$A$11:$ZZ$208,346,FALSE)=0,"",VLOOKUP($A46,parlvotes_lh!$A$11:$ZZ$208,346,FALSE)))</f>
        <v/>
      </c>
      <c r="AB46" s="214" t="str">
        <f>IF(ISERROR(VLOOKUP($A46,parlvotes_lh!$A$11:$ZZ$208,366,FALSE))=TRUE,"",IF(VLOOKUP($A46,parlvotes_lh!$A$11:$ZZ$208,366,FALSE)=0,"",VLOOKUP($A46,parlvotes_lh!$A$11:$ZZ$208,366,FALSE)))</f>
        <v/>
      </c>
      <c r="AC46" s="214" t="str">
        <f>IF(ISERROR(VLOOKUP($A46,parlvotes_lh!$A$11:$ZZ$208,386,FALSE))=TRUE,"",IF(VLOOKUP($A46,parlvotes_lh!$A$11:$ZZ$208,386,FALSE)=0,"",VLOOKUP($A46,parlvotes_lh!$A$11:$ZZ$208,386,FALSE)))</f>
        <v/>
      </c>
    </row>
    <row r="47" spans="1:29" ht="13.5" customHeight="1">
      <c r="A47" s="208" t="str">
        <f>IF(info_parties!A47="","",info_parties!A47)</f>
        <v>sk_nds01</v>
      </c>
      <c r="B47" s="120" t="str">
        <f>IF(A47="","",MID(info_weblinks!$C$3,32,3))</f>
        <v>svk</v>
      </c>
      <c r="C47" s="120" t="str">
        <f>IF(info_parties!G47="","",info_parties!G47)</f>
        <v>National Democratic Party</v>
      </c>
      <c r="D47" s="120" t="str">
        <f>IF(info_parties!K47="","",info_parties!K47)</f>
        <v>Národno-demokratická strana</v>
      </c>
      <c r="E47" s="120" t="str">
        <f>IF(info_parties!H47="","",info_parties!H47)</f>
        <v>NDS</v>
      </c>
      <c r="F47" s="209" t="str">
        <f t="shared" si="4"/>
        <v/>
      </c>
      <c r="G47" s="210" t="str">
        <f t="shared" si="5"/>
        <v/>
      </c>
      <c r="H47" s="211" t="str">
        <f t="shared" si="6"/>
        <v/>
      </c>
      <c r="I47" s="212" t="str">
        <f t="shared" si="7"/>
        <v/>
      </c>
      <c r="J47" s="213" t="str">
        <f>IF(ISERROR(VLOOKUP($A47,parlvotes_lh!$A$11:$ZZ$208,6,FALSE))=TRUE,"",IF(VLOOKUP($A47,parlvotes_lh!$A$11:$ZZ$208,6,FALSE)=0,"",VLOOKUP($A47,parlvotes_lh!$A$11:$ZZ$208,6,FALSE)))</f>
        <v/>
      </c>
      <c r="K47" s="213" t="str">
        <f>IF(ISERROR(VLOOKUP($A47,parlvotes_lh!$A$11:$ZZ$208,26,FALSE))=TRUE,"",IF(VLOOKUP($A47,parlvotes_lh!$A$11:$ZZ$208,26,FALSE)=0,"",VLOOKUP($A47,parlvotes_lh!$A$11:$ZZ$208,26,FALSE)))</f>
        <v/>
      </c>
      <c r="L47" s="213" t="str">
        <f>IF(ISERROR(VLOOKUP($A47,parlvotes_lh!$A$11:$ZZ$208,46,FALSE))=TRUE,"",IF(VLOOKUP($A47,parlvotes_lh!$A$11:$ZZ$208,46,FALSE)=0,"",VLOOKUP($A47,parlvotes_lh!$A$11:$ZZ$208,46,FALSE)))</f>
        <v/>
      </c>
      <c r="M47" s="213" t="str">
        <f>IF(ISERROR(VLOOKUP($A47,parlvotes_lh!$A$11:$ZZ$208,66,FALSE))=TRUE,"",IF(VLOOKUP($A47,parlvotes_lh!$A$11:$ZZ$208,66,FALSE)=0,"",VLOOKUP($A47,parlvotes_lh!$A$11:$ZZ$208,66,FALSE)))</f>
        <v/>
      </c>
      <c r="N47" s="213" t="str">
        <f>IF(ISERROR(VLOOKUP($A47,parlvotes_lh!$A$11:$ZZ$208,86,FALSE))=TRUE,"",IF(VLOOKUP($A47,parlvotes_lh!$A$11:$ZZ$208,86,FALSE)=0,"",VLOOKUP($A47,parlvotes_lh!$A$11:$ZZ$208,86,FALSE)))</f>
        <v/>
      </c>
      <c r="O47" s="213" t="str">
        <f>IF(ISERROR(VLOOKUP($A47,parlvotes_lh!$A$11:$ZZ$208,106,FALSE))=TRUE,"",IF(VLOOKUP($A47,parlvotes_lh!$A$11:$ZZ$208,106,FALSE)=0,"",VLOOKUP($A47,parlvotes_lh!$A$11:$ZZ$208,106,FALSE)))</f>
        <v/>
      </c>
      <c r="P47" s="213" t="str">
        <f>IF(ISERROR(VLOOKUP($A47,parlvotes_lh!$A$11:$ZZ$208,126,FALSE))=TRUE,"",IF(VLOOKUP($A47,parlvotes_lh!$A$11:$ZZ$208,126,FALSE)=0,"",VLOOKUP($A47,parlvotes_lh!$A$11:$ZZ$208,126,FALSE)))</f>
        <v/>
      </c>
      <c r="Q47" s="214" t="str">
        <f>IF(ISERROR(VLOOKUP($A47,parlvotes_lh!$A$11:$ZZ$208,146,FALSE))=TRUE,"",IF(VLOOKUP($A47,parlvotes_lh!$A$11:$ZZ$208,146,FALSE)=0,"",VLOOKUP($A47,parlvotes_lh!$A$11:$ZZ$208,146,FALSE)))</f>
        <v/>
      </c>
      <c r="R47" s="214" t="str">
        <f>IF(ISERROR(VLOOKUP($A47,parlvotes_lh!$A$11:$ZZ$208,166,FALSE))=TRUE,"",IF(VLOOKUP($A47,parlvotes_lh!$A$11:$ZZ$208,166,FALSE)=0,"",VLOOKUP($A47,parlvotes_lh!$A$11:$ZZ$208,166,FALSE)))</f>
        <v/>
      </c>
      <c r="S47" s="214" t="str">
        <f>IF(ISERROR(VLOOKUP($A47,parlvotes_lh!$A$11:$ZZ$208,186,FALSE))=TRUE,"",IF(VLOOKUP($A47,parlvotes_lh!$A$11:$ZZ$208,186,FALSE)=0,"",VLOOKUP($A47,parlvotes_lh!$A$11:$ZZ$208,186,FALSE)))</f>
        <v/>
      </c>
      <c r="T47" s="214" t="str">
        <f>IF(ISERROR(VLOOKUP($A47,parlvotes_lh!$A$11:$ZZ$208,206,FALSE))=TRUE,"",IF(VLOOKUP($A47,parlvotes_lh!$A$11:$ZZ$208,206,FALSE)=0,"",VLOOKUP($A47,parlvotes_lh!$A$11:$ZZ$208,206,FALSE)))</f>
        <v/>
      </c>
      <c r="U47" s="214" t="str">
        <f>IF(ISERROR(VLOOKUP($A47,parlvotes_lh!$A$11:$ZZ$208,226,FALSE))=TRUE,"",IF(VLOOKUP($A47,parlvotes_lh!$A$11:$ZZ$208,226,FALSE)=0,"",VLOOKUP($A47,parlvotes_lh!$A$11:$ZZ$208,226,FALSE)))</f>
        <v/>
      </c>
      <c r="V47" s="214" t="str">
        <f>IF(ISERROR(VLOOKUP($A47,parlvotes_lh!$A$11:$ZZ$208,246,FALSE))=TRUE,"",IF(VLOOKUP($A47,parlvotes_lh!$A$11:$ZZ$208,246,FALSE)=0,"",VLOOKUP($A47,parlvotes_lh!$A$11:$ZZ$208,246,FALSE)))</f>
        <v/>
      </c>
      <c r="W47" s="214" t="str">
        <f>IF(ISERROR(VLOOKUP($A47,parlvotes_lh!$A$11:$ZZ$208,266,FALSE))=TRUE,"",IF(VLOOKUP($A47,parlvotes_lh!$A$11:$ZZ$208,266,FALSE)=0,"",VLOOKUP($A47,parlvotes_lh!$A$11:$ZZ$208,266,FALSE)))</f>
        <v/>
      </c>
      <c r="X47" s="214" t="str">
        <f>IF(ISERROR(VLOOKUP($A47,parlvotes_lh!$A$11:$ZZ$208,286,FALSE))=TRUE,"",IF(VLOOKUP($A47,parlvotes_lh!$A$11:$ZZ$208,286,FALSE)=0,"",VLOOKUP($A47,parlvotes_lh!$A$11:$ZZ$208,286,FALSE)))</f>
        <v/>
      </c>
      <c r="Y47" s="214" t="str">
        <f>IF(ISERROR(VLOOKUP($A47,parlvotes_lh!$A$11:$ZZ$208,306,FALSE))=TRUE,"",IF(VLOOKUP($A47,parlvotes_lh!$A$11:$ZZ$208,306,FALSE)=0,"",VLOOKUP($A47,parlvotes_lh!$A$11:$ZZ$208,306,FALSE)))</f>
        <v/>
      </c>
      <c r="Z47" s="214" t="str">
        <f>IF(ISERROR(VLOOKUP($A47,parlvotes_lh!$A$11:$ZZ$208,326,FALSE))=TRUE,"",IF(VLOOKUP($A47,parlvotes_lh!$A$11:$ZZ$208,326,FALSE)=0,"",VLOOKUP($A47,parlvotes_lh!$A$11:$ZZ$208,326,FALSE)))</f>
        <v/>
      </c>
      <c r="AA47" s="214" t="str">
        <f>IF(ISERROR(VLOOKUP($A47,parlvotes_lh!$A$11:$ZZ$208,346,FALSE))=TRUE,"",IF(VLOOKUP($A47,parlvotes_lh!$A$11:$ZZ$208,346,FALSE)=0,"",VLOOKUP($A47,parlvotes_lh!$A$11:$ZZ$208,346,FALSE)))</f>
        <v/>
      </c>
      <c r="AB47" s="214" t="str">
        <f>IF(ISERROR(VLOOKUP($A47,parlvotes_lh!$A$11:$ZZ$208,366,FALSE))=TRUE,"",IF(VLOOKUP($A47,parlvotes_lh!$A$11:$ZZ$208,366,FALSE)=0,"",VLOOKUP($A47,parlvotes_lh!$A$11:$ZZ$208,366,FALSE)))</f>
        <v/>
      </c>
      <c r="AC47" s="214" t="str">
        <f>IF(ISERROR(VLOOKUP($A47,parlvotes_lh!$A$11:$ZZ$208,386,FALSE))=TRUE,"",IF(VLOOKUP($A47,parlvotes_lh!$A$11:$ZZ$208,386,FALSE)=0,"",VLOOKUP($A47,parlvotes_lh!$A$11:$ZZ$208,386,FALSE)))</f>
        <v/>
      </c>
    </row>
    <row r="48" spans="1:29" ht="13.5" customHeight="1">
      <c r="A48" s="208" t="str">
        <f>IF(info_parties!A48="","",info_parties!A48)</f>
        <v>sk_ns02</v>
      </c>
      <c r="B48" s="120" t="str">
        <f>IF(A48="","",MID(info_weblinks!$C$3,32,3))</f>
        <v>svk</v>
      </c>
      <c r="C48" s="120" t="str">
        <f>IF(info_parties!G48="","",info_parties!G48)</f>
        <v>Our Slovakia</v>
      </c>
      <c r="D48" s="120" t="str">
        <f>IF(info_parties!K48="","",info_parties!K48)</f>
        <v>Naše Slovensko</v>
      </c>
      <c r="E48" s="120" t="str">
        <f>IF(info_parties!H48="","",info_parties!H48)</f>
        <v>NS</v>
      </c>
      <c r="F48" s="209">
        <f t="shared" si="4"/>
        <v>36063</v>
      </c>
      <c r="G48" s="210">
        <f t="shared" si="5"/>
        <v>36063</v>
      </c>
      <c r="H48" s="211">
        <f t="shared" si="6"/>
        <v>4.7999999999999996E-3</v>
      </c>
      <c r="I48" s="212">
        <f t="shared" si="7"/>
        <v>36063</v>
      </c>
      <c r="J48" s="213" t="str">
        <f>IF(ISERROR(VLOOKUP($A48,parlvotes_lh!$A$11:$ZZ$208,6,FALSE))=TRUE,"",IF(VLOOKUP($A48,parlvotes_lh!$A$11:$ZZ$208,6,FALSE)=0,"",VLOOKUP($A48,parlvotes_lh!$A$11:$ZZ$208,6,FALSE)))</f>
        <v/>
      </c>
      <c r="K48" s="213">
        <f>IF(ISERROR(VLOOKUP($A48,parlvotes_lh!$A$11:$ZZ$208,26,FALSE))=TRUE,"",IF(VLOOKUP($A48,parlvotes_lh!$A$11:$ZZ$208,26,FALSE)=0,"",VLOOKUP($A48,parlvotes_lh!$A$11:$ZZ$208,26,FALSE)))</f>
        <v>4.7999999999999996E-3</v>
      </c>
      <c r="L48" s="213" t="str">
        <f>IF(ISERROR(VLOOKUP($A48,parlvotes_lh!$A$11:$ZZ$208,46,FALSE))=TRUE,"",IF(VLOOKUP($A48,parlvotes_lh!$A$11:$ZZ$208,46,FALSE)=0,"",VLOOKUP($A48,parlvotes_lh!$A$11:$ZZ$208,46,FALSE)))</f>
        <v/>
      </c>
      <c r="M48" s="213" t="str">
        <f>IF(ISERROR(VLOOKUP($A48,parlvotes_lh!$A$11:$ZZ$208,66,FALSE))=TRUE,"",IF(VLOOKUP($A48,parlvotes_lh!$A$11:$ZZ$208,66,FALSE)=0,"",VLOOKUP($A48,parlvotes_lh!$A$11:$ZZ$208,66,FALSE)))</f>
        <v/>
      </c>
      <c r="N48" s="213" t="str">
        <f>IF(ISERROR(VLOOKUP($A48,parlvotes_lh!$A$11:$ZZ$208,86,FALSE))=TRUE,"",IF(VLOOKUP($A48,parlvotes_lh!$A$11:$ZZ$208,86,FALSE)=0,"",VLOOKUP($A48,parlvotes_lh!$A$11:$ZZ$208,86,FALSE)))</f>
        <v/>
      </c>
      <c r="O48" s="213" t="str">
        <f>IF(ISERROR(VLOOKUP($A48,parlvotes_lh!$A$11:$ZZ$208,106,FALSE))=TRUE,"",IF(VLOOKUP($A48,parlvotes_lh!$A$11:$ZZ$208,106,FALSE)=0,"",VLOOKUP($A48,parlvotes_lh!$A$11:$ZZ$208,106,FALSE)))</f>
        <v/>
      </c>
      <c r="P48" s="213" t="str">
        <f>IF(ISERROR(VLOOKUP($A48,parlvotes_lh!$A$11:$ZZ$208,126,FALSE))=TRUE,"",IF(VLOOKUP($A48,parlvotes_lh!$A$11:$ZZ$208,126,FALSE)=0,"",VLOOKUP($A48,parlvotes_lh!$A$11:$ZZ$208,126,FALSE)))</f>
        <v/>
      </c>
      <c r="Q48" s="214" t="str">
        <f>IF(ISERROR(VLOOKUP($A48,parlvotes_lh!$A$11:$ZZ$208,146,FALSE))=TRUE,"",IF(VLOOKUP($A48,parlvotes_lh!$A$11:$ZZ$208,146,FALSE)=0,"",VLOOKUP($A48,parlvotes_lh!$A$11:$ZZ$208,146,FALSE)))</f>
        <v/>
      </c>
      <c r="R48" s="214" t="str">
        <f>IF(ISERROR(VLOOKUP($A48,parlvotes_lh!$A$11:$ZZ$208,166,FALSE))=TRUE,"",IF(VLOOKUP($A48,parlvotes_lh!$A$11:$ZZ$208,166,FALSE)=0,"",VLOOKUP($A48,parlvotes_lh!$A$11:$ZZ$208,166,FALSE)))</f>
        <v/>
      </c>
      <c r="S48" s="214" t="str">
        <f>IF(ISERROR(VLOOKUP($A48,parlvotes_lh!$A$11:$ZZ$208,186,FALSE))=TRUE,"",IF(VLOOKUP($A48,parlvotes_lh!$A$11:$ZZ$208,186,FALSE)=0,"",VLOOKUP($A48,parlvotes_lh!$A$11:$ZZ$208,186,FALSE)))</f>
        <v/>
      </c>
      <c r="T48" s="214" t="str">
        <f>IF(ISERROR(VLOOKUP($A48,parlvotes_lh!$A$11:$ZZ$208,206,FALSE))=TRUE,"",IF(VLOOKUP($A48,parlvotes_lh!$A$11:$ZZ$208,206,FALSE)=0,"",VLOOKUP($A48,parlvotes_lh!$A$11:$ZZ$208,206,FALSE)))</f>
        <v/>
      </c>
      <c r="U48" s="214" t="str">
        <f>IF(ISERROR(VLOOKUP($A48,parlvotes_lh!$A$11:$ZZ$208,226,FALSE))=TRUE,"",IF(VLOOKUP($A48,parlvotes_lh!$A$11:$ZZ$208,226,FALSE)=0,"",VLOOKUP($A48,parlvotes_lh!$A$11:$ZZ$208,226,FALSE)))</f>
        <v/>
      </c>
      <c r="V48" s="214" t="str">
        <f>IF(ISERROR(VLOOKUP($A48,parlvotes_lh!$A$11:$ZZ$208,246,FALSE))=TRUE,"",IF(VLOOKUP($A48,parlvotes_lh!$A$11:$ZZ$208,246,FALSE)=0,"",VLOOKUP($A48,parlvotes_lh!$A$11:$ZZ$208,246,FALSE)))</f>
        <v/>
      </c>
      <c r="W48" s="214" t="str">
        <f>IF(ISERROR(VLOOKUP($A48,parlvotes_lh!$A$11:$ZZ$208,266,FALSE))=TRUE,"",IF(VLOOKUP($A48,parlvotes_lh!$A$11:$ZZ$208,266,FALSE)=0,"",VLOOKUP($A48,parlvotes_lh!$A$11:$ZZ$208,266,FALSE)))</f>
        <v/>
      </c>
      <c r="X48" s="214" t="str">
        <f>IF(ISERROR(VLOOKUP($A48,parlvotes_lh!$A$11:$ZZ$208,286,FALSE))=TRUE,"",IF(VLOOKUP($A48,parlvotes_lh!$A$11:$ZZ$208,286,FALSE)=0,"",VLOOKUP($A48,parlvotes_lh!$A$11:$ZZ$208,286,FALSE)))</f>
        <v/>
      </c>
      <c r="Y48" s="214" t="str">
        <f>IF(ISERROR(VLOOKUP($A48,parlvotes_lh!$A$11:$ZZ$208,306,FALSE))=TRUE,"",IF(VLOOKUP($A48,parlvotes_lh!$A$11:$ZZ$208,306,FALSE)=0,"",VLOOKUP($A48,parlvotes_lh!$A$11:$ZZ$208,306,FALSE)))</f>
        <v/>
      </c>
      <c r="Z48" s="214" t="str">
        <f>IF(ISERROR(VLOOKUP($A48,parlvotes_lh!$A$11:$ZZ$208,326,FALSE))=TRUE,"",IF(VLOOKUP($A48,parlvotes_lh!$A$11:$ZZ$208,326,FALSE)=0,"",VLOOKUP($A48,parlvotes_lh!$A$11:$ZZ$208,326,FALSE)))</f>
        <v/>
      </c>
      <c r="AA48" s="214" t="str">
        <f>IF(ISERROR(VLOOKUP($A48,parlvotes_lh!$A$11:$ZZ$208,346,FALSE))=TRUE,"",IF(VLOOKUP($A48,parlvotes_lh!$A$11:$ZZ$208,346,FALSE)=0,"",VLOOKUP($A48,parlvotes_lh!$A$11:$ZZ$208,346,FALSE)))</f>
        <v/>
      </c>
      <c r="AB48" s="214" t="str">
        <f>IF(ISERROR(VLOOKUP($A48,parlvotes_lh!$A$11:$ZZ$208,366,FALSE))=TRUE,"",IF(VLOOKUP($A48,parlvotes_lh!$A$11:$ZZ$208,366,FALSE)=0,"",VLOOKUP($A48,parlvotes_lh!$A$11:$ZZ$208,366,FALSE)))</f>
        <v/>
      </c>
      <c r="AC48" s="214" t="str">
        <f>IF(ISERROR(VLOOKUP($A48,parlvotes_lh!$A$11:$ZZ$208,386,FALSE))=TRUE,"",IF(VLOOKUP($A48,parlvotes_lh!$A$11:$ZZ$208,386,FALSE)=0,"",VLOOKUP($A48,parlvotes_lh!$A$11:$ZZ$208,386,FALSE)))</f>
        <v/>
      </c>
    </row>
    <row r="49" spans="1:29" ht="13.5" customHeight="1">
      <c r="A49" s="208" t="str">
        <f>IF(info_parties!A49="","",info_parties!A49)</f>
        <v>sk_nosnp01</v>
      </c>
      <c r="B49" s="120" t="str">
        <f>IF(A49="","",MID(info_weblinks!$C$3,32,3))</f>
        <v>svk</v>
      </c>
      <c r="C49" s="120" t="str">
        <f>IF(info_parties!G49="","",info_parties!G49)</f>
        <v>Independent Civic Party of the Unemployed and Deceived</v>
      </c>
      <c r="D49" s="120" t="str">
        <f>IF(info_parties!K49="","",info_parties!K49)</f>
        <v>Nezávislá občianska strana nezamestnaných a poškodených</v>
      </c>
      <c r="E49" s="120" t="str">
        <f>IF(info_parties!H49="","",info_parties!H49)</f>
        <v>NOSNP</v>
      </c>
      <c r="F49" s="209">
        <f t="shared" si="4"/>
        <v>37519</v>
      </c>
      <c r="G49" s="210">
        <f t="shared" si="5"/>
        <v>37519</v>
      </c>
      <c r="H49" s="211">
        <f t="shared" si="6"/>
        <v>9.1000000000000004E-3</v>
      </c>
      <c r="I49" s="212">
        <f t="shared" si="7"/>
        <v>37519</v>
      </c>
      <c r="J49" s="213" t="str">
        <f>IF(ISERROR(VLOOKUP($A49,parlvotes_lh!$A$11:$ZZ$208,6,FALSE))=TRUE,"",IF(VLOOKUP($A49,parlvotes_lh!$A$11:$ZZ$208,6,FALSE)=0,"",VLOOKUP($A49,parlvotes_lh!$A$11:$ZZ$208,6,FALSE)))</f>
        <v/>
      </c>
      <c r="K49" s="213" t="str">
        <f>IF(ISERROR(VLOOKUP($A49,parlvotes_lh!$A$11:$ZZ$208,26,FALSE))=TRUE,"",IF(VLOOKUP($A49,parlvotes_lh!$A$11:$ZZ$208,26,FALSE)=0,"",VLOOKUP($A49,parlvotes_lh!$A$11:$ZZ$208,26,FALSE)))</f>
        <v/>
      </c>
      <c r="L49" s="213">
        <f>IF(ISERROR(VLOOKUP($A49,parlvotes_lh!$A$11:$ZZ$208,46,FALSE))=TRUE,"",IF(VLOOKUP($A49,parlvotes_lh!$A$11:$ZZ$208,46,FALSE)=0,"",VLOOKUP($A49,parlvotes_lh!$A$11:$ZZ$208,46,FALSE)))</f>
        <v>9.1000000000000004E-3</v>
      </c>
      <c r="M49" s="213" t="str">
        <f>IF(ISERROR(VLOOKUP($A49,parlvotes_lh!$A$11:$ZZ$208,66,FALSE))=TRUE,"",IF(VLOOKUP($A49,parlvotes_lh!$A$11:$ZZ$208,66,FALSE)=0,"",VLOOKUP($A49,parlvotes_lh!$A$11:$ZZ$208,66,FALSE)))</f>
        <v/>
      </c>
      <c r="N49" s="213" t="str">
        <f>IF(ISERROR(VLOOKUP($A49,parlvotes_lh!$A$11:$ZZ$208,86,FALSE))=TRUE,"",IF(VLOOKUP($A49,parlvotes_lh!$A$11:$ZZ$208,86,FALSE)=0,"",VLOOKUP($A49,parlvotes_lh!$A$11:$ZZ$208,86,FALSE)))</f>
        <v/>
      </c>
      <c r="O49" s="213" t="str">
        <f>IF(ISERROR(VLOOKUP($A49,parlvotes_lh!$A$11:$ZZ$208,106,FALSE))=TRUE,"",IF(VLOOKUP($A49,parlvotes_lh!$A$11:$ZZ$208,106,FALSE)=0,"",VLOOKUP($A49,parlvotes_lh!$A$11:$ZZ$208,106,FALSE)))</f>
        <v/>
      </c>
      <c r="P49" s="213" t="str">
        <f>IF(ISERROR(VLOOKUP($A49,parlvotes_lh!$A$11:$ZZ$208,126,FALSE))=TRUE,"",IF(VLOOKUP($A49,parlvotes_lh!$A$11:$ZZ$208,126,FALSE)=0,"",VLOOKUP($A49,parlvotes_lh!$A$11:$ZZ$208,126,FALSE)))</f>
        <v/>
      </c>
      <c r="Q49" s="214" t="str">
        <f>IF(ISERROR(VLOOKUP($A49,parlvotes_lh!$A$11:$ZZ$208,146,FALSE))=TRUE,"",IF(VLOOKUP($A49,parlvotes_lh!$A$11:$ZZ$208,146,FALSE)=0,"",VLOOKUP($A49,parlvotes_lh!$A$11:$ZZ$208,146,FALSE)))</f>
        <v/>
      </c>
      <c r="R49" s="214" t="str">
        <f>IF(ISERROR(VLOOKUP($A49,parlvotes_lh!$A$11:$ZZ$208,166,FALSE))=TRUE,"",IF(VLOOKUP($A49,parlvotes_lh!$A$11:$ZZ$208,166,FALSE)=0,"",VLOOKUP($A49,parlvotes_lh!$A$11:$ZZ$208,166,FALSE)))</f>
        <v/>
      </c>
      <c r="S49" s="214" t="str">
        <f>IF(ISERROR(VLOOKUP($A49,parlvotes_lh!$A$11:$ZZ$208,186,FALSE))=TRUE,"",IF(VLOOKUP($A49,parlvotes_lh!$A$11:$ZZ$208,186,FALSE)=0,"",VLOOKUP($A49,parlvotes_lh!$A$11:$ZZ$208,186,FALSE)))</f>
        <v/>
      </c>
      <c r="T49" s="214" t="str">
        <f>IF(ISERROR(VLOOKUP($A49,parlvotes_lh!$A$11:$ZZ$208,206,FALSE))=TRUE,"",IF(VLOOKUP($A49,parlvotes_lh!$A$11:$ZZ$208,206,FALSE)=0,"",VLOOKUP($A49,parlvotes_lh!$A$11:$ZZ$208,206,FALSE)))</f>
        <v/>
      </c>
      <c r="U49" s="214" t="str">
        <f>IF(ISERROR(VLOOKUP($A49,parlvotes_lh!$A$11:$ZZ$208,226,FALSE))=TRUE,"",IF(VLOOKUP($A49,parlvotes_lh!$A$11:$ZZ$208,226,FALSE)=0,"",VLOOKUP($A49,parlvotes_lh!$A$11:$ZZ$208,226,FALSE)))</f>
        <v/>
      </c>
      <c r="V49" s="214" t="str">
        <f>IF(ISERROR(VLOOKUP($A49,parlvotes_lh!$A$11:$ZZ$208,246,FALSE))=TRUE,"",IF(VLOOKUP($A49,parlvotes_lh!$A$11:$ZZ$208,246,FALSE)=0,"",VLOOKUP($A49,parlvotes_lh!$A$11:$ZZ$208,246,FALSE)))</f>
        <v/>
      </c>
      <c r="W49" s="214" t="str">
        <f>IF(ISERROR(VLOOKUP($A49,parlvotes_lh!$A$11:$ZZ$208,266,FALSE))=TRUE,"",IF(VLOOKUP($A49,parlvotes_lh!$A$11:$ZZ$208,266,FALSE)=0,"",VLOOKUP($A49,parlvotes_lh!$A$11:$ZZ$208,266,FALSE)))</f>
        <v/>
      </c>
      <c r="X49" s="214" t="str">
        <f>IF(ISERROR(VLOOKUP($A49,parlvotes_lh!$A$11:$ZZ$208,286,FALSE))=TRUE,"",IF(VLOOKUP($A49,parlvotes_lh!$A$11:$ZZ$208,286,FALSE)=0,"",VLOOKUP($A49,parlvotes_lh!$A$11:$ZZ$208,286,FALSE)))</f>
        <v/>
      </c>
      <c r="Y49" s="214" t="str">
        <f>IF(ISERROR(VLOOKUP($A49,parlvotes_lh!$A$11:$ZZ$208,306,FALSE))=TRUE,"",IF(VLOOKUP($A49,parlvotes_lh!$A$11:$ZZ$208,306,FALSE)=0,"",VLOOKUP($A49,parlvotes_lh!$A$11:$ZZ$208,306,FALSE)))</f>
        <v/>
      </c>
      <c r="Z49" s="214" t="str">
        <f>IF(ISERROR(VLOOKUP($A49,parlvotes_lh!$A$11:$ZZ$208,326,FALSE))=TRUE,"",IF(VLOOKUP($A49,parlvotes_lh!$A$11:$ZZ$208,326,FALSE)=0,"",VLOOKUP($A49,parlvotes_lh!$A$11:$ZZ$208,326,FALSE)))</f>
        <v/>
      </c>
      <c r="AA49" s="214" t="str">
        <f>IF(ISERROR(VLOOKUP($A49,parlvotes_lh!$A$11:$ZZ$208,346,FALSE))=TRUE,"",IF(VLOOKUP($A49,parlvotes_lh!$A$11:$ZZ$208,346,FALSE)=0,"",VLOOKUP($A49,parlvotes_lh!$A$11:$ZZ$208,346,FALSE)))</f>
        <v/>
      </c>
      <c r="AB49" s="214" t="str">
        <f>IF(ISERROR(VLOOKUP($A49,parlvotes_lh!$A$11:$ZZ$208,366,FALSE))=TRUE,"",IF(VLOOKUP($A49,parlvotes_lh!$A$11:$ZZ$208,366,FALSE)=0,"",VLOOKUP($A49,parlvotes_lh!$A$11:$ZZ$208,366,FALSE)))</f>
        <v/>
      </c>
      <c r="AC49" s="214" t="str">
        <f>IF(ISERROR(VLOOKUP($A49,parlvotes_lh!$A$11:$ZZ$208,386,FALSE))=TRUE,"",IF(VLOOKUP($A49,parlvotes_lh!$A$11:$ZZ$208,386,FALSE)=0,"",VLOOKUP($A49,parlvotes_lh!$A$11:$ZZ$208,386,FALSE)))</f>
        <v/>
      </c>
    </row>
    <row r="50" spans="1:29" ht="13.5" customHeight="1">
      <c r="A50" s="208" t="str">
        <f>IF(info_parties!A50="","",info_parties!A50)</f>
        <v>sk_nei01</v>
      </c>
      <c r="B50" s="120" t="str">
        <f>IF(A50="","",MID(info_weblinks!$C$3,32,3))</f>
        <v>svk</v>
      </c>
      <c r="C50" s="120" t="str">
        <f>IF(info_parties!G50="","",info_parties!G50)</f>
        <v>Independent Initiative</v>
      </c>
      <c r="D50" s="120" t="str">
        <f>IF(info_parties!K50="","",info_parties!K50)</f>
        <v>Nezivislá iniciatíva</v>
      </c>
      <c r="E50" s="120" t="str">
        <f>IF(info_parties!H50="","",info_parties!H50)</f>
        <v>NEI</v>
      </c>
      <c r="F50" s="209" t="str">
        <f t="shared" si="4"/>
        <v/>
      </c>
      <c r="G50" s="210" t="str">
        <f t="shared" si="5"/>
        <v/>
      </c>
      <c r="H50" s="211" t="str">
        <f t="shared" si="6"/>
        <v/>
      </c>
      <c r="I50" s="212" t="str">
        <f t="shared" si="7"/>
        <v/>
      </c>
      <c r="J50" s="213" t="str">
        <f>IF(ISERROR(VLOOKUP($A50,parlvotes_lh!$A$11:$ZZ$208,6,FALSE))=TRUE,"",IF(VLOOKUP($A50,parlvotes_lh!$A$11:$ZZ$208,6,FALSE)=0,"",VLOOKUP($A50,parlvotes_lh!$A$11:$ZZ$208,6,FALSE)))</f>
        <v/>
      </c>
      <c r="K50" s="213" t="str">
        <f>IF(ISERROR(VLOOKUP($A50,parlvotes_lh!$A$11:$ZZ$208,26,FALSE))=TRUE,"",IF(VLOOKUP($A50,parlvotes_lh!$A$11:$ZZ$208,26,FALSE)=0,"",VLOOKUP($A50,parlvotes_lh!$A$11:$ZZ$208,26,FALSE)))</f>
        <v/>
      </c>
      <c r="L50" s="213" t="str">
        <f>IF(ISERROR(VLOOKUP($A50,parlvotes_lh!$A$11:$ZZ$208,46,FALSE))=TRUE,"",IF(VLOOKUP($A50,parlvotes_lh!$A$11:$ZZ$208,46,FALSE)=0,"",VLOOKUP($A50,parlvotes_lh!$A$11:$ZZ$208,46,FALSE)))</f>
        <v/>
      </c>
      <c r="M50" s="213" t="str">
        <f>IF(ISERROR(VLOOKUP($A50,parlvotes_lh!$A$11:$ZZ$208,66,FALSE))=TRUE,"",IF(VLOOKUP($A50,parlvotes_lh!$A$11:$ZZ$208,66,FALSE)=0,"",VLOOKUP($A50,parlvotes_lh!$A$11:$ZZ$208,66,FALSE)))</f>
        <v/>
      </c>
      <c r="N50" s="213" t="str">
        <f>IF(ISERROR(VLOOKUP($A50,parlvotes_lh!$A$11:$ZZ$208,86,FALSE))=TRUE,"",IF(VLOOKUP($A50,parlvotes_lh!$A$11:$ZZ$208,86,FALSE)=0,"",VLOOKUP($A50,parlvotes_lh!$A$11:$ZZ$208,86,FALSE)))</f>
        <v/>
      </c>
      <c r="O50" s="213" t="str">
        <f>IF(ISERROR(VLOOKUP($A50,parlvotes_lh!$A$11:$ZZ$208,106,FALSE))=TRUE,"",IF(VLOOKUP($A50,parlvotes_lh!$A$11:$ZZ$208,106,FALSE)=0,"",VLOOKUP($A50,parlvotes_lh!$A$11:$ZZ$208,106,FALSE)))</f>
        <v/>
      </c>
      <c r="P50" s="213" t="str">
        <f>IF(ISERROR(VLOOKUP($A50,parlvotes_lh!$A$11:$ZZ$208,126,FALSE))=TRUE,"",IF(VLOOKUP($A50,parlvotes_lh!$A$11:$ZZ$208,126,FALSE)=0,"",VLOOKUP($A50,parlvotes_lh!$A$11:$ZZ$208,126,FALSE)))</f>
        <v/>
      </c>
      <c r="Q50" s="214" t="str">
        <f>IF(ISERROR(VLOOKUP($A50,parlvotes_lh!$A$11:$ZZ$208,146,FALSE))=TRUE,"",IF(VLOOKUP($A50,parlvotes_lh!$A$11:$ZZ$208,146,FALSE)=0,"",VLOOKUP($A50,parlvotes_lh!$A$11:$ZZ$208,146,FALSE)))</f>
        <v/>
      </c>
      <c r="R50" s="214" t="str">
        <f>IF(ISERROR(VLOOKUP($A50,parlvotes_lh!$A$11:$ZZ$208,166,FALSE))=TRUE,"",IF(VLOOKUP($A50,parlvotes_lh!$A$11:$ZZ$208,166,FALSE)=0,"",VLOOKUP($A50,parlvotes_lh!$A$11:$ZZ$208,166,FALSE)))</f>
        <v/>
      </c>
      <c r="S50" s="214" t="str">
        <f>IF(ISERROR(VLOOKUP($A50,parlvotes_lh!$A$11:$ZZ$208,186,FALSE))=TRUE,"",IF(VLOOKUP($A50,parlvotes_lh!$A$11:$ZZ$208,186,FALSE)=0,"",VLOOKUP($A50,parlvotes_lh!$A$11:$ZZ$208,186,FALSE)))</f>
        <v/>
      </c>
      <c r="T50" s="214" t="str">
        <f>IF(ISERROR(VLOOKUP($A50,parlvotes_lh!$A$11:$ZZ$208,206,FALSE))=TRUE,"",IF(VLOOKUP($A50,parlvotes_lh!$A$11:$ZZ$208,206,FALSE)=0,"",VLOOKUP($A50,parlvotes_lh!$A$11:$ZZ$208,206,FALSE)))</f>
        <v/>
      </c>
      <c r="U50" s="214" t="str">
        <f>IF(ISERROR(VLOOKUP($A50,parlvotes_lh!$A$11:$ZZ$208,226,FALSE))=TRUE,"",IF(VLOOKUP($A50,parlvotes_lh!$A$11:$ZZ$208,226,FALSE)=0,"",VLOOKUP($A50,parlvotes_lh!$A$11:$ZZ$208,226,FALSE)))</f>
        <v/>
      </c>
      <c r="V50" s="214" t="str">
        <f>IF(ISERROR(VLOOKUP($A50,parlvotes_lh!$A$11:$ZZ$208,246,FALSE))=TRUE,"",IF(VLOOKUP($A50,parlvotes_lh!$A$11:$ZZ$208,246,FALSE)=0,"",VLOOKUP($A50,parlvotes_lh!$A$11:$ZZ$208,246,FALSE)))</f>
        <v/>
      </c>
      <c r="W50" s="214" t="str">
        <f>IF(ISERROR(VLOOKUP($A50,parlvotes_lh!$A$11:$ZZ$208,266,FALSE))=TRUE,"",IF(VLOOKUP($A50,parlvotes_lh!$A$11:$ZZ$208,266,FALSE)=0,"",VLOOKUP($A50,parlvotes_lh!$A$11:$ZZ$208,266,FALSE)))</f>
        <v/>
      </c>
      <c r="X50" s="214" t="str">
        <f>IF(ISERROR(VLOOKUP($A50,parlvotes_lh!$A$11:$ZZ$208,286,FALSE))=TRUE,"",IF(VLOOKUP($A50,parlvotes_lh!$A$11:$ZZ$208,286,FALSE)=0,"",VLOOKUP($A50,parlvotes_lh!$A$11:$ZZ$208,286,FALSE)))</f>
        <v/>
      </c>
      <c r="Y50" s="214" t="str">
        <f>IF(ISERROR(VLOOKUP($A50,parlvotes_lh!$A$11:$ZZ$208,306,FALSE))=TRUE,"",IF(VLOOKUP($A50,parlvotes_lh!$A$11:$ZZ$208,306,FALSE)=0,"",VLOOKUP($A50,parlvotes_lh!$A$11:$ZZ$208,306,FALSE)))</f>
        <v/>
      </c>
      <c r="Z50" s="214" t="str">
        <f>IF(ISERROR(VLOOKUP($A50,parlvotes_lh!$A$11:$ZZ$208,326,FALSE))=TRUE,"",IF(VLOOKUP($A50,parlvotes_lh!$A$11:$ZZ$208,326,FALSE)=0,"",VLOOKUP($A50,parlvotes_lh!$A$11:$ZZ$208,326,FALSE)))</f>
        <v/>
      </c>
      <c r="AA50" s="214" t="str">
        <f>IF(ISERROR(VLOOKUP($A50,parlvotes_lh!$A$11:$ZZ$208,346,FALSE))=TRUE,"",IF(VLOOKUP($A50,parlvotes_lh!$A$11:$ZZ$208,346,FALSE)=0,"",VLOOKUP($A50,parlvotes_lh!$A$11:$ZZ$208,346,FALSE)))</f>
        <v/>
      </c>
      <c r="AB50" s="214" t="str">
        <f>IF(ISERROR(VLOOKUP($A50,parlvotes_lh!$A$11:$ZZ$208,366,FALSE))=TRUE,"",IF(VLOOKUP($A50,parlvotes_lh!$A$11:$ZZ$208,366,FALSE)=0,"",VLOOKUP($A50,parlvotes_lh!$A$11:$ZZ$208,366,FALSE)))</f>
        <v/>
      </c>
      <c r="AC50" s="214" t="str">
        <f>IF(ISERROR(VLOOKUP($A50,parlvotes_lh!$A$11:$ZZ$208,386,FALSE))=TRUE,"",IF(VLOOKUP($A50,parlvotes_lh!$A$11:$ZZ$208,386,FALSE)=0,"",VLOOKUP($A50,parlvotes_lh!$A$11:$ZZ$208,386,FALSE)))</f>
        <v/>
      </c>
    </row>
    <row r="51" spans="1:29" ht="13.5" customHeight="1">
      <c r="A51" s="208" t="str">
        <f>IF(info_parties!A51="","",info_parties!A51)</f>
        <v>sk_nd01</v>
      </c>
      <c r="B51" s="120" t="str">
        <f>IF(A51="","",MID(info_weblinks!$C$3,32,3))</f>
        <v>svk</v>
      </c>
      <c r="C51" s="120" t="str">
        <f>IF(info_parties!G51="","",info_parties!G51)</f>
        <v>New Democracy</v>
      </c>
      <c r="D51" s="120" t="str">
        <f>IF(info_parties!K51="","",info_parties!K51)</f>
        <v>Nová demokracia</v>
      </c>
      <c r="E51" s="120" t="str">
        <f>IF(info_parties!H51="","",info_parties!H51)</f>
        <v>ND</v>
      </c>
      <c r="F51" s="209" t="str">
        <f t="shared" si="4"/>
        <v/>
      </c>
      <c r="G51" s="210" t="str">
        <f t="shared" si="5"/>
        <v/>
      </c>
      <c r="H51" s="211" t="str">
        <f t="shared" si="6"/>
        <v/>
      </c>
      <c r="I51" s="212" t="str">
        <f t="shared" si="7"/>
        <v/>
      </c>
      <c r="J51" s="213" t="str">
        <f>IF(ISERROR(VLOOKUP($A51,parlvotes_lh!$A$11:$ZZ$208,6,FALSE))=TRUE,"",IF(VLOOKUP($A51,parlvotes_lh!$A$11:$ZZ$208,6,FALSE)=0,"",VLOOKUP($A51,parlvotes_lh!$A$11:$ZZ$208,6,FALSE)))</f>
        <v/>
      </c>
      <c r="K51" s="213" t="str">
        <f>IF(ISERROR(VLOOKUP($A51,parlvotes_lh!$A$11:$ZZ$208,26,FALSE))=TRUE,"",IF(VLOOKUP($A51,parlvotes_lh!$A$11:$ZZ$208,26,FALSE)=0,"",VLOOKUP($A51,parlvotes_lh!$A$11:$ZZ$208,26,FALSE)))</f>
        <v/>
      </c>
      <c r="L51" s="213" t="str">
        <f>IF(ISERROR(VLOOKUP($A51,parlvotes_lh!$A$11:$ZZ$208,46,FALSE))=TRUE,"",IF(VLOOKUP($A51,parlvotes_lh!$A$11:$ZZ$208,46,FALSE)=0,"",VLOOKUP($A51,parlvotes_lh!$A$11:$ZZ$208,46,FALSE)))</f>
        <v/>
      </c>
      <c r="M51" s="213" t="str">
        <f>IF(ISERROR(VLOOKUP($A51,parlvotes_lh!$A$11:$ZZ$208,66,FALSE))=TRUE,"",IF(VLOOKUP($A51,parlvotes_lh!$A$11:$ZZ$208,66,FALSE)=0,"",VLOOKUP($A51,parlvotes_lh!$A$11:$ZZ$208,66,FALSE)))</f>
        <v/>
      </c>
      <c r="N51" s="213" t="str">
        <f>IF(ISERROR(VLOOKUP($A51,parlvotes_lh!$A$11:$ZZ$208,86,FALSE))=TRUE,"",IF(VLOOKUP($A51,parlvotes_lh!$A$11:$ZZ$208,86,FALSE)=0,"",VLOOKUP($A51,parlvotes_lh!$A$11:$ZZ$208,86,FALSE)))</f>
        <v/>
      </c>
      <c r="O51" s="213" t="str">
        <f>IF(ISERROR(VLOOKUP($A51,parlvotes_lh!$A$11:$ZZ$208,106,FALSE))=TRUE,"",IF(VLOOKUP($A51,parlvotes_lh!$A$11:$ZZ$208,106,FALSE)=0,"",VLOOKUP($A51,parlvotes_lh!$A$11:$ZZ$208,106,FALSE)))</f>
        <v/>
      </c>
      <c r="P51" s="213" t="str">
        <f>IF(ISERROR(VLOOKUP($A51,parlvotes_lh!$A$11:$ZZ$208,126,FALSE))=TRUE,"",IF(VLOOKUP($A51,parlvotes_lh!$A$11:$ZZ$208,126,FALSE)=0,"",VLOOKUP($A51,parlvotes_lh!$A$11:$ZZ$208,126,FALSE)))</f>
        <v/>
      </c>
      <c r="Q51" s="214" t="str">
        <f>IF(ISERROR(VLOOKUP($A51,parlvotes_lh!$A$11:$ZZ$208,146,FALSE))=TRUE,"",IF(VLOOKUP($A51,parlvotes_lh!$A$11:$ZZ$208,146,FALSE)=0,"",VLOOKUP($A51,parlvotes_lh!$A$11:$ZZ$208,146,FALSE)))</f>
        <v/>
      </c>
      <c r="R51" s="214" t="str">
        <f>IF(ISERROR(VLOOKUP($A51,parlvotes_lh!$A$11:$ZZ$208,166,FALSE))=TRUE,"",IF(VLOOKUP($A51,parlvotes_lh!$A$11:$ZZ$208,166,FALSE)=0,"",VLOOKUP($A51,parlvotes_lh!$A$11:$ZZ$208,166,FALSE)))</f>
        <v/>
      </c>
      <c r="S51" s="214" t="str">
        <f>IF(ISERROR(VLOOKUP($A51,parlvotes_lh!$A$11:$ZZ$208,186,FALSE))=TRUE,"",IF(VLOOKUP($A51,parlvotes_lh!$A$11:$ZZ$208,186,FALSE)=0,"",VLOOKUP($A51,parlvotes_lh!$A$11:$ZZ$208,186,FALSE)))</f>
        <v/>
      </c>
      <c r="T51" s="214" t="str">
        <f>IF(ISERROR(VLOOKUP($A51,parlvotes_lh!$A$11:$ZZ$208,206,FALSE))=TRUE,"",IF(VLOOKUP($A51,parlvotes_lh!$A$11:$ZZ$208,206,FALSE)=0,"",VLOOKUP($A51,parlvotes_lh!$A$11:$ZZ$208,206,FALSE)))</f>
        <v/>
      </c>
      <c r="U51" s="214" t="str">
        <f>IF(ISERROR(VLOOKUP($A51,parlvotes_lh!$A$11:$ZZ$208,226,FALSE))=TRUE,"",IF(VLOOKUP($A51,parlvotes_lh!$A$11:$ZZ$208,226,FALSE)=0,"",VLOOKUP($A51,parlvotes_lh!$A$11:$ZZ$208,226,FALSE)))</f>
        <v/>
      </c>
      <c r="V51" s="214" t="str">
        <f>IF(ISERROR(VLOOKUP($A51,parlvotes_lh!$A$11:$ZZ$208,246,FALSE))=TRUE,"",IF(VLOOKUP($A51,parlvotes_lh!$A$11:$ZZ$208,246,FALSE)=0,"",VLOOKUP($A51,parlvotes_lh!$A$11:$ZZ$208,246,FALSE)))</f>
        <v/>
      </c>
      <c r="W51" s="214" t="str">
        <f>IF(ISERROR(VLOOKUP($A51,parlvotes_lh!$A$11:$ZZ$208,266,FALSE))=TRUE,"",IF(VLOOKUP($A51,parlvotes_lh!$A$11:$ZZ$208,266,FALSE)=0,"",VLOOKUP($A51,parlvotes_lh!$A$11:$ZZ$208,266,FALSE)))</f>
        <v/>
      </c>
      <c r="X51" s="214" t="str">
        <f>IF(ISERROR(VLOOKUP($A51,parlvotes_lh!$A$11:$ZZ$208,286,FALSE))=TRUE,"",IF(VLOOKUP($A51,parlvotes_lh!$A$11:$ZZ$208,286,FALSE)=0,"",VLOOKUP($A51,parlvotes_lh!$A$11:$ZZ$208,286,FALSE)))</f>
        <v/>
      </c>
      <c r="Y51" s="214" t="str">
        <f>IF(ISERROR(VLOOKUP($A51,parlvotes_lh!$A$11:$ZZ$208,306,FALSE))=TRUE,"",IF(VLOOKUP($A51,parlvotes_lh!$A$11:$ZZ$208,306,FALSE)=0,"",VLOOKUP($A51,parlvotes_lh!$A$11:$ZZ$208,306,FALSE)))</f>
        <v/>
      </c>
      <c r="Z51" s="214" t="str">
        <f>IF(ISERROR(VLOOKUP($A51,parlvotes_lh!$A$11:$ZZ$208,326,FALSE))=TRUE,"",IF(VLOOKUP($A51,parlvotes_lh!$A$11:$ZZ$208,326,FALSE)=0,"",VLOOKUP($A51,parlvotes_lh!$A$11:$ZZ$208,326,FALSE)))</f>
        <v/>
      </c>
      <c r="AA51" s="214" t="str">
        <f>IF(ISERROR(VLOOKUP($A51,parlvotes_lh!$A$11:$ZZ$208,346,FALSE))=TRUE,"",IF(VLOOKUP($A51,parlvotes_lh!$A$11:$ZZ$208,346,FALSE)=0,"",VLOOKUP($A51,parlvotes_lh!$A$11:$ZZ$208,346,FALSE)))</f>
        <v/>
      </c>
      <c r="AB51" s="214" t="str">
        <f>IF(ISERROR(VLOOKUP($A51,parlvotes_lh!$A$11:$ZZ$208,366,FALSE))=TRUE,"",IF(VLOOKUP($A51,parlvotes_lh!$A$11:$ZZ$208,366,FALSE)=0,"",VLOOKUP($A51,parlvotes_lh!$A$11:$ZZ$208,366,FALSE)))</f>
        <v/>
      </c>
      <c r="AC51" s="214" t="str">
        <f>IF(ISERROR(VLOOKUP($A51,parlvotes_lh!$A$11:$ZZ$208,386,FALSE))=TRUE,"",IF(VLOOKUP($A51,parlvotes_lh!$A$11:$ZZ$208,386,FALSE)=0,"",VLOOKUP($A51,parlvotes_lh!$A$11:$ZZ$208,386,FALSE)))</f>
        <v/>
      </c>
    </row>
    <row r="52" spans="1:29" ht="13.5" customHeight="1">
      <c r="A52" s="208" t="str">
        <f>IF(info_parties!A52="","",info_parties!A52)</f>
        <v>sk_nova01</v>
      </c>
      <c r="B52" s="120" t="str">
        <f>IF(A52="","",MID(info_weblinks!$C$3,32,3))</f>
        <v>svk</v>
      </c>
      <c r="C52" s="120" t="str">
        <f>IF(info_parties!G52="","",info_parties!G52)</f>
        <v>New Majority-Agreement</v>
      </c>
      <c r="D52" s="120" t="str">
        <f>IF(info_parties!K52="","",info_parties!K52)</f>
        <v>Nová väčšina – Dohoda</v>
      </c>
      <c r="E52" s="120" t="str">
        <f>IF(info_parties!H52="","",info_parties!H52)</f>
        <v>NoVA</v>
      </c>
      <c r="F52" s="209" t="str">
        <f t="shared" si="4"/>
        <v/>
      </c>
      <c r="G52" s="210" t="str">
        <f t="shared" si="5"/>
        <v/>
      </c>
      <c r="H52" s="211" t="str">
        <f t="shared" si="6"/>
        <v/>
      </c>
      <c r="I52" s="212" t="str">
        <f t="shared" si="7"/>
        <v/>
      </c>
      <c r="J52" s="213" t="str">
        <f>IF(ISERROR(VLOOKUP($A52,parlvotes_lh!$A$11:$ZZ$208,6,FALSE))=TRUE,"",IF(VLOOKUP($A52,parlvotes_lh!$A$11:$ZZ$208,6,FALSE)=0,"",VLOOKUP($A52,parlvotes_lh!$A$11:$ZZ$208,6,FALSE)))</f>
        <v/>
      </c>
      <c r="K52" s="213" t="str">
        <f>IF(ISERROR(VLOOKUP($A52,parlvotes_lh!$A$11:$ZZ$208,26,FALSE))=TRUE,"",IF(VLOOKUP($A52,parlvotes_lh!$A$11:$ZZ$208,26,FALSE)=0,"",VLOOKUP($A52,parlvotes_lh!$A$11:$ZZ$208,26,FALSE)))</f>
        <v/>
      </c>
      <c r="L52" s="213" t="str">
        <f>IF(ISERROR(VLOOKUP($A52,parlvotes_lh!$A$11:$ZZ$208,46,FALSE))=TRUE,"",IF(VLOOKUP($A52,parlvotes_lh!$A$11:$ZZ$208,46,FALSE)=0,"",VLOOKUP($A52,parlvotes_lh!$A$11:$ZZ$208,46,FALSE)))</f>
        <v/>
      </c>
      <c r="M52" s="213" t="str">
        <f>IF(ISERROR(VLOOKUP($A52,parlvotes_lh!$A$11:$ZZ$208,66,FALSE))=TRUE,"",IF(VLOOKUP($A52,parlvotes_lh!$A$11:$ZZ$208,66,FALSE)=0,"",VLOOKUP($A52,parlvotes_lh!$A$11:$ZZ$208,66,FALSE)))</f>
        <v/>
      </c>
      <c r="N52" s="213" t="str">
        <f>IF(ISERROR(VLOOKUP($A52,parlvotes_lh!$A$11:$ZZ$208,86,FALSE))=TRUE,"",IF(VLOOKUP($A52,parlvotes_lh!$A$11:$ZZ$208,86,FALSE)=0,"",VLOOKUP($A52,parlvotes_lh!$A$11:$ZZ$208,86,FALSE)))</f>
        <v/>
      </c>
      <c r="O52" s="213" t="str">
        <f>IF(ISERROR(VLOOKUP($A52,parlvotes_lh!$A$11:$ZZ$208,106,FALSE))=TRUE,"",IF(VLOOKUP($A52,parlvotes_lh!$A$11:$ZZ$208,106,FALSE)=0,"",VLOOKUP($A52,parlvotes_lh!$A$11:$ZZ$208,106,FALSE)))</f>
        <v/>
      </c>
      <c r="P52" s="213" t="str">
        <f>IF(ISERROR(VLOOKUP($A52,parlvotes_lh!$A$11:$ZZ$208,126,FALSE))=TRUE,"",IF(VLOOKUP($A52,parlvotes_lh!$A$11:$ZZ$208,126,FALSE)=0,"",VLOOKUP($A52,parlvotes_lh!$A$11:$ZZ$208,126,FALSE)))</f>
        <v/>
      </c>
      <c r="Q52" s="214" t="str">
        <f>IF(ISERROR(VLOOKUP($A52,parlvotes_lh!$A$11:$ZZ$208,146,FALSE))=TRUE,"",IF(VLOOKUP($A52,parlvotes_lh!$A$11:$ZZ$208,146,FALSE)=0,"",VLOOKUP($A52,parlvotes_lh!$A$11:$ZZ$208,146,FALSE)))</f>
        <v/>
      </c>
      <c r="R52" s="214" t="str">
        <f>IF(ISERROR(VLOOKUP($A52,parlvotes_lh!$A$11:$ZZ$208,166,FALSE))=TRUE,"",IF(VLOOKUP($A52,parlvotes_lh!$A$11:$ZZ$208,166,FALSE)=0,"",VLOOKUP($A52,parlvotes_lh!$A$11:$ZZ$208,166,FALSE)))</f>
        <v/>
      </c>
      <c r="S52" s="214" t="str">
        <f>IF(ISERROR(VLOOKUP($A52,parlvotes_lh!$A$11:$ZZ$208,186,FALSE))=TRUE,"",IF(VLOOKUP($A52,parlvotes_lh!$A$11:$ZZ$208,186,FALSE)=0,"",VLOOKUP($A52,parlvotes_lh!$A$11:$ZZ$208,186,FALSE)))</f>
        <v/>
      </c>
      <c r="T52" s="214" t="str">
        <f>IF(ISERROR(VLOOKUP($A52,parlvotes_lh!$A$11:$ZZ$208,206,FALSE))=TRUE,"",IF(VLOOKUP($A52,parlvotes_lh!$A$11:$ZZ$208,206,FALSE)=0,"",VLOOKUP($A52,parlvotes_lh!$A$11:$ZZ$208,206,FALSE)))</f>
        <v/>
      </c>
      <c r="U52" s="214" t="str">
        <f>IF(ISERROR(VLOOKUP($A52,parlvotes_lh!$A$11:$ZZ$208,226,FALSE))=TRUE,"",IF(VLOOKUP($A52,parlvotes_lh!$A$11:$ZZ$208,226,FALSE)=0,"",VLOOKUP($A52,parlvotes_lh!$A$11:$ZZ$208,226,FALSE)))</f>
        <v/>
      </c>
      <c r="V52" s="214" t="str">
        <f>IF(ISERROR(VLOOKUP($A52,parlvotes_lh!$A$11:$ZZ$208,246,FALSE))=TRUE,"",IF(VLOOKUP($A52,parlvotes_lh!$A$11:$ZZ$208,246,FALSE)=0,"",VLOOKUP($A52,parlvotes_lh!$A$11:$ZZ$208,246,FALSE)))</f>
        <v/>
      </c>
      <c r="W52" s="214" t="str">
        <f>IF(ISERROR(VLOOKUP($A52,parlvotes_lh!$A$11:$ZZ$208,266,FALSE))=TRUE,"",IF(VLOOKUP($A52,parlvotes_lh!$A$11:$ZZ$208,266,FALSE)=0,"",VLOOKUP($A52,parlvotes_lh!$A$11:$ZZ$208,266,FALSE)))</f>
        <v/>
      </c>
      <c r="X52" s="214" t="str">
        <f>IF(ISERROR(VLOOKUP($A52,parlvotes_lh!$A$11:$ZZ$208,286,FALSE))=TRUE,"",IF(VLOOKUP($A52,parlvotes_lh!$A$11:$ZZ$208,286,FALSE)=0,"",VLOOKUP($A52,parlvotes_lh!$A$11:$ZZ$208,286,FALSE)))</f>
        <v/>
      </c>
      <c r="Y52" s="214" t="str">
        <f>IF(ISERROR(VLOOKUP($A52,parlvotes_lh!$A$11:$ZZ$208,306,FALSE))=TRUE,"",IF(VLOOKUP($A52,parlvotes_lh!$A$11:$ZZ$208,306,FALSE)=0,"",VLOOKUP($A52,parlvotes_lh!$A$11:$ZZ$208,306,FALSE)))</f>
        <v/>
      </c>
      <c r="Z52" s="214" t="str">
        <f>IF(ISERROR(VLOOKUP($A52,parlvotes_lh!$A$11:$ZZ$208,326,FALSE))=TRUE,"",IF(VLOOKUP($A52,parlvotes_lh!$A$11:$ZZ$208,326,FALSE)=0,"",VLOOKUP($A52,parlvotes_lh!$A$11:$ZZ$208,326,FALSE)))</f>
        <v/>
      </c>
      <c r="AA52" s="214" t="str">
        <f>IF(ISERROR(VLOOKUP($A52,parlvotes_lh!$A$11:$ZZ$208,346,FALSE))=TRUE,"",IF(VLOOKUP($A52,parlvotes_lh!$A$11:$ZZ$208,346,FALSE)=0,"",VLOOKUP($A52,parlvotes_lh!$A$11:$ZZ$208,346,FALSE)))</f>
        <v/>
      </c>
      <c r="AB52" s="214" t="str">
        <f>IF(ISERROR(VLOOKUP($A52,parlvotes_lh!$A$11:$ZZ$208,366,FALSE))=TRUE,"",IF(VLOOKUP($A52,parlvotes_lh!$A$11:$ZZ$208,366,FALSE)=0,"",VLOOKUP($A52,parlvotes_lh!$A$11:$ZZ$208,366,FALSE)))</f>
        <v/>
      </c>
      <c r="AC52" s="214" t="str">
        <f>IF(ISERROR(VLOOKUP($A52,parlvotes_lh!$A$11:$ZZ$208,386,FALSE))=TRUE,"",IF(VLOOKUP($A52,parlvotes_lh!$A$11:$ZZ$208,386,FALSE)=0,"",VLOOKUP($A52,parlvotes_lh!$A$11:$ZZ$208,386,FALSE)))</f>
        <v/>
      </c>
    </row>
    <row r="53" spans="1:29" ht="13.5" customHeight="1">
      <c r="A53" s="208" t="str">
        <f>IF(info_parties!A53="","",info_parties!A53)</f>
        <v>sk_ns01</v>
      </c>
      <c r="B53" s="120" t="str">
        <f>IF(A53="","",MID(info_weblinks!$C$3,32,3))</f>
        <v>svk</v>
      </c>
      <c r="C53" s="120" t="str">
        <f>IF(info_parties!G53="","",info_parties!G53)</f>
        <v>New Slovakia</v>
      </c>
      <c r="D53" s="120" t="str">
        <f>IF(info_parties!K53="","",info_parties!K53)</f>
        <v>Nové Slovensko</v>
      </c>
      <c r="E53" s="120" t="str">
        <f>IF(info_parties!H53="","",info_parties!H53)</f>
        <v>NS</v>
      </c>
      <c r="F53" s="209">
        <f t="shared" si="4"/>
        <v>34607</v>
      </c>
      <c r="G53" s="210">
        <f t="shared" si="5"/>
        <v>34607</v>
      </c>
      <c r="H53" s="211">
        <f t="shared" si="6"/>
        <v>1.3300000000000001E-2</v>
      </c>
      <c r="I53" s="212">
        <f t="shared" si="7"/>
        <v>34607</v>
      </c>
      <c r="J53" s="213">
        <f>IF(ISERROR(VLOOKUP($A53,parlvotes_lh!$A$11:$ZZ$208,6,FALSE))=TRUE,"",IF(VLOOKUP($A53,parlvotes_lh!$A$11:$ZZ$208,6,FALSE)=0,"",VLOOKUP($A53,parlvotes_lh!$A$11:$ZZ$208,6,FALSE)))</f>
        <v>1.3300000000000001E-2</v>
      </c>
      <c r="K53" s="213" t="str">
        <f>IF(ISERROR(VLOOKUP($A53,parlvotes_lh!$A$11:$ZZ$208,26,FALSE))=TRUE,"",IF(VLOOKUP($A53,parlvotes_lh!$A$11:$ZZ$208,26,FALSE)=0,"",VLOOKUP($A53,parlvotes_lh!$A$11:$ZZ$208,26,FALSE)))</f>
        <v/>
      </c>
      <c r="L53" s="213" t="str">
        <f>IF(ISERROR(VLOOKUP($A53,parlvotes_lh!$A$11:$ZZ$208,46,FALSE))=TRUE,"",IF(VLOOKUP($A53,parlvotes_lh!$A$11:$ZZ$208,46,FALSE)=0,"",VLOOKUP($A53,parlvotes_lh!$A$11:$ZZ$208,46,FALSE)))</f>
        <v/>
      </c>
      <c r="M53" s="213" t="str">
        <f>IF(ISERROR(VLOOKUP($A53,parlvotes_lh!$A$11:$ZZ$208,66,FALSE))=TRUE,"",IF(VLOOKUP($A53,parlvotes_lh!$A$11:$ZZ$208,66,FALSE)=0,"",VLOOKUP($A53,parlvotes_lh!$A$11:$ZZ$208,66,FALSE)))</f>
        <v/>
      </c>
      <c r="N53" s="213" t="str">
        <f>IF(ISERROR(VLOOKUP($A53,parlvotes_lh!$A$11:$ZZ$208,86,FALSE))=TRUE,"",IF(VLOOKUP($A53,parlvotes_lh!$A$11:$ZZ$208,86,FALSE)=0,"",VLOOKUP($A53,parlvotes_lh!$A$11:$ZZ$208,86,FALSE)))</f>
        <v/>
      </c>
      <c r="O53" s="213" t="str">
        <f>IF(ISERROR(VLOOKUP($A53,parlvotes_lh!$A$11:$ZZ$208,106,FALSE))=TRUE,"",IF(VLOOKUP($A53,parlvotes_lh!$A$11:$ZZ$208,106,FALSE)=0,"",VLOOKUP($A53,parlvotes_lh!$A$11:$ZZ$208,106,FALSE)))</f>
        <v/>
      </c>
      <c r="P53" s="213" t="str">
        <f>IF(ISERROR(VLOOKUP($A53,parlvotes_lh!$A$11:$ZZ$208,126,FALSE))=TRUE,"",IF(VLOOKUP($A53,parlvotes_lh!$A$11:$ZZ$208,126,FALSE)=0,"",VLOOKUP($A53,parlvotes_lh!$A$11:$ZZ$208,126,FALSE)))</f>
        <v/>
      </c>
      <c r="Q53" s="214" t="str">
        <f>IF(ISERROR(VLOOKUP($A53,parlvotes_lh!$A$11:$ZZ$208,146,FALSE))=TRUE,"",IF(VLOOKUP($A53,parlvotes_lh!$A$11:$ZZ$208,146,FALSE)=0,"",VLOOKUP($A53,parlvotes_lh!$A$11:$ZZ$208,146,FALSE)))</f>
        <v/>
      </c>
      <c r="R53" s="214" t="str">
        <f>IF(ISERROR(VLOOKUP($A53,parlvotes_lh!$A$11:$ZZ$208,166,FALSE))=TRUE,"",IF(VLOOKUP($A53,parlvotes_lh!$A$11:$ZZ$208,166,FALSE)=0,"",VLOOKUP($A53,parlvotes_lh!$A$11:$ZZ$208,166,FALSE)))</f>
        <v/>
      </c>
      <c r="S53" s="214" t="str">
        <f>IF(ISERROR(VLOOKUP($A53,parlvotes_lh!$A$11:$ZZ$208,186,FALSE))=TRUE,"",IF(VLOOKUP($A53,parlvotes_lh!$A$11:$ZZ$208,186,FALSE)=0,"",VLOOKUP($A53,parlvotes_lh!$A$11:$ZZ$208,186,FALSE)))</f>
        <v/>
      </c>
      <c r="T53" s="214" t="str">
        <f>IF(ISERROR(VLOOKUP($A53,parlvotes_lh!$A$11:$ZZ$208,206,FALSE))=TRUE,"",IF(VLOOKUP($A53,parlvotes_lh!$A$11:$ZZ$208,206,FALSE)=0,"",VLOOKUP($A53,parlvotes_lh!$A$11:$ZZ$208,206,FALSE)))</f>
        <v/>
      </c>
      <c r="U53" s="214" t="str">
        <f>IF(ISERROR(VLOOKUP($A53,parlvotes_lh!$A$11:$ZZ$208,226,FALSE))=TRUE,"",IF(VLOOKUP($A53,parlvotes_lh!$A$11:$ZZ$208,226,FALSE)=0,"",VLOOKUP($A53,parlvotes_lh!$A$11:$ZZ$208,226,FALSE)))</f>
        <v/>
      </c>
      <c r="V53" s="214" t="str">
        <f>IF(ISERROR(VLOOKUP($A53,parlvotes_lh!$A$11:$ZZ$208,246,FALSE))=TRUE,"",IF(VLOOKUP($A53,parlvotes_lh!$A$11:$ZZ$208,246,FALSE)=0,"",VLOOKUP($A53,parlvotes_lh!$A$11:$ZZ$208,246,FALSE)))</f>
        <v/>
      </c>
      <c r="W53" s="214" t="str">
        <f>IF(ISERROR(VLOOKUP($A53,parlvotes_lh!$A$11:$ZZ$208,266,FALSE))=TRUE,"",IF(VLOOKUP($A53,parlvotes_lh!$A$11:$ZZ$208,266,FALSE)=0,"",VLOOKUP($A53,parlvotes_lh!$A$11:$ZZ$208,266,FALSE)))</f>
        <v/>
      </c>
      <c r="X53" s="214" t="str">
        <f>IF(ISERROR(VLOOKUP($A53,parlvotes_lh!$A$11:$ZZ$208,286,FALSE))=TRUE,"",IF(VLOOKUP($A53,parlvotes_lh!$A$11:$ZZ$208,286,FALSE)=0,"",VLOOKUP($A53,parlvotes_lh!$A$11:$ZZ$208,286,FALSE)))</f>
        <v/>
      </c>
      <c r="Y53" s="214" t="str">
        <f>IF(ISERROR(VLOOKUP($A53,parlvotes_lh!$A$11:$ZZ$208,306,FALSE))=TRUE,"",IF(VLOOKUP($A53,parlvotes_lh!$A$11:$ZZ$208,306,FALSE)=0,"",VLOOKUP($A53,parlvotes_lh!$A$11:$ZZ$208,306,FALSE)))</f>
        <v/>
      </c>
      <c r="Z53" s="214" t="str">
        <f>IF(ISERROR(VLOOKUP($A53,parlvotes_lh!$A$11:$ZZ$208,326,FALSE))=TRUE,"",IF(VLOOKUP($A53,parlvotes_lh!$A$11:$ZZ$208,326,FALSE)=0,"",VLOOKUP($A53,parlvotes_lh!$A$11:$ZZ$208,326,FALSE)))</f>
        <v/>
      </c>
      <c r="AA53" s="214" t="str">
        <f>IF(ISERROR(VLOOKUP($A53,parlvotes_lh!$A$11:$ZZ$208,346,FALSE))=TRUE,"",IF(VLOOKUP($A53,parlvotes_lh!$A$11:$ZZ$208,346,FALSE)=0,"",VLOOKUP($A53,parlvotes_lh!$A$11:$ZZ$208,346,FALSE)))</f>
        <v/>
      </c>
      <c r="AB53" s="214" t="str">
        <f>IF(ISERROR(VLOOKUP($A53,parlvotes_lh!$A$11:$ZZ$208,366,FALSE))=TRUE,"",IF(VLOOKUP($A53,parlvotes_lh!$A$11:$ZZ$208,366,FALSE)=0,"",VLOOKUP($A53,parlvotes_lh!$A$11:$ZZ$208,366,FALSE)))</f>
        <v/>
      </c>
      <c r="AC53" s="214" t="str">
        <f>IF(ISERROR(VLOOKUP($A53,parlvotes_lh!$A$11:$ZZ$208,386,FALSE))=TRUE,"",IF(VLOOKUP($A53,parlvotes_lh!$A$11:$ZZ$208,386,FALSE)=0,"",VLOOKUP($A53,parlvotes_lh!$A$11:$ZZ$208,386,FALSE)))</f>
        <v/>
      </c>
    </row>
    <row r="54" spans="1:29" ht="13.5" customHeight="1">
      <c r="A54" s="208" t="str">
        <f>IF(info_parties!A54="","",info_parties!A54)</f>
        <v>sk_np01</v>
      </c>
      <c r="B54" s="120" t="str">
        <f>IF(A54="","",MID(info_weblinks!$C$3,32,3))</f>
        <v>svk</v>
      </c>
      <c r="C54" s="120" t="str">
        <f>IF(info_parties!G54="","",info_parties!G54)</f>
        <v>New Parliament</v>
      </c>
      <c r="D54" s="120" t="str">
        <f>IF(info_parties!K54="","",info_parties!K54)</f>
        <v>Nový Parlament</v>
      </c>
      <c r="E54" s="120" t="str">
        <f>IF(info_parties!H54="","",info_parties!H54)</f>
        <v>NP</v>
      </c>
      <c r="F54" s="209" t="str">
        <f t="shared" si="4"/>
        <v/>
      </c>
      <c r="G54" s="210" t="str">
        <f t="shared" si="5"/>
        <v/>
      </c>
      <c r="H54" s="211" t="str">
        <f t="shared" si="6"/>
        <v/>
      </c>
      <c r="I54" s="212" t="str">
        <f t="shared" si="7"/>
        <v/>
      </c>
      <c r="J54" s="213" t="str">
        <f>IF(ISERROR(VLOOKUP($A54,parlvotes_lh!$A$11:$ZZ$208,6,FALSE))=TRUE,"",IF(VLOOKUP($A54,parlvotes_lh!$A$11:$ZZ$208,6,FALSE)=0,"",VLOOKUP($A54,parlvotes_lh!$A$11:$ZZ$208,6,FALSE)))</f>
        <v/>
      </c>
      <c r="K54" s="213" t="str">
        <f>IF(ISERROR(VLOOKUP($A54,parlvotes_lh!$A$11:$ZZ$208,26,FALSE))=TRUE,"",IF(VLOOKUP($A54,parlvotes_lh!$A$11:$ZZ$208,26,FALSE)=0,"",VLOOKUP($A54,parlvotes_lh!$A$11:$ZZ$208,26,FALSE)))</f>
        <v/>
      </c>
      <c r="L54" s="213" t="str">
        <f>IF(ISERROR(VLOOKUP($A54,parlvotes_lh!$A$11:$ZZ$208,46,FALSE))=TRUE,"",IF(VLOOKUP($A54,parlvotes_lh!$A$11:$ZZ$208,46,FALSE)=0,"",VLOOKUP($A54,parlvotes_lh!$A$11:$ZZ$208,46,FALSE)))</f>
        <v/>
      </c>
      <c r="M54" s="213" t="str">
        <f>IF(ISERROR(VLOOKUP($A54,parlvotes_lh!$A$11:$ZZ$208,66,FALSE))=TRUE,"",IF(VLOOKUP($A54,parlvotes_lh!$A$11:$ZZ$208,66,FALSE)=0,"",VLOOKUP($A54,parlvotes_lh!$A$11:$ZZ$208,66,FALSE)))</f>
        <v/>
      </c>
      <c r="N54" s="213" t="str">
        <f>IF(ISERROR(VLOOKUP($A54,parlvotes_lh!$A$11:$ZZ$208,86,FALSE))=TRUE,"",IF(VLOOKUP($A54,parlvotes_lh!$A$11:$ZZ$208,86,FALSE)=0,"",VLOOKUP($A54,parlvotes_lh!$A$11:$ZZ$208,86,FALSE)))</f>
        <v/>
      </c>
      <c r="O54" s="213" t="str">
        <f>IF(ISERROR(VLOOKUP($A54,parlvotes_lh!$A$11:$ZZ$208,106,FALSE))=TRUE,"",IF(VLOOKUP($A54,parlvotes_lh!$A$11:$ZZ$208,106,FALSE)=0,"",VLOOKUP($A54,parlvotes_lh!$A$11:$ZZ$208,106,FALSE)))</f>
        <v/>
      </c>
      <c r="P54" s="213" t="str">
        <f>IF(ISERROR(VLOOKUP($A54,parlvotes_lh!$A$11:$ZZ$208,126,FALSE))=TRUE,"",IF(VLOOKUP($A54,parlvotes_lh!$A$11:$ZZ$208,126,FALSE)=0,"",VLOOKUP($A54,parlvotes_lh!$A$11:$ZZ$208,126,FALSE)))</f>
        <v/>
      </c>
      <c r="Q54" s="214" t="str">
        <f>IF(ISERROR(VLOOKUP($A54,parlvotes_lh!$A$11:$ZZ$208,146,FALSE))=TRUE,"",IF(VLOOKUP($A54,parlvotes_lh!$A$11:$ZZ$208,146,FALSE)=0,"",VLOOKUP($A54,parlvotes_lh!$A$11:$ZZ$208,146,FALSE)))</f>
        <v/>
      </c>
      <c r="R54" s="214" t="str">
        <f>IF(ISERROR(VLOOKUP($A54,parlvotes_lh!$A$11:$ZZ$208,166,FALSE))=TRUE,"",IF(VLOOKUP($A54,parlvotes_lh!$A$11:$ZZ$208,166,FALSE)=0,"",VLOOKUP($A54,parlvotes_lh!$A$11:$ZZ$208,166,FALSE)))</f>
        <v/>
      </c>
      <c r="S54" s="214" t="str">
        <f>IF(ISERROR(VLOOKUP($A54,parlvotes_lh!$A$11:$ZZ$208,186,FALSE))=TRUE,"",IF(VLOOKUP($A54,parlvotes_lh!$A$11:$ZZ$208,186,FALSE)=0,"",VLOOKUP($A54,parlvotes_lh!$A$11:$ZZ$208,186,FALSE)))</f>
        <v/>
      </c>
      <c r="T54" s="214" t="str">
        <f>IF(ISERROR(VLOOKUP($A54,parlvotes_lh!$A$11:$ZZ$208,206,FALSE))=TRUE,"",IF(VLOOKUP($A54,parlvotes_lh!$A$11:$ZZ$208,206,FALSE)=0,"",VLOOKUP($A54,parlvotes_lh!$A$11:$ZZ$208,206,FALSE)))</f>
        <v/>
      </c>
      <c r="U54" s="214" t="str">
        <f>IF(ISERROR(VLOOKUP($A54,parlvotes_lh!$A$11:$ZZ$208,226,FALSE))=TRUE,"",IF(VLOOKUP($A54,parlvotes_lh!$A$11:$ZZ$208,226,FALSE)=0,"",VLOOKUP($A54,parlvotes_lh!$A$11:$ZZ$208,226,FALSE)))</f>
        <v/>
      </c>
      <c r="V54" s="214" t="str">
        <f>IF(ISERROR(VLOOKUP($A54,parlvotes_lh!$A$11:$ZZ$208,246,FALSE))=TRUE,"",IF(VLOOKUP($A54,parlvotes_lh!$A$11:$ZZ$208,246,FALSE)=0,"",VLOOKUP($A54,parlvotes_lh!$A$11:$ZZ$208,246,FALSE)))</f>
        <v/>
      </c>
      <c r="W54" s="214" t="str">
        <f>IF(ISERROR(VLOOKUP($A54,parlvotes_lh!$A$11:$ZZ$208,266,FALSE))=TRUE,"",IF(VLOOKUP($A54,parlvotes_lh!$A$11:$ZZ$208,266,FALSE)=0,"",VLOOKUP($A54,parlvotes_lh!$A$11:$ZZ$208,266,FALSE)))</f>
        <v/>
      </c>
      <c r="X54" s="214" t="str">
        <f>IF(ISERROR(VLOOKUP($A54,parlvotes_lh!$A$11:$ZZ$208,286,FALSE))=TRUE,"",IF(VLOOKUP($A54,parlvotes_lh!$A$11:$ZZ$208,286,FALSE)=0,"",VLOOKUP($A54,parlvotes_lh!$A$11:$ZZ$208,286,FALSE)))</f>
        <v/>
      </c>
      <c r="Y54" s="214" t="str">
        <f>IF(ISERROR(VLOOKUP($A54,parlvotes_lh!$A$11:$ZZ$208,306,FALSE))=TRUE,"",IF(VLOOKUP($A54,parlvotes_lh!$A$11:$ZZ$208,306,FALSE)=0,"",VLOOKUP($A54,parlvotes_lh!$A$11:$ZZ$208,306,FALSE)))</f>
        <v/>
      </c>
      <c r="Z54" s="214" t="str">
        <f>IF(ISERROR(VLOOKUP($A54,parlvotes_lh!$A$11:$ZZ$208,326,FALSE))=TRUE,"",IF(VLOOKUP($A54,parlvotes_lh!$A$11:$ZZ$208,326,FALSE)=0,"",VLOOKUP($A54,parlvotes_lh!$A$11:$ZZ$208,326,FALSE)))</f>
        <v/>
      </c>
      <c r="AA54" s="214" t="str">
        <f>IF(ISERROR(VLOOKUP($A54,parlvotes_lh!$A$11:$ZZ$208,346,FALSE))=TRUE,"",IF(VLOOKUP($A54,parlvotes_lh!$A$11:$ZZ$208,346,FALSE)=0,"",VLOOKUP($A54,parlvotes_lh!$A$11:$ZZ$208,346,FALSE)))</f>
        <v/>
      </c>
      <c r="AB54" s="214" t="str">
        <f>IF(ISERROR(VLOOKUP($A54,parlvotes_lh!$A$11:$ZZ$208,366,FALSE))=TRUE,"",IF(VLOOKUP($A54,parlvotes_lh!$A$11:$ZZ$208,366,FALSE)=0,"",VLOOKUP($A54,parlvotes_lh!$A$11:$ZZ$208,366,FALSE)))</f>
        <v/>
      </c>
      <c r="AC54" s="214" t="str">
        <f>IF(ISERROR(VLOOKUP($A54,parlvotes_lh!$A$11:$ZZ$208,386,FALSE))=TRUE,"",IF(VLOOKUP($A54,parlvotes_lh!$A$11:$ZZ$208,386,FALSE)=0,"",VLOOKUP($A54,parlvotes_lh!$A$11:$ZZ$208,386,FALSE)))</f>
        <v/>
      </c>
    </row>
    <row r="55" spans="1:29" ht="13.5" customHeight="1">
      <c r="A55" s="208" t="str">
        <f>IF(info_parties!A55="","",info_parties!A55)</f>
        <v>sk_oks01</v>
      </c>
      <c r="B55" s="120" t="str">
        <f>IF(A55="","",MID(info_weblinks!$C$3,32,3))</f>
        <v>svk</v>
      </c>
      <c r="C55" s="120" t="str">
        <f>IF(info_parties!G55="","",info_parties!G55)</f>
        <v>Civic Conservative Party</v>
      </c>
      <c r="D55" s="120" t="str">
        <f>IF(info_parties!K55="","",info_parties!K55)</f>
        <v>Občianska konzervatívna strana</v>
      </c>
      <c r="E55" s="120" t="str">
        <f>IF(info_parties!H55="","",info_parties!H55)</f>
        <v>OKS</v>
      </c>
      <c r="F55" s="209">
        <f t="shared" si="4"/>
        <v>37519</v>
      </c>
      <c r="G55" s="210">
        <f t="shared" si="5"/>
        <v>38885</v>
      </c>
      <c r="H55" s="211">
        <f t="shared" si="6"/>
        <v>3.2000000000000002E-3</v>
      </c>
      <c r="I55" s="212">
        <f t="shared" si="7"/>
        <v>37519</v>
      </c>
      <c r="J55" s="213" t="str">
        <f>IF(ISERROR(VLOOKUP($A55,parlvotes_lh!$A$11:$ZZ$208,6,FALSE))=TRUE,"",IF(VLOOKUP($A55,parlvotes_lh!$A$11:$ZZ$208,6,FALSE)=0,"",VLOOKUP($A55,parlvotes_lh!$A$11:$ZZ$208,6,FALSE)))</f>
        <v/>
      </c>
      <c r="K55" s="213" t="str">
        <f>IF(ISERROR(VLOOKUP($A55,parlvotes_lh!$A$11:$ZZ$208,26,FALSE))=TRUE,"",IF(VLOOKUP($A55,parlvotes_lh!$A$11:$ZZ$208,26,FALSE)=0,"",VLOOKUP($A55,parlvotes_lh!$A$11:$ZZ$208,26,FALSE)))</f>
        <v/>
      </c>
      <c r="L55" s="213">
        <f>IF(ISERROR(VLOOKUP($A55,parlvotes_lh!$A$11:$ZZ$208,46,FALSE))=TRUE,"",IF(VLOOKUP($A55,parlvotes_lh!$A$11:$ZZ$208,46,FALSE)=0,"",VLOOKUP($A55,parlvotes_lh!$A$11:$ZZ$208,46,FALSE)))</f>
        <v>3.2000000000000002E-3</v>
      </c>
      <c r="M55" s="213">
        <f>IF(ISERROR(VLOOKUP($A55,parlvotes_lh!$A$11:$ZZ$208,66,FALSE))=TRUE,"",IF(VLOOKUP($A55,parlvotes_lh!$A$11:$ZZ$208,66,FALSE)=0,"",VLOOKUP($A55,parlvotes_lh!$A$11:$ZZ$208,66,FALSE)))</f>
        <v>2.7000000000000001E-3</v>
      </c>
      <c r="N55" s="213" t="str">
        <f>IF(ISERROR(VLOOKUP($A55,parlvotes_lh!$A$11:$ZZ$208,86,FALSE))=TRUE,"",IF(VLOOKUP($A55,parlvotes_lh!$A$11:$ZZ$208,86,FALSE)=0,"",VLOOKUP($A55,parlvotes_lh!$A$11:$ZZ$208,86,FALSE)))</f>
        <v/>
      </c>
      <c r="O55" s="213" t="str">
        <f>IF(ISERROR(VLOOKUP($A55,parlvotes_lh!$A$11:$ZZ$208,106,FALSE))=TRUE,"",IF(VLOOKUP($A55,parlvotes_lh!$A$11:$ZZ$208,106,FALSE)=0,"",VLOOKUP($A55,parlvotes_lh!$A$11:$ZZ$208,106,FALSE)))</f>
        <v/>
      </c>
      <c r="P55" s="213" t="str">
        <f>IF(ISERROR(VLOOKUP($A55,parlvotes_lh!$A$11:$ZZ$208,126,FALSE))=TRUE,"",IF(VLOOKUP($A55,parlvotes_lh!$A$11:$ZZ$208,126,FALSE)=0,"",VLOOKUP($A55,parlvotes_lh!$A$11:$ZZ$208,126,FALSE)))</f>
        <v/>
      </c>
      <c r="Q55" s="214" t="str">
        <f>IF(ISERROR(VLOOKUP($A55,parlvotes_lh!$A$11:$ZZ$208,146,FALSE))=TRUE,"",IF(VLOOKUP($A55,parlvotes_lh!$A$11:$ZZ$208,146,FALSE)=0,"",VLOOKUP($A55,parlvotes_lh!$A$11:$ZZ$208,146,FALSE)))</f>
        <v/>
      </c>
      <c r="R55" s="214" t="str">
        <f>IF(ISERROR(VLOOKUP($A55,parlvotes_lh!$A$11:$ZZ$208,166,FALSE))=TRUE,"",IF(VLOOKUP($A55,parlvotes_lh!$A$11:$ZZ$208,166,FALSE)=0,"",VLOOKUP($A55,parlvotes_lh!$A$11:$ZZ$208,166,FALSE)))</f>
        <v/>
      </c>
      <c r="S55" s="214" t="str">
        <f>IF(ISERROR(VLOOKUP($A55,parlvotes_lh!$A$11:$ZZ$208,186,FALSE))=TRUE,"",IF(VLOOKUP($A55,parlvotes_lh!$A$11:$ZZ$208,186,FALSE)=0,"",VLOOKUP($A55,parlvotes_lh!$A$11:$ZZ$208,186,FALSE)))</f>
        <v/>
      </c>
      <c r="T55" s="214" t="str">
        <f>IF(ISERROR(VLOOKUP($A55,parlvotes_lh!$A$11:$ZZ$208,206,FALSE))=TRUE,"",IF(VLOOKUP($A55,parlvotes_lh!$A$11:$ZZ$208,206,FALSE)=0,"",VLOOKUP($A55,parlvotes_lh!$A$11:$ZZ$208,206,FALSE)))</f>
        <v/>
      </c>
      <c r="U55" s="214" t="str">
        <f>IF(ISERROR(VLOOKUP($A55,parlvotes_lh!$A$11:$ZZ$208,226,FALSE))=TRUE,"",IF(VLOOKUP($A55,parlvotes_lh!$A$11:$ZZ$208,226,FALSE)=0,"",VLOOKUP($A55,parlvotes_lh!$A$11:$ZZ$208,226,FALSE)))</f>
        <v/>
      </c>
      <c r="V55" s="214" t="str">
        <f>IF(ISERROR(VLOOKUP($A55,parlvotes_lh!$A$11:$ZZ$208,246,FALSE))=TRUE,"",IF(VLOOKUP($A55,parlvotes_lh!$A$11:$ZZ$208,246,FALSE)=0,"",VLOOKUP($A55,parlvotes_lh!$A$11:$ZZ$208,246,FALSE)))</f>
        <v/>
      </c>
      <c r="W55" s="214" t="str">
        <f>IF(ISERROR(VLOOKUP($A55,parlvotes_lh!$A$11:$ZZ$208,266,FALSE))=TRUE,"",IF(VLOOKUP($A55,parlvotes_lh!$A$11:$ZZ$208,266,FALSE)=0,"",VLOOKUP($A55,parlvotes_lh!$A$11:$ZZ$208,266,FALSE)))</f>
        <v/>
      </c>
      <c r="X55" s="214" t="str">
        <f>IF(ISERROR(VLOOKUP($A55,parlvotes_lh!$A$11:$ZZ$208,286,FALSE))=TRUE,"",IF(VLOOKUP($A55,parlvotes_lh!$A$11:$ZZ$208,286,FALSE)=0,"",VLOOKUP($A55,parlvotes_lh!$A$11:$ZZ$208,286,FALSE)))</f>
        <v/>
      </c>
      <c r="Y55" s="214" t="str">
        <f>IF(ISERROR(VLOOKUP($A55,parlvotes_lh!$A$11:$ZZ$208,306,FALSE))=TRUE,"",IF(VLOOKUP($A55,parlvotes_lh!$A$11:$ZZ$208,306,FALSE)=0,"",VLOOKUP($A55,parlvotes_lh!$A$11:$ZZ$208,306,FALSE)))</f>
        <v/>
      </c>
      <c r="Z55" s="214" t="str">
        <f>IF(ISERROR(VLOOKUP($A55,parlvotes_lh!$A$11:$ZZ$208,326,FALSE))=TRUE,"",IF(VLOOKUP($A55,parlvotes_lh!$A$11:$ZZ$208,326,FALSE)=0,"",VLOOKUP($A55,parlvotes_lh!$A$11:$ZZ$208,326,FALSE)))</f>
        <v/>
      </c>
      <c r="AA55" s="214" t="str">
        <f>IF(ISERROR(VLOOKUP($A55,parlvotes_lh!$A$11:$ZZ$208,346,FALSE))=TRUE,"",IF(VLOOKUP($A55,parlvotes_lh!$A$11:$ZZ$208,346,FALSE)=0,"",VLOOKUP($A55,parlvotes_lh!$A$11:$ZZ$208,346,FALSE)))</f>
        <v/>
      </c>
      <c r="AB55" s="214" t="str">
        <f>IF(ISERROR(VLOOKUP($A55,parlvotes_lh!$A$11:$ZZ$208,366,FALSE))=TRUE,"",IF(VLOOKUP($A55,parlvotes_lh!$A$11:$ZZ$208,366,FALSE)=0,"",VLOOKUP($A55,parlvotes_lh!$A$11:$ZZ$208,366,FALSE)))</f>
        <v/>
      </c>
      <c r="AC55" s="214" t="str">
        <f>IF(ISERROR(VLOOKUP($A55,parlvotes_lh!$A$11:$ZZ$208,386,FALSE))=TRUE,"",IF(VLOOKUP($A55,parlvotes_lh!$A$11:$ZZ$208,386,FALSE)=0,"",VLOOKUP($A55,parlvotes_lh!$A$11:$ZZ$208,386,FALSE)))</f>
        <v/>
      </c>
    </row>
    <row r="56" spans="1:29" ht="13.5" customHeight="1">
      <c r="A56" s="208" t="str">
        <f>IF(info_parties!A56="","",info_parties!A56)</f>
        <v>sk_olano01</v>
      </c>
      <c r="B56" s="120" t="str">
        <f>IF(A56="","",MID(info_weblinks!$C$3,32,3))</f>
        <v>svk</v>
      </c>
      <c r="C56" s="120" t="str">
        <f>IF(info_parties!G56="","",info_parties!G56)</f>
        <v>Ordinary People and Independents</v>
      </c>
      <c r="D56" s="120" t="str">
        <f>IF(info_parties!K56="","",info_parties!K56)</f>
        <v>Obyčajní Ľudia a Nezávislé Osobnosti</v>
      </c>
      <c r="E56" s="120" t="str">
        <f>IF(info_parties!H56="","",info_parties!H56)</f>
        <v>OĽaNO</v>
      </c>
      <c r="F56" s="209">
        <f t="shared" si="4"/>
        <v>40978</v>
      </c>
      <c r="G56" s="210">
        <f t="shared" si="5"/>
        <v>43890</v>
      </c>
      <c r="H56" s="211">
        <f t="shared" si="6"/>
        <v>0.25027355439559312</v>
      </c>
      <c r="I56" s="212">
        <f t="shared" si="7"/>
        <v>43890</v>
      </c>
      <c r="J56" s="213" t="str">
        <f>IF(ISERROR(VLOOKUP($A56,parlvotes_lh!$A$11:$ZZ$208,6,FALSE))=TRUE,"",IF(VLOOKUP($A56,parlvotes_lh!$A$11:$ZZ$208,6,FALSE)=0,"",VLOOKUP($A56,parlvotes_lh!$A$11:$ZZ$208,6,FALSE)))</f>
        <v/>
      </c>
      <c r="K56" s="213" t="str">
        <f>IF(ISERROR(VLOOKUP($A56,parlvotes_lh!$A$11:$ZZ$208,26,FALSE))=TRUE,"",IF(VLOOKUP($A56,parlvotes_lh!$A$11:$ZZ$208,26,FALSE)=0,"",VLOOKUP($A56,parlvotes_lh!$A$11:$ZZ$208,26,FALSE)))</f>
        <v/>
      </c>
      <c r="L56" s="213" t="str">
        <f>IF(ISERROR(VLOOKUP($A56,parlvotes_lh!$A$11:$ZZ$208,46,FALSE))=TRUE,"",IF(VLOOKUP($A56,parlvotes_lh!$A$11:$ZZ$208,46,FALSE)=0,"",VLOOKUP($A56,parlvotes_lh!$A$11:$ZZ$208,46,FALSE)))</f>
        <v/>
      </c>
      <c r="M56" s="213" t="str">
        <f>IF(ISERROR(VLOOKUP($A56,parlvotes_lh!$A$11:$ZZ$208,66,FALSE))=TRUE,"",IF(VLOOKUP($A56,parlvotes_lh!$A$11:$ZZ$208,66,FALSE)=0,"",VLOOKUP($A56,parlvotes_lh!$A$11:$ZZ$208,66,FALSE)))</f>
        <v/>
      </c>
      <c r="N56" s="213" t="str">
        <f>IF(ISERROR(VLOOKUP($A56,parlvotes_lh!$A$11:$ZZ$208,86,FALSE))=TRUE,"",IF(VLOOKUP($A56,parlvotes_lh!$A$11:$ZZ$208,86,FALSE)=0,"",VLOOKUP($A56,parlvotes_lh!$A$11:$ZZ$208,86,FALSE)))</f>
        <v/>
      </c>
      <c r="O56" s="213">
        <f>IF(ISERROR(VLOOKUP($A56,parlvotes_lh!$A$11:$ZZ$208,106,FALSE))=TRUE,"",IF(VLOOKUP($A56,parlvotes_lh!$A$11:$ZZ$208,106,FALSE)=0,"",VLOOKUP($A56,parlvotes_lh!$A$11:$ZZ$208,106,FALSE)))</f>
        <v>8.5575743051525502E-2</v>
      </c>
      <c r="P56" s="213">
        <f>IF(ISERROR(VLOOKUP($A56,parlvotes_lh!$A$11:$ZZ$208,126,FALSE))=TRUE,"",IF(VLOOKUP($A56,parlvotes_lh!$A$11:$ZZ$208,126,FALSE)=0,"",VLOOKUP($A56,parlvotes_lh!$A$11:$ZZ$208,126,FALSE)))</f>
        <v>0.11029086377145049</v>
      </c>
      <c r="Q56" s="214">
        <f>IF(ISERROR(VLOOKUP($A56,parlvotes_lh!$A$11:$ZZ$208,146,FALSE))=TRUE,"",IF(VLOOKUP($A56,parlvotes_lh!$A$11:$ZZ$208,146,FALSE)=0,"",VLOOKUP($A56,parlvotes_lh!$A$11:$ZZ$208,146,FALSE)))</f>
        <v>0.25027355439559312</v>
      </c>
      <c r="R56" s="214" t="str">
        <f>IF(ISERROR(VLOOKUP($A56,parlvotes_lh!$A$11:$ZZ$208,166,FALSE))=TRUE,"",IF(VLOOKUP($A56,parlvotes_lh!$A$11:$ZZ$208,166,FALSE)=0,"",VLOOKUP($A56,parlvotes_lh!$A$11:$ZZ$208,166,FALSE)))</f>
        <v/>
      </c>
      <c r="S56" s="214" t="str">
        <f>IF(ISERROR(VLOOKUP($A56,parlvotes_lh!$A$11:$ZZ$208,186,FALSE))=TRUE,"",IF(VLOOKUP($A56,parlvotes_lh!$A$11:$ZZ$208,186,FALSE)=0,"",VLOOKUP($A56,parlvotes_lh!$A$11:$ZZ$208,186,FALSE)))</f>
        <v/>
      </c>
      <c r="T56" s="214" t="str">
        <f>IF(ISERROR(VLOOKUP($A56,parlvotes_lh!$A$11:$ZZ$208,206,FALSE))=TRUE,"",IF(VLOOKUP($A56,parlvotes_lh!$A$11:$ZZ$208,206,FALSE)=0,"",VLOOKUP($A56,parlvotes_lh!$A$11:$ZZ$208,206,FALSE)))</f>
        <v/>
      </c>
      <c r="U56" s="214" t="str">
        <f>IF(ISERROR(VLOOKUP($A56,parlvotes_lh!$A$11:$ZZ$208,226,FALSE))=TRUE,"",IF(VLOOKUP($A56,parlvotes_lh!$A$11:$ZZ$208,226,FALSE)=0,"",VLOOKUP($A56,parlvotes_lh!$A$11:$ZZ$208,226,FALSE)))</f>
        <v/>
      </c>
      <c r="V56" s="214" t="str">
        <f>IF(ISERROR(VLOOKUP($A56,parlvotes_lh!$A$11:$ZZ$208,246,FALSE))=TRUE,"",IF(VLOOKUP($A56,parlvotes_lh!$A$11:$ZZ$208,246,FALSE)=0,"",VLOOKUP($A56,parlvotes_lh!$A$11:$ZZ$208,246,FALSE)))</f>
        <v/>
      </c>
      <c r="W56" s="214" t="str">
        <f>IF(ISERROR(VLOOKUP($A56,parlvotes_lh!$A$11:$ZZ$208,266,FALSE))=TRUE,"",IF(VLOOKUP($A56,parlvotes_lh!$A$11:$ZZ$208,266,FALSE)=0,"",VLOOKUP($A56,parlvotes_lh!$A$11:$ZZ$208,266,FALSE)))</f>
        <v/>
      </c>
      <c r="X56" s="214" t="str">
        <f>IF(ISERROR(VLOOKUP($A56,parlvotes_lh!$A$11:$ZZ$208,286,FALSE))=TRUE,"",IF(VLOOKUP($A56,parlvotes_lh!$A$11:$ZZ$208,286,FALSE)=0,"",VLOOKUP($A56,parlvotes_lh!$A$11:$ZZ$208,286,FALSE)))</f>
        <v/>
      </c>
      <c r="Y56" s="214" t="str">
        <f>IF(ISERROR(VLOOKUP($A56,parlvotes_lh!$A$11:$ZZ$208,306,FALSE))=TRUE,"",IF(VLOOKUP($A56,parlvotes_lh!$A$11:$ZZ$208,306,FALSE)=0,"",VLOOKUP($A56,parlvotes_lh!$A$11:$ZZ$208,306,FALSE)))</f>
        <v/>
      </c>
      <c r="Z56" s="214" t="str">
        <f>IF(ISERROR(VLOOKUP($A56,parlvotes_lh!$A$11:$ZZ$208,326,FALSE))=TRUE,"",IF(VLOOKUP($A56,parlvotes_lh!$A$11:$ZZ$208,326,FALSE)=0,"",VLOOKUP($A56,parlvotes_lh!$A$11:$ZZ$208,326,FALSE)))</f>
        <v/>
      </c>
      <c r="AA56" s="214" t="str">
        <f>IF(ISERROR(VLOOKUP($A56,parlvotes_lh!$A$11:$ZZ$208,346,FALSE))=TRUE,"",IF(VLOOKUP($A56,parlvotes_lh!$A$11:$ZZ$208,346,FALSE)=0,"",VLOOKUP($A56,parlvotes_lh!$A$11:$ZZ$208,346,FALSE)))</f>
        <v/>
      </c>
      <c r="AB56" s="214" t="str">
        <f>IF(ISERROR(VLOOKUP($A56,parlvotes_lh!$A$11:$ZZ$208,366,FALSE))=TRUE,"",IF(VLOOKUP($A56,parlvotes_lh!$A$11:$ZZ$208,366,FALSE)=0,"",VLOOKUP($A56,parlvotes_lh!$A$11:$ZZ$208,366,FALSE)))</f>
        <v/>
      </c>
      <c r="AC56" s="214" t="str">
        <f>IF(ISERROR(VLOOKUP($A56,parlvotes_lh!$A$11:$ZZ$208,386,FALSE))=TRUE,"",IF(VLOOKUP($A56,parlvotes_lh!$A$11:$ZZ$208,386,FALSE)=0,"",VLOOKUP($A56,parlvotes_lh!$A$11:$ZZ$208,386,FALSE)))</f>
        <v/>
      </c>
    </row>
    <row r="57" spans="1:29" ht="13.5" customHeight="1">
      <c r="A57" s="208" t="str">
        <f>IF(info_parties!A57="","",info_parties!A57)</f>
        <v>sk_pk-vps01</v>
      </c>
      <c r="B57" s="120" t="str">
        <f>IF(A57="","",MID(info_weblinks!$C$3,32,3))</f>
        <v>svk</v>
      </c>
      <c r="C57" s="120" t="str">
        <f>IF(info_parties!G57="","",info_parties!G57)</f>
        <v>Pali's ‘Kapurková’ Merry Political Party</v>
      </c>
      <c r="D57" s="120" t="str">
        <f>IF(info_parties!K57="","",info_parties!K57)</f>
        <v>Paliho Kapurková, veselá politická strana</v>
      </c>
      <c r="E57" s="120" t="str">
        <f>IF(info_parties!H57="","",info_parties!H57)</f>
        <v>PK-VPS</v>
      </c>
      <c r="F57" s="209">
        <f t="shared" si="4"/>
        <v>40341</v>
      </c>
      <c r="G57" s="210">
        <f t="shared" si="5"/>
        <v>40341</v>
      </c>
      <c r="H57" s="211">
        <f t="shared" si="6"/>
        <v>5.7000000000000002E-3</v>
      </c>
      <c r="I57" s="212">
        <f t="shared" si="7"/>
        <v>40341</v>
      </c>
      <c r="J57" s="213" t="str">
        <f>IF(ISERROR(VLOOKUP($A57,parlvotes_lh!$A$11:$ZZ$208,6,FALSE))=TRUE,"",IF(VLOOKUP($A57,parlvotes_lh!$A$11:$ZZ$208,6,FALSE)=0,"",VLOOKUP($A57,parlvotes_lh!$A$11:$ZZ$208,6,FALSE)))</f>
        <v/>
      </c>
      <c r="K57" s="213" t="str">
        <f>IF(ISERROR(VLOOKUP($A57,parlvotes_lh!$A$11:$ZZ$208,26,FALSE))=TRUE,"",IF(VLOOKUP($A57,parlvotes_lh!$A$11:$ZZ$208,26,FALSE)=0,"",VLOOKUP($A57,parlvotes_lh!$A$11:$ZZ$208,26,FALSE)))</f>
        <v/>
      </c>
      <c r="L57" s="213" t="str">
        <f>IF(ISERROR(VLOOKUP($A57,parlvotes_lh!$A$11:$ZZ$208,46,FALSE))=TRUE,"",IF(VLOOKUP($A57,parlvotes_lh!$A$11:$ZZ$208,46,FALSE)=0,"",VLOOKUP($A57,parlvotes_lh!$A$11:$ZZ$208,46,FALSE)))</f>
        <v/>
      </c>
      <c r="M57" s="213" t="str">
        <f>IF(ISERROR(VLOOKUP($A57,parlvotes_lh!$A$11:$ZZ$208,66,FALSE))=TRUE,"",IF(VLOOKUP($A57,parlvotes_lh!$A$11:$ZZ$208,66,FALSE)=0,"",VLOOKUP($A57,parlvotes_lh!$A$11:$ZZ$208,66,FALSE)))</f>
        <v/>
      </c>
      <c r="N57" s="213">
        <f>IF(ISERROR(VLOOKUP($A57,parlvotes_lh!$A$11:$ZZ$208,86,FALSE))=TRUE,"",IF(VLOOKUP($A57,parlvotes_lh!$A$11:$ZZ$208,86,FALSE)=0,"",VLOOKUP($A57,parlvotes_lh!$A$11:$ZZ$208,86,FALSE)))</f>
        <v>5.7000000000000002E-3</v>
      </c>
      <c r="O57" s="213" t="str">
        <f>IF(ISERROR(VLOOKUP($A57,parlvotes_lh!$A$11:$ZZ$208,106,FALSE))=TRUE,"",IF(VLOOKUP($A57,parlvotes_lh!$A$11:$ZZ$208,106,FALSE)=0,"",VLOOKUP($A57,parlvotes_lh!$A$11:$ZZ$208,106,FALSE)))</f>
        <v/>
      </c>
      <c r="P57" s="213" t="str">
        <f>IF(ISERROR(VLOOKUP($A57,parlvotes_lh!$A$11:$ZZ$208,126,FALSE))=TRUE,"",IF(VLOOKUP($A57,parlvotes_lh!$A$11:$ZZ$208,126,FALSE)=0,"",VLOOKUP($A57,parlvotes_lh!$A$11:$ZZ$208,126,FALSE)))</f>
        <v/>
      </c>
      <c r="Q57" s="214" t="str">
        <f>IF(ISERROR(VLOOKUP($A57,parlvotes_lh!$A$11:$ZZ$208,146,FALSE))=TRUE,"",IF(VLOOKUP($A57,parlvotes_lh!$A$11:$ZZ$208,146,FALSE)=0,"",VLOOKUP($A57,parlvotes_lh!$A$11:$ZZ$208,146,FALSE)))</f>
        <v/>
      </c>
      <c r="R57" s="214" t="str">
        <f>IF(ISERROR(VLOOKUP($A57,parlvotes_lh!$A$11:$ZZ$208,166,FALSE))=TRUE,"",IF(VLOOKUP($A57,parlvotes_lh!$A$11:$ZZ$208,166,FALSE)=0,"",VLOOKUP($A57,parlvotes_lh!$A$11:$ZZ$208,166,FALSE)))</f>
        <v/>
      </c>
      <c r="S57" s="214" t="str">
        <f>IF(ISERROR(VLOOKUP($A57,parlvotes_lh!$A$11:$ZZ$208,186,FALSE))=TRUE,"",IF(VLOOKUP($A57,parlvotes_lh!$A$11:$ZZ$208,186,FALSE)=0,"",VLOOKUP($A57,parlvotes_lh!$A$11:$ZZ$208,186,FALSE)))</f>
        <v/>
      </c>
      <c r="T57" s="214" t="str">
        <f>IF(ISERROR(VLOOKUP($A57,parlvotes_lh!$A$11:$ZZ$208,206,FALSE))=TRUE,"",IF(VLOOKUP($A57,parlvotes_lh!$A$11:$ZZ$208,206,FALSE)=0,"",VLOOKUP($A57,parlvotes_lh!$A$11:$ZZ$208,206,FALSE)))</f>
        <v/>
      </c>
      <c r="U57" s="214" t="str">
        <f>IF(ISERROR(VLOOKUP($A57,parlvotes_lh!$A$11:$ZZ$208,226,FALSE))=TRUE,"",IF(VLOOKUP($A57,parlvotes_lh!$A$11:$ZZ$208,226,FALSE)=0,"",VLOOKUP($A57,parlvotes_lh!$A$11:$ZZ$208,226,FALSE)))</f>
        <v/>
      </c>
      <c r="V57" s="214" t="str">
        <f>IF(ISERROR(VLOOKUP($A57,parlvotes_lh!$A$11:$ZZ$208,246,FALSE))=TRUE,"",IF(VLOOKUP($A57,parlvotes_lh!$A$11:$ZZ$208,246,FALSE)=0,"",VLOOKUP($A57,parlvotes_lh!$A$11:$ZZ$208,246,FALSE)))</f>
        <v/>
      </c>
      <c r="W57" s="214" t="str">
        <f>IF(ISERROR(VLOOKUP($A57,parlvotes_lh!$A$11:$ZZ$208,266,FALSE))=TRUE,"",IF(VLOOKUP($A57,parlvotes_lh!$A$11:$ZZ$208,266,FALSE)=0,"",VLOOKUP($A57,parlvotes_lh!$A$11:$ZZ$208,266,FALSE)))</f>
        <v/>
      </c>
      <c r="X57" s="214" t="str">
        <f>IF(ISERROR(VLOOKUP($A57,parlvotes_lh!$A$11:$ZZ$208,286,FALSE))=TRUE,"",IF(VLOOKUP($A57,parlvotes_lh!$A$11:$ZZ$208,286,FALSE)=0,"",VLOOKUP($A57,parlvotes_lh!$A$11:$ZZ$208,286,FALSE)))</f>
        <v/>
      </c>
      <c r="Y57" s="214" t="str">
        <f>IF(ISERROR(VLOOKUP($A57,parlvotes_lh!$A$11:$ZZ$208,306,FALSE))=TRUE,"",IF(VLOOKUP($A57,parlvotes_lh!$A$11:$ZZ$208,306,FALSE)=0,"",VLOOKUP($A57,parlvotes_lh!$A$11:$ZZ$208,306,FALSE)))</f>
        <v/>
      </c>
      <c r="Z57" s="214" t="str">
        <f>IF(ISERROR(VLOOKUP($A57,parlvotes_lh!$A$11:$ZZ$208,326,FALSE))=TRUE,"",IF(VLOOKUP($A57,parlvotes_lh!$A$11:$ZZ$208,326,FALSE)=0,"",VLOOKUP($A57,parlvotes_lh!$A$11:$ZZ$208,326,FALSE)))</f>
        <v/>
      </c>
      <c r="AA57" s="214" t="str">
        <f>IF(ISERROR(VLOOKUP($A57,parlvotes_lh!$A$11:$ZZ$208,346,FALSE))=TRUE,"",IF(VLOOKUP($A57,parlvotes_lh!$A$11:$ZZ$208,346,FALSE)=0,"",VLOOKUP($A57,parlvotes_lh!$A$11:$ZZ$208,346,FALSE)))</f>
        <v/>
      </c>
      <c r="AB57" s="214" t="str">
        <f>IF(ISERROR(VLOOKUP($A57,parlvotes_lh!$A$11:$ZZ$208,366,FALSE))=TRUE,"",IF(VLOOKUP($A57,parlvotes_lh!$A$11:$ZZ$208,366,FALSE)=0,"",VLOOKUP($A57,parlvotes_lh!$A$11:$ZZ$208,366,FALSE)))</f>
        <v/>
      </c>
      <c r="AC57" s="214" t="str">
        <f>IF(ISERROR(VLOOKUP($A57,parlvotes_lh!$A$11:$ZZ$208,386,FALSE))=TRUE,"",IF(VLOOKUP($A57,parlvotes_lh!$A$11:$ZZ$208,386,FALSE)=0,"",VLOOKUP($A57,parlvotes_lh!$A$11:$ZZ$208,386,FALSE)))</f>
        <v/>
      </c>
    </row>
    <row r="58" spans="1:29" ht="13.5" customHeight="1">
      <c r="A58" s="208" t="str">
        <f>IF(info_parties!A58="","",info_parties!A58)</f>
        <v>sk_phrs01</v>
      </c>
      <c r="B58" s="120" t="str">
        <f>IF(A58="","",MID(info_weblinks!$C$3,32,3))</f>
        <v>svk</v>
      </c>
      <c r="C58" s="120" t="str">
        <f>IF(info_parties!G58="","",info_parties!G58)</f>
        <v>Political Movement of the Roma in Slovakia-ROMA</v>
      </c>
      <c r="D58" s="120" t="str">
        <f>IF(info_parties!K58="","",info_parties!K58)</f>
        <v>Politické hnutie Rómov na Slovensku-ROMA</v>
      </c>
      <c r="E58" s="120" t="str">
        <f>IF(info_parties!H58="","",info_parties!H58)</f>
        <v>PHRS-ROMA</v>
      </c>
      <c r="F58" s="209" t="str">
        <f t="shared" si="4"/>
        <v/>
      </c>
      <c r="G58" s="210" t="str">
        <f t="shared" si="5"/>
        <v/>
      </c>
      <c r="H58" s="211" t="str">
        <f t="shared" si="6"/>
        <v/>
      </c>
      <c r="I58" s="212" t="str">
        <f t="shared" si="7"/>
        <v/>
      </c>
      <c r="J58" s="213" t="str">
        <f>IF(ISERROR(VLOOKUP($A58,parlvotes_lh!$A$11:$ZZ$208,6,FALSE))=TRUE,"",IF(VLOOKUP($A58,parlvotes_lh!$A$11:$ZZ$208,6,FALSE)=0,"",VLOOKUP($A58,parlvotes_lh!$A$11:$ZZ$208,6,FALSE)))</f>
        <v/>
      </c>
      <c r="K58" s="213" t="str">
        <f>IF(ISERROR(VLOOKUP($A58,parlvotes_lh!$A$11:$ZZ$208,26,FALSE))=TRUE,"",IF(VLOOKUP($A58,parlvotes_lh!$A$11:$ZZ$208,26,FALSE)=0,"",VLOOKUP($A58,parlvotes_lh!$A$11:$ZZ$208,26,FALSE)))</f>
        <v/>
      </c>
      <c r="L58" s="213" t="str">
        <f>IF(ISERROR(VLOOKUP($A58,parlvotes_lh!$A$11:$ZZ$208,46,FALSE))=TRUE,"",IF(VLOOKUP($A58,parlvotes_lh!$A$11:$ZZ$208,46,FALSE)=0,"",VLOOKUP($A58,parlvotes_lh!$A$11:$ZZ$208,46,FALSE)))</f>
        <v/>
      </c>
      <c r="M58" s="213" t="str">
        <f>IF(ISERROR(VLOOKUP($A58,parlvotes_lh!$A$11:$ZZ$208,66,FALSE))=TRUE,"",IF(VLOOKUP($A58,parlvotes_lh!$A$11:$ZZ$208,66,FALSE)=0,"",VLOOKUP($A58,parlvotes_lh!$A$11:$ZZ$208,66,FALSE)))</f>
        <v/>
      </c>
      <c r="N58" s="213" t="str">
        <f>IF(ISERROR(VLOOKUP($A58,parlvotes_lh!$A$11:$ZZ$208,86,FALSE))=TRUE,"",IF(VLOOKUP($A58,parlvotes_lh!$A$11:$ZZ$208,86,FALSE)=0,"",VLOOKUP($A58,parlvotes_lh!$A$11:$ZZ$208,86,FALSE)))</f>
        <v/>
      </c>
      <c r="O58" s="213" t="str">
        <f>IF(ISERROR(VLOOKUP($A58,parlvotes_lh!$A$11:$ZZ$208,106,FALSE))=TRUE,"",IF(VLOOKUP($A58,parlvotes_lh!$A$11:$ZZ$208,106,FALSE)=0,"",VLOOKUP($A58,parlvotes_lh!$A$11:$ZZ$208,106,FALSE)))</f>
        <v/>
      </c>
      <c r="P58" s="213" t="str">
        <f>IF(ISERROR(VLOOKUP($A58,parlvotes_lh!$A$11:$ZZ$208,126,FALSE))=TRUE,"",IF(VLOOKUP($A58,parlvotes_lh!$A$11:$ZZ$208,126,FALSE)=0,"",VLOOKUP($A58,parlvotes_lh!$A$11:$ZZ$208,126,FALSE)))</f>
        <v/>
      </c>
      <c r="Q58" s="214" t="str">
        <f>IF(ISERROR(VLOOKUP($A58,parlvotes_lh!$A$11:$ZZ$208,146,FALSE))=TRUE,"",IF(VLOOKUP($A58,parlvotes_lh!$A$11:$ZZ$208,146,FALSE)=0,"",VLOOKUP($A58,parlvotes_lh!$A$11:$ZZ$208,146,FALSE)))</f>
        <v/>
      </c>
      <c r="R58" s="214" t="str">
        <f>IF(ISERROR(VLOOKUP($A58,parlvotes_lh!$A$11:$ZZ$208,166,FALSE))=TRUE,"",IF(VLOOKUP($A58,parlvotes_lh!$A$11:$ZZ$208,166,FALSE)=0,"",VLOOKUP($A58,parlvotes_lh!$A$11:$ZZ$208,166,FALSE)))</f>
        <v/>
      </c>
      <c r="S58" s="214" t="str">
        <f>IF(ISERROR(VLOOKUP($A58,parlvotes_lh!$A$11:$ZZ$208,186,FALSE))=TRUE,"",IF(VLOOKUP($A58,parlvotes_lh!$A$11:$ZZ$208,186,FALSE)=0,"",VLOOKUP($A58,parlvotes_lh!$A$11:$ZZ$208,186,FALSE)))</f>
        <v/>
      </c>
      <c r="T58" s="214" t="str">
        <f>IF(ISERROR(VLOOKUP($A58,parlvotes_lh!$A$11:$ZZ$208,206,FALSE))=TRUE,"",IF(VLOOKUP($A58,parlvotes_lh!$A$11:$ZZ$208,206,FALSE)=0,"",VLOOKUP($A58,parlvotes_lh!$A$11:$ZZ$208,206,FALSE)))</f>
        <v/>
      </c>
      <c r="U58" s="214" t="str">
        <f>IF(ISERROR(VLOOKUP($A58,parlvotes_lh!$A$11:$ZZ$208,226,FALSE))=TRUE,"",IF(VLOOKUP($A58,parlvotes_lh!$A$11:$ZZ$208,226,FALSE)=0,"",VLOOKUP($A58,parlvotes_lh!$A$11:$ZZ$208,226,FALSE)))</f>
        <v/>
      </c>
      <c r="V58" s="214" t="str">
        <f>IF(ISERROR(VLOOKUP($A58,parlvotes_lh!$A$11:$ZZ$208,246,FALSE))=TRUE,"",IF(VLOOKUP($A58,parlvotes_lh!$A$11:$ZZ$208,246,FALSE)=0,"",VLOOKUP($A58,parlvotes_lh!$A$11:$ZZ$208,246,FALSE)))</f>
        <v/>
      </c>
      <c r="W58" s="214" t="str">
        <f>IF(ISERROR(VLOOKUP($A58,parlvotes_lh!$A$11:$ZZ$208,266,FALSE))=TRUE,"",IF(VLOOKUP($A58,parlvotes_lh!$A$11:$ZZ$208,266,FALSE)=0,"",VLOOKUP($A58,parlvotes_lh!$A$11:$ZZ$208,266,FALSE)))</f>
        <v/>
      </c>
      <c r="X58" s="214" t="str">
        <f>IF(ISERROR(VLOOKUP($A58,parlvotes_lh!$A$11:$ZZ$208,286,FALSE))=TRUE,"",IF(VLOOKUP($A58,parlvotes_lh!$A$11:$ZZ$208,286,FALSE)=0,"",VLOOKUP($A58,parlvotes_lh!$A$11:$ZZ$208,286,FALSE)))</f>
        <v/>
      </c>
      <c r="Y58" s="214" t="str">
        <f>IF(ISERROR(VLOOKUP($A58,parlvotes_lh!$A$11:$ZZ$208,306,FALSE))=TRUE,"",IF(VLOOKUP($A58,parlvotes_lh!$A$11:$ZZ$208,306,FALSE)=0,"",VLOOKUP($A58,parlvotes_lh!$A$11:$ZZ$208,306,FALSE)))</f>
        <v/>
      </c>
      <c r="Z58" s="214" t="str">
        <f>IF(ISERROR(VLOOKUP($A58,parlvotes_lh!$A$11:$ZZ$208,326,FALSE))=TRUE,"",IF(VLOOKUP($A58,parlvotes_lh!$A$11:$ZZ$208,326,FALSE)=0,"",VLOOKUP($A58,parlvotes_lh!$A$11:$ZZ$208,326,FALSE)))</f>
        <v/>
      </c>
      <c r="AA58" s="214" t="str">
        <f>IF(ISERROR(VLOOKUP($A58,parlvotes_lh!$A$11:$ZZ$208,346,FALSE))=TRUE,"",IF(VLOOKUP($A58,parlvotes_lh!$A$11:$ZZ$208,346,FALSE)=0,"",VLOOKUP($A58,parlvotes_lh!$A$11:$ZZ$208,346,FALSE)))</f>
        <v/>
      </c>
      <c r="AB58" s="214" t="str">
        <f>IF(ISERROR(VLOOKUP($A58,parlvotes_lh!$A$11:$ZZ$208,366,FALSE))=TRUE,"",IF(VLOOKUP($A58,parlvotes_lh!$A$11:$ZZ$208,366,FALSE)=0,"",VLOOKUP($A58,parlvotes_lh!$A$11:$ZZ$208,366,FALSE)))</f>
        <v/>
      </c>
      <c r="AC58" s="214" t="str">
        <f>IF(ISERROR(VLOOKUP($A58,parlvotes_lh!$A$11:$ZZ$208,386,FALSE))=TRUE,"",IF(VLOOKUP($A58,parlvotes_lh!$A$11:$ZZ$208,386,FALSE)=0,"",VLOOKUP($A58,parlvotes_lh!$A$11:$ZZ$208,386,FALSE)))</f>
        <v/>
      </c>
    </row>
    <row r="59" spans="1:29" ht="13.5" customHeight="1">
      <c r="A59" s="208" t="str">
        <f>IF(info_parties!A59="","",info_parties!A59)</f>
        <v>sk_psns01</v>
      </c>
      <c r="B59" s="120" t="str">
        <f>IF(A59="","",MID(info_weblinks!$C$3,32,3))</f>
        <v>svk</v>
      </c>
      <c r="C59" s="120" t="str">
        <f>IF(info_parties!G59="","",info_parties!G59)</f>
        <v>True Slovak National Party</v>
      </c>
      <c r="D59" s="120" t="str">
        <f>IF(info_parties!K59="","",info_parties!K59)</f>
        <v>Pravá slovenská národná strana</v>
      </c>
      <c r="E59" s="120" t="str">
        <f>IF(info_parties!H59="","",info_parties!H59)</f>
        <v>PSNS</v>
      </c>
      <c r="F59" s="209">
        <f t="shared" si="4"/>
        <v>37519</v>
      </c>
      <c r="G59" s="210">
        <f t="shared" si="5"/>
        <v>37519</v>
      </c>
      <c r="H59" s="211">
        <f t="shared" si="6"/>
        <v>3.6499999999999998E-2</v>
      </c>
      <c r="I59" s="212">
        <f t="shared" si="7"/>
        <v>37519</v>
      </c>
      <c r="J59" s="213" t="str">
        <f>IF(ISERROR(VLOOKUP($A59,parlvotes_lh!$A$11:$ZZ$208,6,FALSE))=TRUE,"",IF(VLOOKUP($A59,parlvotes_lh!$A$11:$ZZ$208,6,FALSE)=0,"",VLOOKUP($A59,parlvotes_lh!$A$11:$ZZ$208,6,FALSE)))</f>
        <v/>
      </c>
      <c r="K59" s="213" t="str">
        <f>IF(ISERROR(VLOOKUP($A59,parlvotes_lh!$A$11:$ZZ$208,26,FALSE))=TRUE,"",IF(VLOOKUP($A59,parlvotes_lh!$A$11:$ZZ$208,26,FALSE)=0,"",VLOOKUP($A59,parlvotes_lh!$A$11:$ZZ$208,26,FALSE)))</f>
        <v/>
      </c>
      <c r="L59" s="213">
        <f>IF(ISERROR(VLOOKUP($A59,parlvotes_lh!$A$11:$ZZ$208,46,FALSE))=TRUE,"",IF(VLOOKUP($A59,parlvotes_lh!$A$11:$ZZ$208,46,FALSE)=0,"",VLOOKUP($A59,parlvotes_lh!$A$11:$ZZ$208,46,FALSE)))</f>
        <v>3.6499999999999998E-2</v>
      </c>
      <c r="M59" s="213" t="str">
        <f>IF(ISERROR(VLOOKUP($A59,parlvotes_lh!$A$11:$ZZ$208,66,FALSE))=TRUE,"",IF(VLOOKUP($A59,parlvotes_lh!$A$11:$ZZ$208,66,FALSE)=0,"",VLOOKUP($A59,parlvotes_lh!$A$11:$ZZ$208,66,FALSE)))</f>
        <v/>
      </c>
      <c r="N59" s="213" t="str">
        <f>IF(ISERROR(VLOOKUP($A59,parlvotes_lh!$A$11:$ZZ$208,86,FALSE))=TRUE,"",IF(VLOOKUP($A59,parlvotes_lh!$A$11:$ZZ$208,86,FALSE)=0,"",VLOOKUP($A59,parlvotes_lh!$A$11:$ZZ$208,86,FALSE)))</f>
        <v/>
      </c>
      <c r="O59" s="213" t="str">
        <f>IF(ISERROR(VLOOKUP($A59,parlvotes_lh!$A$11:$ZZ$208,106,FALSE))=TRUE,"",IF(VLOOKUP($A59,parlvotes_lh!$A$11:$ZZ$208,106,FALSE)=0,"",VLOOKUP($A59,parlvotes_lh!$A$11:$ZZ$208,106,FALSE)))</f>
        <v/>
      </c>
      <c r="P59" s="213" t="str">
        <f>IF(ISERROR(VLOOKUP($A59,parlvotes_lh!$A$11:$ZZ$208,126,FALSE))=TRUE,"",IF(VLOOKUP($A59,parlvotes_lh!$A$11:$ZZ$208,126,FALSE)=0,"",VLOOKUP($A59,parlvotes_lh!$A$11:$ZZ$208,126,FALSE)))</f>
        <v/>
      </c>
      <c r="Q59" s="214" t="str">
        <f>IF(ISERROR(VLOOKUP($A59,parlvotes_lh!$A$11:$ZZ$208,146,FALSE))=TRUE,"",IF(VLOOKUP($A59,parlvotes_lh!$A$11:$ZZ$208,146,FALSE)=0,"",VLOOKUP($A59,parlvotes_lh!$A$11:$ZZ$208,146,FALSE)))</f>
        <v/>
      </c>
      <c r="R59" s="214" t="str">
        <f>IF(ISERROR(VLOOKUP($A59,parlvotes_lh!$A$11:$ZZ$208,166,FALSE))=TRUE,"",IF(VLOOKUP($A59,parlvotes_lh!$A$11:$ZZ$208,166,FALSE)=0,"",VLOOKUP($A59,parlvotes_lh!$A$11:$ZZ$208,166,FALSE)))</f>
        <v/>
      </c>
      <c r="S59" s="214" t="str">
        <f>IF(ISERROR(VLOOKUP($A59,parlvotes_lh!$A$11:$ZZ$208,186,FALSE))=TRUE,"",IF(VLOOKUP($A59,parlvotes_lh!$A$11:$ZZ$208,186,FALSE)=0,"",VLOOKUP($A59,parlvotes_lh!$A$11:$ZZ$208,186,FALSE)))</f>
        <v/>
      </c>
      <c r="T59" s="214" t="str">
        <f>IF(ISERROR(VLOOKUP($A59,parlvotes_lh!$A$11:$ZZ$208,206,FALSE))=TRUE,"",IF(VLOOKUP($A59,parlvotes_lh!$A$11:$ZZ$208,206,FALSE)=0,"",VLOOKUP($A59,parlvotes_lh!$A$11:$ZZ$208,206,FALSE)))</f>
        <v/>
      </c>
      <c r="U59" s="214" t="str">
        <f>IF(ISERROR(VLOOKUP($A59,parlvotes_lh!$A$11:$ZZ$208,226,FALSE))=TRUE,"",IF(VLOOKUP($A59,parlvotes_lh!$A$11:$ZZ$208,226,FALSE)=0,"",VLOOKUP($A59,parlvotes_lh!$A$11:$ZZ$208,226,FALSE)))</f>
        <v/>
      </c>
      <c r="V59" s="214" t="str">
        <f>IF(ISERROR(VLOOKUP($A59,parlvotes_lh!$A$11:$ZZ$208,246,FALSE))=TRUE,"",IF(VLOOKUP($A59,parlvotes_lh!$A$11:$ZZ$208,246,FALSE)=0,"",VLOOKUP($A59,parlvotes_lh!$A$11:$ZZ$208,246,FALSE)))</f>
        <v/>
      </c>
      <c r="W59" s="214" t="str">
        <f>IF(ISERROR(VLOOKUP($A59,parlvotes_lh!$A$11:$ZZ$208,266,FALSE))=TRUE,"",IF(VLOOKUP($A59,parlvotes_lh!$A$11:$ZZ$208,266,FALSE)=0,"",VLOOKUP($A59,parlvotes_lh!$A$11:$ZZ$208,266,FALSE)))</f>
        <v/>
      </c>
      <c r="X59" s="214" t="str">
        <f>IF(ISERROR(VLOOKUP($A59,parlvotes_lh!$A$11:$ZZ$208,286,FALSE))=TRUE,"",IF(VLOOKUP($A59,parlvotes_lh!$A$11:$ZZ$208,286,FALSE)=0,"",VLOOKUP($A59,parlvotes_lh!$A$11:$ZZ$208,286,FALSE)))</f>
        <v/>
      </c>
      <c r="Y59" s="214" t="str">
        <f>IF(ISERROR(VLOOKUP($A59,parlvotes_lh!$A$11:$ZZ$208,306,FALSE))=TRUE,"",IF(VLOOKUP($A59,parlvotes_lh!$A$11:$ZZ$208,306,FALSE)=0,"",VLOOKUP($A59,parlvotes_lh!$A$11:$ZZ$208,306,FALSE)))</f>
        <v/>
      </c>
      <c r="Z59" s="214" t="str">
        <f>IF(ISERROR(VLOOKUP($A59,parlvotes_lh!$A$11:$ZZ$208,326,FALSE))=TRUE,"",IF(VLOOKUP($A59,parlvotes_lh!$A$11:$ZZ$208,326,FALSE)=0,"",VLOOKUP($A59,parlvotes_lh!$A$11:$ZZ$208,326,FALSE)))</f>
        <v/>
      </c>
      <c r="AA59" s="214" t="str">
        <f>IF(ISERROR(VLOOKUP($A59,parlvotes_lh!$A$11:$ZZ$208,346,FALSE))=TRUE,"",IF(VLOOKUP($A59,parlvotes_lh!$A$11:$ZZ$208,346,FALSE)=0,"",VLOOKUP($A59,parlvotes_lh!$A$11:$ZZ$208,346,FALSE)))</f>
        <v/>
      </c>
      <c r="AB59" s="214" t="str">
        <f>IF(ISERROR(VLOOKUP($A59,parlvotes_lh!$A$11:$ZZ$208,366,FALSE))=TRUE,"",IF(VLOOKUP($A59,parlvotes_lh!$A$11:$ZZ$208,366,FALSE)=0,"",VLOOKUP($A59,parlvotes_lh!$A$11:$ZZ$208,366,FALSE)))</f>
        <v/>
      </c>
      <c r="AC59" s="214" t="str">
        <f>IF(ISERROR(VLOOKUP($A59,parlvotes_lh!$A$11:$ZZ$208,386,FALSE))=TRUE,"",IF(VLOOKUP($A59,parlvotes_lh!$A$11:$ZZ$208,386,FALSE)=0,"",VLOOKUP($A59,parlvotes_lh!$A$11:$ZZ$208,386,FALSE)))</f>
        <v/>
      </c>
    </row>
    <row r="60" spans="1:29" ht="13.5" customHeight="1">
      <c r="A60" s="208" t="str">
        <f>IF(info_parties!A60="","",info_parties!A60)</f>
        <v>sk_pas01</v>
      </c>
      <c r="B60" s="120" t="str">
        <f>IF(A60="","",MID(info_weblinks!$C$3,32,3))</f>
        <v>svk</v>
      </c>
      <c r="C60" s="120" t="str">
        <f>IF(info_parties!G60="","",info_parties!G60)</f>
        <v>Right and Justice</v>
      </c>
      <c r="D60" s="120" t="str">
        <f>IF(info_parties!K60="","",info_parties!K60)</f>
        <v>Právo a Spravodlivosť</v>
      </c>
      <c r="E60" s="120" t="str">
        <f>IF(info_parties!H60="","",info_parties!H60)</f>
        <v>PaS</v>
      </c>
      <c r="F60" s="209" t="str">
        <f t="shared" si="4"/>
        <v/>
      </c>
      <c r="G60" s="210" t="str">
        <f t="shared" si="5"/>
        <v/>
      </c>
      <c r="H60" s="211" t="str">
        <f t="shared" si="6"/>
        <v/>
      </c>
      <c r="I60" s="212" t="str">
        <f t="shared" si="7"/>
        <v/>
      </c>
      <c r="J60" s="213" t="str">
        <f>IF(ISERROR(VLOOKUP($A60,parlvotes_lh!$A$11:$ZZ$208,6,FALSE))=TRUE,"",IF(VLOOKUP($A60,parlvotes_lh!$A$11:$ZZ$208,6,FALSE)=0,"",VLOOKUP($A60,parlvotes_lh!$A$11:$ZZ$208,6,FALSE)))</f>
        <v/>
      </c>
      <c r="K60" s="213" t="str">
        <f>IF(ISERROR(VLOOKUP($A60,parlvotes_lh!$A$11:$ZZ$208,26,FALSE))=TRUE,"",IF(VLOOKUP($A60,parlvotes_lh!$A$11:$ZZ$208,26,FALSE)=0,"",VLOOKUP($A60,parlvotes_lh!$A$11:$ZZ$208,26,FALSE)))</f>
        <v/>
      </c>
      <c r="L60" s="213" t="str">
        <f>IF(ISERROR(VLOOKUP($A60,parlvotes_lh!$A$11:$ZZ$208,46,FALSE))=TRUE,"",IF(VLOOKUP($A60,parlvotes_lh!$A$11:$ZZ$208,46,FALSE)=0,"",VLOOKUP($A60,parlvotes_lh!$A$11:$ZZ$208,46,FALSE)))</f>
        <v/>
      </c>
      <c r="M60" s="213" t="str">
        <f>IF(ISERROR(VLOOKUP($A60,parlvotes_lh!$A$11:$ZZ$208,66,FALSE))=TRUE,"",IF(VLOOKUP($A60,parlvotes_lh!$A$11:$ZZ$208,66,FALSE)=0,"",VLOOKUP($A60,parlvotes_lh!$A$11:$ZZ$208,66,FALSE)))</f>
        <v/>
      </c>
      <c r="N60" s="213" t="str">
        <f>IF(ISERROR(VLOOKUP($A60,parlvotes_lh!$A$11:$ZZ$208,86,FALSE))=TRUE,"",IF(VLOOKUP($A60,parlvotes_lh!$A$11:$ZZ$208,86,FALSE)=0,"",VLOOKUP($A60,parlvotes_lh!$A$11:$ZZ$208,86,FALSE)))</f>
        <v/>
      </c>
      <c r="O60" s="213" t="str">
        <f>IF(ISERROR(VLOOKUP($A60,parlvotes_lh!$A$11:$ZZ$208,106,FALSE))=TRUE,"",IF(VLOOKUP($A60,parlvotes_lh!$A$11:$ZZ$208,106,FALSE)=0,"",VLOOKUP($A60,parlvotes_lh!$A$11:$ZZ$208,106,FALSE)))</f>
        <v/>
      </c>
      <c r="P60" s="213" t="str">
        <f>IF(ISERROR(VLOOKUP($A60,parlvotes_lh!$A$11:$ZZ$208,126,FALSE))=TRUE,"",IF(VLOOKUP($A60,parlvotes_lh!$A$11:$ZZ$208,126,FALSE)=0,"",VLOOKUP($A60,parlvotes_lh!$A$11:$ZZ$208,126,FALSE)))</f>
        <v/>
      </c>
      <c r="Q60" s="214" t="str">
        <f>IF(ISERROR(VLOOKUP($A60,parlvotes_lh!$A$11:$ZZ$208,146,FALSE))=TRUE,"",IF(VLOOKUP($A60,parlvotes_lh!$A$11:$ZZ$208,146,FALSE)=0,"",VLOOKUP($A60,parlvotes_lh!$A$11:$ZZ$208,146,FALSE)))</f>
        <v/>
      </c>
      <c r="R60" s="214" t="str">
        <f>IF(ISERROR(VLOOKUP($A60,parlvotes_lh!$A$11:$ZZ$208,166,FALSE))=TRUE,"",IF(VLOOKUP($A60,parlvotes_lh!$A$11:$ZZ$208,166,FALSE)=0,"",VLOOKUP($A60,parlvotes_lh!$A$11:$ZZ$208,166,FALSE)))</f>
        <v/>
      </c>
      <c r="S60" s="214" t="str">
        <f>IF(ISERROR(VLOOKUP($A60,parlvotes_lh!$A$11:$ZZ$208,186,FALSE))=TRUE,"",IF(VLOOKUP($A60,parlvotes_lh!$A$11:$ZZ$208,186,FALSE)=0,"",VLOOKUP($A60,parlvotes_lh!$A$11:$ZZ$208,186,FALSE)))</f>
        <v/>
      </c>
      <c r="T60" s="214" t="str">
        <f>IF(ISERROR(VLOOKUP($A60,parlvotes_lh!$A$11:$ZZ$208,206,FALSE))=TRUE,"",IF(VLOOKUP($A60,parlvotes_lh!$A$11:$ZZ$208,206,FALSE)=0,"",VLOOKUP($A60,parlvotes_lh!$A$11:$ZZ$208,206,FALSE)))</f>
        <v/>
      </c>
      <c r="U60" s="214" t="str">
        <f>IF(ISERROR(VLOOKUP($A60,parlvotes_lh!$A$11:$ZZ$208,226,FALSE))=TRUE,"",IF(VLOOKUP($A60,parlvotes_lh!$A$11:$ZZ$208,226,FALSE)=0,"",VLOOKUP($A60,parlvotes_lh!$A$11:$ZZ$208,226,FALSE)))</f>
        <v/>
      </c>
      <c r="V60" s="214" t="str">
        <f>IF(ISERROR(VLOOKUP($A60,parlvotes_lh!$A$11:$ZZ$208,246,FALSE))=TRUE,"",IF(VLOOKUP($A60,parlvotes_lh!$A$11:$ZZ$208,246,FALSE)=0,"",VLOOKUP($A60,parlvotes_lh!$A$11:$ZZ$208,246,FALSE)))</f>
        <v/>
      </c>
      <c r="W60" s="214" t="str">
        <f>IF(ISERROR(VLOOKUP($A60,parlvotes_lh!$A$11:$ZZ$208,266,FALSE))=TRUE,"",IF(VLOOKUP($A60,parlvotes_lh!$A$11:$ZZ$208,266,FALSE)=0,"",VLOOKUP($A60,parlvotes_lh!$A$11:$ZZ$208,266,FALSE)))</f>
        <v/>
      </c>
      <c r="X60" s="214" t="str">
        <f>IF(ISERROR(VLOOKUP($A60,parlvotes_lh!$A$11:$ZZ$208,286,FALSE))=TRUE,"",IF(VLOOKUP($A60,parlvotes_lh!$A$11:$ZZ$208,286,FALSE)=0,"",VLOOKUP($A60,parlvotes_lh!$A$11:$ZZ$208,286,FALSE)))</f>
        <v/>
      </c>
      <c r="Y60" s="214" t="str">
        <f>IF(ISERROR(VLOOKUP($A60,parlvotes_lh!$A$11:$ZZ$208,306,FALSE))=TRUE,"",IF(VLOOKUP($A60,parlvotes_lh!$A$11:$ZZ$208,306,FALSE)=0,"",VLOOKUP($A60,parlvotes_lh!$A$11:$ZZ$208,306,FALSE)))</f>
        <v/>
      </c>
      <c r="Z60" s="214" t="str">
        <f>IF(ISERROR(VLOOKUP($A60,parlvotes_lh!$A$11:$ZZ$208,326,FALSE))=TRUE,"",IF(VLOOKUP($A60,parlvotes_lh!$A$11:$ZZ$208,326,FALSE)=0,"",VLOOKUP($A60,parlvotes_lh!$A$11:$ZZ$208,326,FALSE)))</f>
        <v/>
      </c>
      <c r="AA60" s="214" t="str">
        <f>IF(ISERROR(VLOOKUP($A60,parlvotes_lh!$A$11:$ZZ$208,346,FALSE))=TRUE,"",IF(VLOOKUP($A60,parlvotes_lh!$A$11:$ZZ$208,346,FALSE)=0,"",VLOOKUP($A60,parlvotes_lh!$A$11:$ZZ$208,346,FALSE)))</f>
        <v/>
      </c>
      <c r="AB60" s="214" t="str">
        <f>IF(ISERROR(VLOOKUP($A60,parlvotes_lh!$A$11:$ZZ$208,366,FALSE))=TRUE,"",IF(VLOOKUP($A60,parlvotes_lh!$A$11:$ZZ$208,366,FALSE)=0,"",VLOOKUP($A60,parlvotes_lh!$A$11:$ZZ$208,366,FALSE)))</f>
        <v/>
      </c>
      <c r="AC60" s="214" t="str">
        <f>IF(ISERROR(VLOOKUP($A60,parlvotes_lh!$A$11:$ZZ$208,386,FALSE))=TRUE,"",IF(VLOOKUP($A60,parlvotes_lh!$A$11:$ZZ$208,386,FALSE)=0,"",VLOOKUP($A60,parlvotes_lh!$A$11:$ZZ$208,386,FALSE)))</f>
        <v/>
      </c>
    </row>
    <row r="61" spans="1:29" ht="13.5" customHeight="1">
      <c r="A61" s="208" t="str">
        <f>IF(info_parties!A61="","",info_parties!A61)</f>
        <v>sk_pdkls01</v>
      </c>
      <c r="B61" s="120" t="str">
        <f>IF(A61="","",MID(info_weblinks!$C$3,32,3))</f>
        <v>svk</v>
      </c>
      <c r="C61" s="120" t="str">
        <f>IF(info_parties!G61="","",info_parties!G61)</f>
        <v>Direct Democracy, Christian People's Party</v>
      </c>
      <c r="D61" s="120" t="str">
        <f>IF(info_parties!K61="","",info_parties!K61)</f>
        <v>Priama Demokracia, Kresťanská Ľudová Strana</v>
      </c>
      <c r="E61" s="120" t="str">
        <f>IF(info_parties!H61="","",info_parties!H61)</f>
        <v>PDKLS</v>
      </c>
      <c r="F61" s="209" t="str">
        <f t="shared" si="4"/>
        <v/>
      </c>
      <c r="G61" s="210" t="str">
        <f t="shared" si="5"/>
        <v/>
      </c>
      <c r="H61" s="211" t="str">
        <f t="shared" si="6"/>
        <v/>
      </c>
      <c r="I61" s="212" t="str">
        <f t="shared" si="7"/>
        <v/>
      </c>
      <c r="J61" s="213" t="str">
        <f>IF(ISERROR(VLOOKUP($A61,parlvotes_lh!$A$11:$ZZ$208,6,FALSE))=TRUE,"",IF(VLOOKUP($A61,parlvotes_lh!$A$11:$ZZ$208,6,FALSE)=0,"",VLOOKUP($A61,parlvotes_lh!$A$11:$ZZ$208,6,FALSE)))</f>
        <v/>
      </c>
      <c r="K61" s="213" t="str">
        <f>IF(ISERROR(VLOOKUP($A61,parlvotes_lh!$A$11:$ZZ$208,26,FALSE))=TRUE,"",IF(VLOOKUP($A61,parlvotes_lh!$A$11:$ZZ$208,26,FALSE)=0,"",VLOOKUP($A61,parlvotes_lh!$A$11:$ZZ$208,26,FALSE)))</f>
        <v/>
      </c>
      <c r="L61" s="213" t="str">
        <f>IF(ISERROR(VLOOKUP($A61,parlvotes_lh!$A$11:$ZZ$208,46,FALSE))=TRUE,"",IF(VLOOKUP($A61,parlvotes_lh!$A$11:$ZZ$208,46,FALSE)=0,"",VLOOKUP($A61,parlvotes_lh!$A$11:$ZZ$208,46,FALSE)))</f>
        <v/>
      </c>
      <c r="M61" s="213" t="str">
        <f>IF(ISERROR(VLOOKUP($A61,parlvotes_lh!$A$11:$ZZ$208,66,FALSE))=TRUE,"",IF(VLOOKUP($A61,parlvotes_lh!$A$11:$ZZ$208,66,FALSE)=0,"",VLOOKUP($A61,parlvotes_lh!$A$11:$ZZ$208,66,FALSE)))</f>
        <v/>
      </c>
      <c r="N61" s="213" t="str">
        <f>IF(ISERROR(VLOOKUP($A61,parlvotes_lh!$A$11:$ZZ$208,86,FALSE))=TRUE,"",IF(VLOOKUP($A61,parlvotes_lh!$A$11:$ZZ$208,86,FALSE)=0,"",VLOOKUP($A61,parlvotes_lh!$A$11:$ZZ$208,86,FALSE)))</f>
        <v/>
      </c>
      <c r="O61" s="213" t="str">
        <f>IF(ISERROR(VLOOKUP($A61,parlvotes_lh!$A$11:$ZZ$208,106,FALSE))=TRUE,"",IF(VLOOKUP($A61,parlvotes_lh!$A$11:$ZZ$208,106,FALSE)=0,"",VLOOKUP($A61,parlvotes_lh!$A$11:$ZZ$208,106,FALSE)))</f>
        <v/>
      </c>
      <c r="P61" s="213" t="str">
        <f>IF(ISERROR(VLOOKUP($A61,parlvotes_lh!$A$11:$ZZ$208,126,FALSE))=TRUE,"",IF(VLOOKUP($A61,parlvotes_lh!$A$11:$ZZ$208,126,FALSE)=0,"",VLOOKUP($A61,parlvotes_lh!$A$11:$ZZ$208,126,FALSE)))</f>
        <v/>
      </c>
      <c r="Q61" s="214" t="str">
        <f>IF(ISERROR(VLOOKUP($A61,parlvotes_lh!$A$11:$ZZ$208,146,FALSE))=TRUE,"",IF(VLOOKUP($A61,parlvotes_lh!$A$11:$ZZ$208,146,FALSE)=0,"",VLOOKUP($A61,parlvotes_lh!$A$11:$ZZ$208,146,FALSE)))</f>
        <v/>
      </c>
      <c r="R61" s="214" t="str">
        <f>IF(ISERROR(VLOOKUP($A61,parlvotes_lh!$A$11:$ZZ$208,166,FALSE))=TRUE,"",IF(VLOOKUP($A61,parlvotes_lh!$A$11:$ZZ$208,166,FALSE)=0,"",VLOOKUP($A61,parlvotes_lh!$A$11:$ZZ$208,166,FALSE)))</f>
        <v/>
      </c>
      <c r="S61" s="214" t="str">
        <f>IF(ISERROR(VLOOKUP($A61,parlvotes_lh!$A$11:$ZZ$208,186,FALSE))=TRUE,"",IF(VLOOKUP($A61,parlvotes_lh!$A$11:$ZZ$208,186,FALSE)=0,"",VLOOKUP($A61,parlvotes_lh!$A$11:$ZZ$208,186,FALSE)))</f>
        <v/>
      </c>
      <c r="T61" s="214" t="str">
        <f>IF(ISERROR(VLOOKUP($A61,parlvotes_lh!$A$11:$ZZ$208,206,FALSE))=TRUE,"",IF(VLOOKUP($A61,parlvotes_lh!$A$11:$ZZ$208,206,FALSE)=0,"",VLOOKUP($A61,parlvotes_lh!$A$11:$ZZ$208,206,FALSE)))</f>
        <v/>
      </c>
      <c r="U61" s="214" t="str">
        <f>IF(ISERROR(VLOOKUP($A61,parlvotes_lh!$A$11:$ZZ$208,226,FALSE))=TRUE,"",IF(VLOOKUP($A61,parlvotes_lh!$A$11:$ZZ$208,226,FALSE)=0,"",VLOOKUP($A61,parlvotes_lh!$A$11:$ZZ$208,226,FALSE)))</f>
        <v/>
      </c>
      <c r="V61" s="214" t="str">
        <f>IF(ISERROR(VLOOKUP($A61,parlvotes_lh!$A$11:$ZZ$208,246,FALSE))=TRUE,"",IF(VLOOKUP($A61,parlvotes_lh!$A$11:$ZZ$208,246,FALSE)=0,"",VLOOKUP($A61,parlvotes_lh!$A$11:$ZZ$208,246,FALSE)))</f>
        <v/>
      </c>
      <c r="W61" s="214" t="str">
        <f>IF(ISERROR(VLOOKUP($A61,parlvotes_lh!$A$11:$ZZ$208,266,FALSE))=TRUE,"",IF(VLOOKUP($A61,parlvotes_lh!$A$11:$ZZ$208,266,FALSE)=0,"",VLOOKUP($A61,parlvotes_lh!$A$11:$ZZ$208,266,FALSE)))</f>
        <v/>
      </c>
      <c r="X61" s="214" t="str">
        <f>IF(ISERROR(VLOOKUP($A61,parlvotes_lh!$A$11:$ZZ$208,286,FALSE))=TRUE,"",IF(VLOOKUP($A61,parlvotes_lh!$A$11:$ZZ$208,286,FALSE)=0,"",VLOOKUP($A61,parlvotes_lh!$A$11:$ZZ$208,286,FALSE)))</f>
        <v/>
      </c>
      <c r="Y61" s="214" t="str">
        <f>IF(ISERROR(VLOOKUP($A61,parlvotes_lh!$A$11:$ZZ$208,306,FALSE))=TRUE,"",IF(VLOOKUP($A61,parlvotes_lh!$A$11:$ZZ$208,306,FALSE)=0,"",VLOOKUP($A61,parlvotes_lh!$A$11:$ZZ$208,306,FALSE)))</f>
        <v/>
      </c>
      <c r="Z61" s="214" t="str">
        <f>IF(ISERROR(VLOOKUP($A61,parlvotes_lh!$A$11:$ZZ$208,326,FALSE))=TRUE,"",IF(VLOOKUP($A61,parlvotes_lh!$A$11:$ZZ$208,326,FALSE)=0,"",VLOOKUP($A61,parlvotes_lh!$A$11:$ZZ$208,326,FALSE)))</f>
        <v/>
      </c>
      <c r="AA61" s="214" t="str">
        <f>IF(ISERROR(VLOOKUP($A61,parlvotes_lh!$A$11:$ZZ$208,346,FALSE))=TRUE,"",IF(VLOOKUP($A61,parlvotes_lh!$A$11:$ZZ$208,346,FALSE)=0,"",VLOOKUP($A61,parlvotes_lh!$A$11:$ZZ$208,346,FALSE)))</f>
        <v/>
      </c>
      <c r="AB61" s="214" t="str">
        <f>IF(ISERROR(VLOOKUP($A61,parlvotes_lh!$A$11:$ZZ$208,366,FALSE))=TRUE,"",IF(VLOOKUP($A61,parlvotes_lh!$A$11:$ZZ$208,366,FALSE)=0,"",VLOOKUP($A61,parlvotes_lh!$A$11:$ZZ$208,366,FALSE)))</f>
        <v/>
      </c>
      <c r="AC61" s="214" t="str">
        <f>IF(ISERROR(VLOOKUP($A61,parlvotes_lh!$A$11:$ZZ$208,386,FALSE))=TRUE,"",IF(VLOOKUP($A61,parlvotes_lh!$A$11:$ZZ$208,386,FALSE)=0,"",VLOOKUP($A61,parlvotes_lh!$A$11:$ZZ$208,386,FALSE)))</f>
        <v/>
      </c>
    </row>
    <row r="62" spans="1:29" ht="13.5" customHeight="1">
      <c r="A62" s="208" t="str">
        <f>IF(info_parties!A62="","",info_parties!A62)</f>
        <v>sk_ps01</v>
      </c>
      <c r="B62" s="120" t="str">
        <f>IF(A62="","",MID(info_weblinks!$C$3,32,3))</f>
        <v>svk</v>
      </c>
      <c r="C62" s="120" t="str">
        <f>IF(info_parties!G62="","",info_parties!G62)</f>
        <v>Slovak Prosperity</v>
      </c>
      <c r="D62" s="120" t="str">
        <f>IF(info_parties!K62="","",info_parties!K62)</f>
        <v>Prosperita Slovenska</v>
      </c>
      <c r="E62" s="120" t="str">
        <f>IF(info_parties!H62="","",info_parties!H62)</f>
        <v>PS</v>
      </c>
      <c r="F62" s="209" t="str">
        <f t="shared" si="4"/>
        <v/>
      </c>
      <c r="G62" s="210" t="str">
        <f t="shared" si="5"/>
        <v/>
      </c>
      <c r="H62" s="211" t="str">
        <f t="shared" si="6"/>
        <v/>
      </c>
      <c r="I62" s="212" t="str">
        <f t="shared" si="7"/>
        <v/>
      </c>
      <c r="J62" s="213" t="str">
        <f>IF(ISERROR(VLOOKUP($A62,parlvotes_lh!$A$11:$ZZ$208,6,FALSE))=TRUE,"",IF(VLOOKUP($A62,parlvotes_lh!$A$11:$ZZ$208,6,FALSE)=0,"",VLOOKUP($A62,parlvotes_lh!$A$11:$ZZ$208,6,FALSE)))</f>
        <v/>
      </c>
      <c r="K62" s="213" t="str">
        <f>IF(ISERROR(VLOOKUP($A62,parlvotes_lh!$A$11:$ZZ$208,26,FALSE))=TRUE,"",IF(VLOOKUP($A62,parlvotes_lh!$A$11:$ZZ$208,26,FALSE)=0,"",VLOOKUP($A62,parlvotes_lh!$A$11:$ZZ$208,26,FALSE)))</f>
        <v/>
      </c>
      <c r="L62" s="213" t="str">
        <f>IF(ISERROR(VLOOKUP($A62,parlvotes_lh!$A$11:$ZZ$208,46,FALSE))=TRUE,"",IF(VLOOKUP($A62,parlvotes_lh!$A$11:$ZZ$208,46,FALSE)=0,"",VLOOKUP($A62,parlvotes_lh!$A$11:$ZZ$208,46,FALSE)))</f>
        <v/>
      </c>
      <c r="M62" s="213" t="str">
        <f>IF(ISERROR(VLOOKUP($A62,parlvotes_lh!$A$11:$ZZ$208,66,FALSE))=TRUE,"",IF(VLOOKUP($A62,parlvotes_lh!$A$11:$ZZ$208,66,FALSE)=0,"",VLOOKUP($A62,parlvotes_lh!$A$11:$ZZ$208,66,FALSE)))</f>
        <v/>
      </c>
      <c r="N62" s="213" t="str">
        <f>IF(ISERROR(VLOOKUP($A62,parlvotes_lh!$A$11:$ZZ$208,86,FALSE))=TRUE,"",IF(VLOOKUP($A62,parlvotes_lh!$A$11:$ZZ$208,86,FALSE)=0,"",VLOOKUP($A62,parlvotes_lh!$A$11:$ZZ$208,86,FALSE)))</f>
        <v/>
      </c>
      <c r="O62" s="213" t="str">
        <f>IF(ISERROR(VLOOKUP($A62,parlvotes_lh!$A$11:$ZZ$208,106,FALSE))=TRUE,"",IF(VLOOKUP($A62,parlvotes_lh!$A$11:$ZZ$208,106,FALSE)=0,"",VLOOKUP($A62,parlvotes_lh!$A$11:$ZZ$208,106,FALSE)))</f>
        <v/>
      </c>
      <c r="P62" s="213" t="str">
        <f>IF(ISERROR(VLOOKUP($A62,parlvotes_lh!$A$11:$ZZ$208,126,FALSE))=TRUE,"",IF(VLOOKUP($A62,parlvotes_lh!$A$11:$ZZ$208,126,FALSE)=0,"",VLOOKUP($A62,parlvotes_lh!$A$11:$ZZ$208,126,FALSE)))</f>
        <v/>
      </c>
      <c r="Q62" s="214" t="str">
        <f>IF(ISERROR(VLOOKUP($A62,parlvotes_lh!$A$11:$ZZ$208,146,FALSE))=TRUE,"",IF(VLOOKUP($A62,parlvotes_lh!$A$11:$ZZ$208,146,FALSE)=0,"",VLOOKUP($A62,parlvotes_lh!$A$11:$ZZ$208,146,FALSE)))</f>
        <v/>
      </c>
      <c r="R62" s="214" t="str">
        <f>IF(ISERROR(VLOOKUP($A62,parlvotes_lh!$A$11:$ZZ$208,166,FALSE))=TRUE,"",IF(VLOOKUP($A62,parlvotes_lh!$A$11:$ZZ$208,166,FALSE)=0,"",VLOOKUP($A62,parlvotes_lh!$A$11:$ZZ$208,166,FALSE)))</f>
        <v/>
      </c>
      <c r="S62" s="214" t="str">
        <f>IF(ISERROR(VLOOKUP($A62,parlvotes_lh!$A$11:$ZZ$208,186,FALSE))=TRUE,"",IF(VLOOKUP($A62,parlvotes_lh!$A$11:$ZZ$208,186,FALSE)=0,"",VLOOKUP($A62,parlvotes_lh!$A$11:$ZZ$208,186,FALSE)))</f>
        <v/>
      </c>
      <c r="T62" s="214" t="str">
        <f>IF(ISERROR(VLOOKUP($A62,parlvotes_lh!$A$11:$ZZ$208,206,FALSE))=TRUE,"",IF(VLOOKUP($A62,parlvotes_lh!$A$11:$ZZ$208,206,FALSE)=0,"",VLOOKUP($A62,parlvotes_lh!$A$11:$ZZ$208,206,FALSE)))</f>
        <v/>
      </c>
      <c r="U62" s="214" t="str">
        <f>IF(ISERROR(VLOOKUP($A62,parlvotes_lh!$A$11:$ZZ$208,226,FALSE))=TRUE,"",IF(VLOOKUP($A62,parlvotes_lh!$A$11:$ZZ$208,226,FALSE)=0,"",VLOOKUP($A62,parlvotes_lh!$A$11:$ZZ$208,226,FALSE)))</f>
        <v/>
      </c>
      <c r="V62" s="214" t="str">
        <f>IF(ISERROR(VLOOKUP($A62,parlvotes_lh!$A$11:$ZZ$208,246,FALSE))=TRUE,"",IF(VLOOKUP($A62,parlvotes_lh!$A$11:$ZZ$208,246,FALSE)=0,"",VLOOKUP($A62,parlvotes_lh!$A$11:$ZZ$208,246,FALSE)))</f>
        <v/>
      </c>
      <c r="W62" s="214" t="str">
        <f>IF(ISERROR(VLOOKUP($A62,parlvotes_lh!$A$11:$ZZ$208,266,FALSE))=TRUE,"",IF(VLOOKUP($A62,parlvotes_lh!$A$11:$ZZ$208,266,FALSE)=0,"",VLOOKUP($A62,parlvotes_lh!$A$11:$ZZ$208,266,FALSE)))</f>
        <v/>
      </c>
      <c r="X62" s="214" t="str">
        <f>IF(ISERROR(VLOOKUP($A62,parlvotes_lh!$A$11:$ZZ$208,286,FALSE))=TRUE,"",IF(VLOOKUP($A62,parlvotes_lh!$A$11:$ZZ$208,286,FALSE)=0,"",VLOOKUP($A62,parlvotes_lh!$A$11:$ZZ$208,286,FALSE)))</f>
        <v/>
      </c>
      <c r="Y62" s="214" t="str">
        <f>IF(ISERROR(VLOOKUP($A62,parlvotes_lh!$A$11:$ZZ$208,306,FALSE))=TRUE,"",IF(VLOOKUP($A62,parlvotes_lh!$A$11:$ZZ$208,306,FALSE)=0,"",VLOOKUP($A62,parlvotes_lh!$A$11:$ZZ$208,306,FALSE)))</f>
        <v/>
      </c>
      <c r="Z62" s="214" t="str">
        <f>IF(ISERROR(VLOOKUP($A62,parlvotes_lh!$A$11:$ZZ$208,326,FALSE))=TRUE,"",IF(VLOOKUP($A62,parlvotes_lh!$A$11:$ZZ$208,326,FALSE)=0,"",VLOOKUP($A62,parlvotes_lh!$A$11:$ZZ$208,326,FALSE)))</f>
        <v/>
      </c>
      <c r="AA62" s="214" t="str">
        <f>IF(ISERROR(VLOOKUP($A62,parlvotes_lh!$A$11:$ZZ$208,346,FALSE))=TRUE,"",IF(VLOOKUP($A62,parlvotes_lh!$A$11:$ZZ$208,346,FALSE)=0,"",VLOOKUP($A62,parlvotes_lh!$A$11:$ZZ$208,346,FALSE)))</f>
        <v/>
      </c>
      <c r="AB62" s="214" t="str">
        <f>IF(ISERROR(VLOOKUP($A62,parlvotes_lh!$A$11:$ZZ$208,366,FALSE))=TRUE,"",IF(VLOOKUP($A62,parlvotes_lh!$A$11:$ZZ$208,366,FALSE)=0,"",VLOOKUP($A62,parlvotes_lh!$A$11:$ZZ$208,366,FALSE)))</f>
        <v/>
      </c>
      <c r="AC62" s="214" t="str">
        <f>IF(ISERROR(VLOOKUP($A62,parlvotes_lh!$A$11:$ZZ$208,386,FALSE))=TRUE,"",IF(VLOOKUP($A62,parlvotes_lh!$A$11:$ZZ$208,386,FALSE)=0,"",VLOOKUP($A62,parlvotes_lh!$A$11:$ZZ$208,386,FALSE)))</f>
        <v/>
      </c>
    </row>
    <row r="63" spans="1:29" ht="13.5" customHeight="1">
      <c r="A63" s="208" t="str">
        <f>IF(info_parties!A63="","",info_parties!A63)</f>
        <v>sk_rsdss01</v>
      </c>
      <c r="B63" s="120" t="str">
        <f>IF(A63="","",MID(info_weblinks!$C$3,32,3))</f>
        <v>svk</v>
      </c>
      <c r="C63" s="120" t="str">
        <f>IF(info_parties!G63="","",info_parties!G63)</f>
        <v>Real Social Democratic Party of Slovaks</v>
      </c>
      <c r="D63" s="120" t="str">
        <f>IF(info_parties!K63="","",info_parties!K63)</f>
        <v>Reálna sociálnodemokratická strana Slovákov</v>
      </c>
      <c r="E63" s="120" t="str">
        <f>IF(info_parties!H63="","",info_parties!H63)</f>
        <v>RSDSS</v>
      </c>
      <c r="F63" s="209" t="str">
        <f t="shared" si="4"/>
        <v/>
      </c>
      <c r="G63" s="210" t="str">
        <f t="shared" si="5"/>
        <v/>
      </c>
      <c r="H63" s="211" t="str">
        <f t="shared" si="6"/>
        <v/>
      </c>
      <c r="I63" s="212" t="str">
        <f t="shared" si="7"/>
        <v/>
      </c>
      <c r="J63" s="213" t="str">
        <f>IF(ISERROR(VLOOKUP($A63,parlvotes_lh!$A$11:$ZZ$208,6,FALSE))=TRUE,"",IF(VLOOKUP($A63,parlvotes_lh!$A$11:$ZZ$208,6,FALSE)=0,"",VLOOKUP($A63,parlvotes_lh!$A$11:$ZZ$208,6,FALSE)))</f>
        <v/>
      </c>
      <c r="K63" s="213" t="str">
        <f>IF(ISERROR(VLOOKUP($A63,parlvotes_lh!$A$11:$ZZ$208,26,FALSE))=TRUE,"",IF(VLOOKUP($A63,parlvotes_lh!$A$11:$ZZ$208,26,FALSE)=0,"",VLOOKUP($A63,parlvotes_lh!$A$11:$ZZ$208,26,FALSE)))</f>
        <v/>
      </c>
      <c r="L63" s="213" t="str">
        <f>IF(ISERROR(VLOOKUP($A63,parlvotes_lh!$A$11:$ZZ$208,46,FALSE))=TRUE,"",IF(VLOOKUP($A63,parlvotes_lh!$A$11:$ZZ$208,46,FALSE)=0,"",VLOOKUP($A63,parlvotes_lh!$A$11:$ZZ$208,46,FALSE)))</f>
        <v/>
      </c>
      <c r="M63" s="213" t="str">
        <f>IF(ISERROR(VLOOKUP($A63,parlvotes_lh!$A$11:$ZZ$208,66,FALSE))=TRUE,"",IF(VLOOKUP($A63,parlvotes_lh!$A$11:$ZZ$208,66,FALSE)=0,"",VLOOKUP($A63,parlvotes_lh!$A$11:$ZZ$208,66,FALSE)))</f>
        <v/>
      </c>
      <c r="N63" s="213" t="str">
        <f>IF(ISERROR(VLOOKUP($A63,parlvotes_lh!$A$11:$ZZ$208,86,FALSE))=TRUE,"",IF(VLOOKUP($A63,parlvotes_lh!$A$11:$ZZ$208,86,FALSE)=0,"",VLOOKUP($A63,parlvotes_lh!$A$11:$ZZ$208,86,FALSE)))</f>
        <v/>
      </c>
      <c r="O63" s="213" t="str">
        <f>IF(ISERROR(VLOOKUP($A63,parlvotes_lh!$A$11:$ZZ$208,106,FALSE))=TRUE,"",IF(VLOOKUP($A63,parlvotes_lh!$A$11:$ZZ$208,106,FALSE)=0,"",VLOOKUP($A63,parlvotes_lh!$A$11:$ZZ$208,106,FALSE)))</f>
        <v/>
      </c>
      <c r="P63" s="213" t="str">
        <f>IF(ISERROR(VLOOKUP($A63,parlvotes_lh!$A$11:$ZZ$208,126,FALSE))=TRUE,"",IF(VLOOKUP($A63,parlvotes_lh!$A$11:$ZZ$208,126,FALSE)=0,"",VLOOKUP($A63,parlvotes_lh!$A$11:$ZZ$208,126,FALSE)))</f>
        <v/>
      </c>
      <c r="Q63" s="214" t="str">
        <f>IF(ISERROR(VLOOKUP($A63,parlvotes_lh!$A$11:$ZZ$208,146,FALSE))=TRUE,"",IF(VLOOKUP($A63,parlvotes_lh!$A$11:$ZZ$208,146,FALSE)=0,"",VLOOKUP($A63,parlvotes_lh!$A$11:$ZZ$208,146,FALSE)))</f>
        <v/>
      </c>
      <c r="R63" s="214" t="str">
        <f>IF(ISERROR(VLOOKUP($A63,parlvotes_lh!$A$11:$ZZ$208,166,FALSE))=TRUE,"",IF(VLOOKUP($A63,parlvotes_lh!$A$11:$ZZ$208,166,FALSE)=0,"",VLOOKUP($A63,parlvotes_lh!$A$11:$ZZ$208,166,FALSE)))</f>
        <v/>
      </c>
      <c r="S63" s="214" t="str">
        <f>IF(ISERROR(VLOOKUP($A63,parlvotes_lh!$A$11:$ZZ$208,186,FALSE))=TRUE,"",IF(VLOOKUP($A63,parlvotes_lh!$A$11:$ZZ$208,186,FALSE)=0,"",VLOOKUP($A63,parlvotes_lh!$A$11:$ZZ$208,186,FALSE)))</f>
        <v/>
      </c>
      <c r="T63" s="214" t="str">
        <f>IF(ISERROR(VLOOKUP($A63,parlvotes_lh!$A$11:$ZZ$208,206,FALSE))=TRUE,"",IF(VLOOKUP($A63,parlvotes_lh!$A$11:$ZZ$208,206,FALSE)=0,"",VLOOKUP($A63,parlvotes_lh!$A$11:$ZZ$208,206,FALSE)))</f>
        <v/>
      </c>
      <c r="U63" s="214" t="str">
        <f>IF(ISERROR(VLOOKUP($A63,parlvotes_lh!$A$11:$ZZ$208,226,FALSE))=TRUE,"",IF(VLOOKUP($A63,parlvotes_lh!$A$11:$ZZ$208,226,FALSE)=0,"",VLOOKUP($A63,parlvotes_lh!$A$11:$ZZ$208,226,FALSE)))</f>
        <v/>
      </c>
      <c r="V63" s="214" t="str">
        <f>IF(ISERROR(VLOOKUP($A63,parlvotes_lh!$A$11:$ZZ$208,246,FALSE))=TRUE,"",IF(VLOOKUP($A63,parlvotes_lh!$A$11:$ZZ$208,246,FALSE)=0,"",VLOOKUP($A63,parlvotes_lh!$A$11:$ZZ$208,246,FALSE)))</f>
        <v/>
      </c>
      <c r="W63" s="214" t="str">
        <f>IF(ISERROR(VLOOKUP($A63,parlvotes_lh!$A$11:$ZZ$208,266,FALSE))=TRUE,"",IF(VLOOKUP($A63,parlvotes_lh!$A$11:$ZZ$208,266,FALSE)=0,"",VLOOKUP($A63,parlvotes_lh!$A$11:$ZZ$208,266,FALSE)))</f>
        <v/>
      </c>
      <c r="X63" s="214" t="str">
        <f>IF(ISERROR(VLOOKUP($A63,parlvotes_lh!$A$11:$ZZ$208,286,FALSE))=TRUE,"",IF(VLOOKUP($A63,parlvotes_lh!$A$11:$ZZ$208,286,FALSE)=0,"",VLOOKUP($A63,parlvotes_lh!$A$11:$ZZ$208,286,FALSE)))</f>
        <v/>
      </c>
      <c r="Y63" s="214" t="str">
        <f>IF(ISERROR(VLOOKUP($A63,parlvotes_lh!$A$11:$ZZ$208,306,FALSE))=TRUE,"",IF(VLOOKUP($A63,parlvotes_lh!$A$11:$ZZ$208,306,FALSE)=0,"",VLOOKUP($A63,parlvotes_lh!$A$11:$ZZ$208,306,FALSE)))</f>
        <v/>
      </c>
      <c r="Z63" s="214" t="str">
        <f>IF(ISERROR(VLOOKUP($A63,parlvotes_lh!$A$11:$ZZ$208,326,FALSE))=TRUE,"",IF(VLOOKUP($A63,parlvotes_lh!$A$11:$ZZ$208,326,FALSE)=0,"",VLOOKUP($A63,parlvotes_lh!$A$11:$ZZ$208,326,FALSE)))</f>
        <v/>
      </c>
      <c r="AA63" s="214" t="str">
        <f>IF(ISERROR(VLOOKUP($A63,parlvotes_lh!$A$11:$ZZ$208,346,FALSE))=TRUE,"",IF(VLOOKUP($A63,parlvotes_lh!$A$11:$ZZ$208,346,FALSE)=0,"",VLOOKUP($A63,parlvotes_lh!$A$11:$ZZ$208,346,FALSE)))</f>
        <v/>
      </c>
      <c r="AB63" s="214" t="str">
        <f>IF(ISERROR(VLOOKUP($A63,parlvotes_lh!$A$11:$ZZ$208,366,FALSE))=TRUE,"",IF(VLOOKUP($A63,parlvotes_lh!$A$11:$ZZ$208,366,FALSE)=0,"",VLOOKUP($A63,parlvotes_lh!$A$11:$ZZ$208,366,FALSE)))</f>
        <v/>
      </c>
      <c r="AC63" s="214" t="str">
        <f>IF(ISERROR(VLOOKUP($A63,parlvotes_lh!$A$11:$ZZ$208,386,FALSE))=TRUE,"",IF(VLOOKUP($A63,parlvotes_lh!$A$11:$ZZ$208,386,FALSE)=0,"",VLOOKUP($A63,parlvotes_lh!$A$11:$ZZ$208,386,FALSE)))</f>
        <v/>
      </c>
    </row>
    <row r="64" spans="1:29" ht="13.5" customHeight="1">
      <c r="A64" s="208" t="str">
        <f>IF(info_parties!A64="","",info_parties!A64)</f>
        <v>sk_rs01</v>
      </c>
      <c r="B64" s="120" t="str">
        <f>IF(A64="","",MID(info_weblinks!$C$3,32,3))</f>
        <v>svk</v>
      </c>
      <c r="C64" s="120" t="str">
        <f>IF(info_parties!G64="","",info_parties!G64)</f>
        <v>Worker Party ROSA</v>
      </c>
      <c r="D64" s="120" t="str">
        <f>IF(info_parties!K64="","",info_parties!K64)</f>
        <v>Robotnícka strana ROSA</v>
      </c>
      <c r="E64" s="120" t="str">
        <f>IF(info_parties!H64="","",info_parties!H64)</f>
        <v>RS-ROSA</v>
      </c>
      <c r="F64" s="209" t="str">
        <f t="shared" si="4"/>
        <v/>
      </c>
      <c r="G64" s="210" t="str">
        <f t="shared" si="5"/>
        <v/>
      </c>
      <c r="H64" s="211" t="str">
        <f t="shared" si="6"/>
        <v/>
      </c>
      <c r="I64" s="212" t="str">
        <f t="shared" si="7"/>
        <v/>
      </c>
      <c r="J64" s="213" t="str">
        <f>IF(ISERROR(VLOOKUP($A64,parlvotes_lh!$A$11:$ZZ$208,6,FALSE))=TRUE,"",IF(VLOOKUP($A64,parlvotes_lh!$A$11:$ZZ$208,6,FALSE)=0,"",VLOOKUP($A64,parlvotes_lh!$A$11:$ZZ$208,6,FALSE)))</f>
        <v/>
      </c>
      <c r="K64" s="213" t="str">
        <f>IF(ISERROR(VLOOKUP($A64,parlvotes_lh!$A$11:$ZZ$208,26,FALSE))=TRUE,"",IF(VLOOKUP($A64,parlvotes_lh!$A$11:$ZZ$208,26,FALSE)=0,"",VLOOKUP($A64,parlvotes_lh!$A$11:$ZZ$208,26,FALSE)))</f>
        <v/>
      </c>
      <c r="L64" s="213" t="str">
        <f>IF(ISERROR(VLOOKUP($A64,parlvotes_lh!$A$11:$ZZ$208,46,FALSE))=TRUE,"",IF(VLOOKUP($A64,parlvotes_lh!$A$11:$ZZ$208,46,FALSE)=0,"",VLOOKUP($A64,parlvotes_lh!$A$11:$ZZ$208,46,FALSE)))</f>
        <v/>
      </c>
      <c r="M64" s="213" t="str">
        <f>IF(ISERROR(VLOOKUP($A64,parlvotes_lh!$A$11:$ZZ$208,66,FALSE))=TRUE,"",IF(VLOOKUP($A64,parlvotes_lh!$A$11:$ZZ$208,66,FALSE)=0,"",VLOOKUP($A64,parlvotes_lh!$A$11:$ZZ$208,66,FALSE)))</f>
        <v/>
      </c>
      <c r="N64" s="213" t="str">
        <f>IF(ISERROR(VLOOKUP($A64,parlvotes_lh!$A$11:$ZZ$208,86,FALSE))=TRUE,"",IF(VLOOKUP($A64,parlvotes_lh!$A$11:$ZZ$208,86,FALSE)=0,"",VLOOKUP($A64,parlvotes_lh!$A$11:$ZZ$208,86,FALSE)))</f>
        <v/>
      </c>
      <c r="O64" s="213" t="str">
        <f>IF(ISERROR(VLOOKUP($A64,parlvotes_lh!$A$11:$ZZ$208,106,FALSE))=TRUE,"",IF(VLOOKUP($A64,parlvotes_lh!$A$11:$ZZ$208,106,FALSE)=0,"",VLOOKUP($A64,parlvotes_lh!$A$11:$ZZ$208,106,FALSE)))</f>
        <v/>
      </c>
      <c r="P64" s="213" t="str">
        <f>IF(ISERROR(VLOOKUP($A64,parlvotes_lh!$A$11:$ZZ$208,126,FALSE))=TRUE,"",IF(VLOOKUP($A64,parlvotes_lh!$A$11:$ZZ$208,126,FALSE)=0,"",VLOOKUP($A64,parlvotes_lh!$A$11:$ZZ$208,126,FALSE)))</f>
        <v/>
      </c>
      <c r="Q64" s="214" t="str">
        <f>IF(ISERROR(VLOOKUP($A64,parlvotes_lh!$A$11:$ZZ$208,146,FALSE))=TRUE,"",IF(VLOOKUP($A64,parlvotes_lh!$A$11:$ZZ$208,146,FALSE)=0,"",VLOOKUP($A64,parlvotes_lh!$A$11:$ZZ$208,146,FALSE)))</f>
        <v/>
      </c>
      <c r="R64" s="214" t="str">
        <f>IF(ISERROR(VLOOKUP($A64,parlvotes_lh!$A$11:$ZZ$208,166,FALSE))=TRUE,"",IF(VLOOKUP($A64,parlvotes_lh!$A$11:$ZZ$208,166,FALSE)=0,"",VLOOKUP($A64,parlvotes_lh!$A$11:$ZZ$208,166,FALSE)))</f>
        <v/>
      </c>
      <c r="S64" s="214" t="str">
        <f>IF(ISERROR(VLOOKUP($A64,parlvotes_lh!$A$11:$ZZ$208,186,FALSE))=TRUE,"",IF(VLOOKUP($A64,parlvotes_lh!$A$11:$ZZ$208,186,FALSE)=0,"",VLOOKUP($A64,parlvotes_lh!$A$11:$ZZ$208,186,FALSE)))</f>
        <v/>
      </c>
      <c r="T64" s="214" t="str">
        <f>IF(ISERROR(VLOOKUP($A64,parlvotes_lh!$A$11:$ZZ$208,206,FALSE))=TRUE,"",IF(VLOOKUP($A64,parlvotes_lh!$A$11:$ZZ$208,206,FALSE)=0,"",VLOOKUP($A64,parlvotes_lh!$A$11:$ZZ$208,206,FALSE)))</f>
        <v/>
      </c>
      <c r="U64" s="214" t="str">
        <f>IF(ISERROR(VLOOKUP($A64,parlvotes_lh!$A$11:$ZZ$208,226,FALSE))=TRUE,"",IF(VLOOKUP($A64,parlvotes_lh!$A$11:$ZZ$208,226,FALSE)=0,"",VLOOKUP($A64,parlvotes_lh!$A$11:$ZZ$208,226,FALSE)))</f>
        <v/>
      </c>
      <c r="V64" s="214" t="str">
        <f>IF(ISERROR(VLOOKUP($A64,parlvotes_lh!$A$11:$ZZ$208,246,FALSE))=TRUE,"",IF(VLOOKUP($A64,parlvotes_lh!$A$11:$ZZ$208,246,FALSE)=0,"",VLOOKUP($A64,parlvotes_lh!$A$11:$ZZ$208,246,FALSE)))</f>
        <v/>
      </c>
      <c r="W64" s="214" t="str">
        <f>IF(ISERROR(VLOOKUP($A64,parlvotes_lh!$A$11:$ZZ$208,266,FALSE))=TRUE,"",IF(VLOOKUP($A64,parlvotes_lh!$A$11:$ZZ$208,266,FALSE)=0,"",VLOOKUP($A64,parlvotes_lh!$A$11:$ZZ$208,266,FALSE)))</f>
        <v/>
      </c>
      <c r="X64" s="214" t="str">
        <f>IF(ISERROR(VLOOKUP($A64,parlvotes_lh!$A$11:$ZZ$208,286,FALSE))=TRUE,"",IF(VLOOKUP($A64,parlvotes_lh!$A$11:$ZZ$208,286,FALSE)=0,"",VLOOKUP($A64,parlvotes_lh!$A$11:$ZZ$208,286,FALSE)))</f>
        <v/>
      </c>
      <c r="Y64" s="214" t="str">
        <f>IF(ISERROR(VLOOKUP($A64,parlvotes_lh!$A$11:$ZZ$208,306,FALSE))=TRUE,"",IF(VLOOKUP($A64,parlvotes_lh!$A$11:$ZZ$208,306,FALSE)=0,"",VLOOKUP($A64,parlvotes_lh!$A$11:$ZZ$208,306,FALSE)))</f>
        <v/>
      </c>
      <c r="Z64" s="214" t="str">
        <f>IF(ISERROR(VLOOKUP($A64,parlvotes_lh!$A$11:$ZZ$208,326,FALSE))=TRUE,"",IF(VLOOKUP($A64,parlvotes_lh!$A$11:$ZZ$208,326,FALSE)=0,"",VLOOKUP($A64,parlvotes_lh!$A$11:$ZZ$208,326,FALSE)))</f>
        <v/>
      </c>
      <c r="AA64" s="214" t="str">
        <f>IF(ISERROR(VLOOKUP($A64,parlvotes_lh!$A$11:$ZZ$208,346,FALSE))=TRUE,"",IF(VLOOKUP($A64,parlvotes_lh!$A$11:$ZZ$208,346,FALSE)=0,"",VLOOKUP($A64,parlvotes_lh!$A$11:$ZZ$208,346,FALSE)))</f>
        <v/>
      </c>
      <c r="AB64" s="214" t="str">
        <f>IF(ISERROR(VLOOKUP($A64,parlvotes_lh!$A$11:$ZZ$208,366,FALSE))=TRUE,"",IF(VLOOKUP($A64,parlvotes_lh!$A$11:$ZZ$208,366,FALSE)=0,"",VLOOKUP($A64,parlvotes_lh!$A$11:$ZZ$208,366,FALSE)))</f>
        <v/>
      </c>
      <c r="AC64" s="214" t="str">
        <f>IF(ISERROR(VLOOKUP($A64,parlvotes_lh!$A$11:$ZZ$208,386,FALSE))=TRUE,"",IF(VLOOKUP($A64,parlvotes_lh!$A$11:$ZZ$208,386,FALSE)=0,"",VLOOKUP($A64,parlvotes_lh!$A$11:$ZZ$208,386,FALSE)))</f>
        <v/>
      </c>
    </row>
    <row r="65" spans="1:29" ht="13.5" customHeight="1">
      <c r="A65" s="208" t="str">
        <f>IF(info_parties!A65="","",info_parties!A65)</f>
        <v>sk_roi01</v>
      </c>
      <c r="B65" s="120" t="str">
        <f>IF(A65="","",MID(info_weblinks!$C$3,32,3))</f>
        <v>svk</v>
      </c>
      <c r="C65" s="120" t="str">
        <f>IF(info_parties!G65="","",info_parties!G65)</f>
        <v>Romany Civic Initiative in the Slovak Republic</v>
      </c>
      <c r="D65" s="120" t="str">
        <f>IF(info_parties!K65="","",info_parties!K65)</f>
        <v>Rómska občianska iniciatíva v Slovenskej republike</v>
      </c>
      <c r="E65" s="120" t="str">
        <f>IF(info_parties!H65="","",info_parties!H65)</f>
        <v>ROI</v>
      </c>
      <c r="F65" s="209">
        <f t="shared" si="4"/>
        <v>34607</v>
      </c>
      <c r="G65" s="210">
        <f t="shared" si="5"/>
        <v>37519</v>
      </c>
      <c r="H65" s="211">
        <f t="shared" si="6"/>
        <v>6.7000000000000002E-3</v>
      </c>
      <c r="I65" s="212">
        <f t="shared" si="7"/>
        <v>34607</v>
      </c>
      <c r="J65" s="213">
        <f>IF(ISERROR(VLOOKUP($A65,parlvotes_lh!$A$11:$ZZ$208,6,FALSE))=TRUE,"",IF(VLOOKUP($A65,parlvotes_lh!$A$11:$ZZ$208,6,FALSE)=0,"",VLOOKUP($A65,parlvotes_lh!$A$11:$ZZ$208,6,FALSE)))</f>
        <v>6.7000000000000002E-3</v>
      </c>
      <c r="K65" s="213" t="str">
        <f>IF(ISERROR(VLOOKUP($A65,parlvotes_lh!$A$11:$ZZ$208,26,FALSE))=TRUE,"",IF(VLOOKUP($A65,parlvotes_lh!$A$11:$ZZ$208,26,FALSE)=0,"",VLOOKUP($A65,parlvotes_lh!$A$11:$ZZ$208,26,FALSE)))</f>
        <v/>
      </c>
      <c r="L65" s="213">
        <f>IF(ISERROR(VLOOKUP($A65,parlvotes_lh!$A$11:$ZZ$208,46,FALSE))=TRUE,"",IF(VLOOKUP($A65,parlvotes_lh!$A$11:$ZZ$208,46,FALSE)=0,"",VLOOKUP($A65,parlvotes_lh!$A$11:$ZZ$208,46,FALSE)))</f>
        <v>2.8999999999999998E-3</v>
      </c>
      <c r="M65" s="213" t="str">
        <f>IF(ISERROR(VLOOKUP($A65,parlvotes_lh!$A$11:$ZZ$208,66,FALSE))=TRUE,"",IF(VLOOKUP($A65,parlvotes_lh!$A$11:$ZZ$208,66,FALSE)=0,"",VLOOKUP($A65,parlvotes_lh!$A$11:$ZZ$208,66,FALSE)))</f>
        <v/>
      </c>
      <c r="N65" s="213" t="str">
        <f>IF(ISERROR(VLOOKUP($A65,parlvotes_lh!$A$11:$ZZ$208,86,FALSE))=TRUE,"",IF(VLOOKUP($A65,parlvotes_lh!$A$11:$ZZ$208,86,FALSE)=0,"",VLOOKUP($A65,parlvotes_lh!$A$11:$ZZ$208,86,FALSE)))</f>
        <v/>
      </c>
      <c r="O65" s="213" t="str">
        <f>IF(ISERROR(VLOOKUP($A65,parlvotes_lh!$A$11:$ZZ$208,106,FALSE))=TRUE,"",IF(VLOOKUP($A65,parlvotes_lh!$A$11:$ZZ$208,106,FALSE)=0,"",VLOOKUP($A65,parlvotes_lh!$A$11:$ZZ$208,106,FALSE)))</f>
        <v/>
      </c>
      <c r="P65" s="213" t="str">
        <f>IF(ISERROR(VLOOKUP($A65,parlvotes_lh!$A$11:$ZZ$208,126,FALSE))=TRUE,"",IF(VLOOKUP($A65,parlvotes_lh!$A$11:$ZZ$208,126,FALSE)=0,"",VLOOKUP($A65,parlvotes_lh!$A$11:$ZZ$208,126,FALSE)))</f>
        <v/>
      </c>
      <c r="Q65" s="214" t="str">
        <f>IF(ISERROR(VLOOKUP($A65,parlvotes_lh!$A$11:$ZZ$208,146,FALSE))=TRUE,"",IF(VLOOKUP($A65,parlvotes_lh!$A$11:$ZZ$208,146,FALSE)=0,"",VLOOKUP($A65,parlvotes_lh!$A$11:$ZZ$208,146,FALSE)))</f>
        <v/>
      </c>
      <c r="R65" s="214" t="str">
        <f>IF(ISERROR(VLOOKUP($A65,parlvotes_lh!$A$11:$ZZ$208,166,FALSE))=TRUE,"",IF(VLOOKUP($A65,parlvotes_lh!$A$11:$ZZ$208,166,FALSE)=0,"",VLOOKUP($A65,parlvotes_lh!$A$11:$ZZ$208,166,FALSE)))</f>
        <v/>
      </c>
      <c r="S65" s="214" t="str">
        <f>IF(ISERROR(VLOOKUP($A65,parlvotes_lh!$A$11:$ZZ$208,186,FALSE))=TRUE,"",IF(VLOOKUP($A65,parlvotes_lh!$A$11:$ZZ$208,186,FALSE)=0,"",VLOOKUP($A65,parlvotes_lh!$A$11:$ZZ$208,186,FALSE)))</f>
        <v/>
      </c>
      <c r="T65" s="214" t="str">
        <f>IF(ISERROR(VLOOKUP($A65,parlvotes_lh!$A$11:$ZZ$208,206,FALSE))=TRUE,"",IF(VLOOKUP($A65,parlvotes_lh!$A$11:$ZZ$208,206,FALSE)=0,"",VLOOKUP($A65,parlvotes_lh!$A$11:$ZZ$208,206,FALSE)))</f>
        <v/>
      </c>
      <c r="U65" s="214" t="str">
        <f>IF(ISERROR(VLOOKUP($A65,parlvotes_lh!$A$11:$ZZ$208,226,FALSE))=TRUE,"",IF(VLOOKUP($A65,parlvotes_lh!$A$11:$ZZ$208,226,FALSE)=0,"",VLOOKUP($A65,parlvotes_lh!$A$11:$ZZ$208,226,FALSE)))</f>
        <v/>
      </c>
      <c r="V65" s="214" t="str">
        <f>IF(ISERROR(VLOOKUP($A65,parlvotes_lh!$A$11:$ZZ$208,246,FALSE))=TRUE,"",IF(VLOOKUP($A65,parlvotes_lh!$A$11:$ZZ$208,246,FALSE)=0,"",VLOOKUP($A65,parlvotes_lh!$A$11:$ZZ$208,246,FALSE)))</f>
        <v/>
      </c>
      <c r="W65" s="214" t="str">
        <f>IF(ISERROR(VLOOKUP($A65,parlvotes_lh!$A$11:$ZZ$208,266,FALSE))=TRUE,"",IF(VLOOKUP($A65,parlvotes_lh!$A$11:$ZZ$208,266,FALSE)=0,"",VLOOKUP($A65,parlvotes_lh!$A$11:$ZZ$208,266,FALSE)))</f>
        <v/>
      </c>
      <c r="X65" s="214" t="str">
        <f>IF(ISERROR(VLOOKUP($A65,parlvotes_lh!$A$11:$ZZ$208,286,FALSE))=TRUE,"",IF(VLOOKUP($A65,parlvotes_lh!$A$11:$ZZ$208,286,FALSE)=0,"",VLOOKUP($A65,parlvotes_lh!$A$11:$ZZ$208,286,FALSE)))</f>
        <v/>
      </c>
      <c r="Y65" s="214" t="str">
        <f>IF(ISERROR(VLOOKUP($A65,parlvotes_lh!$A$11:$ZZ$208,306,FALSE))=TRUE,"",IF(VLOOKUP($A65,parlvotes_lh!$A$11:$ZZ$208,306,FALSE)=0,"",VLOOKUP($A65,parlvotes_lh!$A$11:$ZZ$208,306,FALSE)))</f>
        <v/>
      </c>
      <c r="Z65" s="214" t="str">
        <f>IF(ISERROR(VLOOKUP($A65,parlvotes_lh!$A$11:$ZZ$208,326,FALSE))=TRUE,"",IF(VLOOKUP($A65,parlvotes_lh!$A$11:$ZZ$208,326,FALSE)=0,"",VLOOKUP($A65,parlvotes_lh!$A$11:$ZZ$208,326,FALSE)))</f>
        <v/>
      </c>
      <c r="AA65" s="214" t="str">
        <f>IF(ISERROR(VLOOKUP($A65,parlvotes_lh!$A$11:$ZZ$208,346,FALSE))=TRUE,"",IF(VLOOKUP($A65,parlvotes_lh!$A$11:$ZZ$208,346,FALSE)=0,"",VLOOKUP($A65,parlvotes_lh!$A$11:$ZZ$208,346,FALSE)))</f>
        <v/>
      </c>
      <c r="AB65" s="214" t="str">
        <f>IF(ISERROR(VLOOKUP($A65,parlvotes_lh!$A$11:$ZZ$208,366,FALSE))=TRUE,"",IF(VLOOKUP($A65,parlvotes_lh!$A$11:$ZZ$208,366,FALSE)=0,"",VLOOKUP($A65,parlvotes_lh!$A$11:$ZZ$208,366,FALSE)))</f>
        <v/>
      </c>
      <c r="AC65" s="214" t="str">
        <f>IF(ISERROR(VLOOKUP($A65,parlvotes_lh!$A$11:$ZZ$208,386,FALSE))=TRUE,"",IF(VLOOKUP($A65,parlvotes_lh!$A$11:$ZZ$208,386,FALSE)=0,"",VLOOKUP($A65,parlvotes_lh!$A$11:$ZZ$208,386,FALSE)))</f>
        <v/>
      </c>
    </row>
    <row r="66" spans="1:29" ht="13.5" customHeight="1">
      <c r="A66" s="208" t="str">
        <f>IF(info_parties!A66="","",info_parties!A66)</f>
        <v>sk_rkdhsr01</v>
      </c>
      <c r="B66" s="120" t="str">
        <f>IF(A66="","",MID(info_weblinks!$C$3,32,3))</f>
        <v>svk</v>
      </c>
      <c r="C66" s="120" t="str">
        <f>IF(info_parties!G66="","",info_parties!G66)</f>
        <v>Roma Christian Democratic Movement in Slovak Republic</v>
      </c>
      <c r="D66" s="120" t="str">
        <f>IF(info_parties!K66="","",info_parties!K66)</f>
        <v>Rómske krest’anskodemokratické hnutie v Slovenskej republike</v>
      </c>
      <c r="E66" s="120" t="str">
        <f>IF(info_parties!H66="","",info_parties!H66)</f>
        <v>RKDHSR</v>
      </c>
      <c r="F66" s="209" t="str">
        <f t="shared" ref="F66:F97" si="8">IF(MAX(J66:AC66)=0,"",INDEX(J$1:AC$1,MATCH(TRUE,INDEX((J66:AC66&lt;&gt;""),0),0)))</f>
        <v/>
      </c>
      <c r="G66" s="210" t="str">
        <f t="shared" ref="G66:G97" si="9">IF(MAX(J66:AC66)=0,"",INDEX(J$1:AC$1,1,MATCH(LOOKUP(9.99+307,J66:AC66),J66:AC66,0)))</f>
        <v/>
      </c>
      <c r="H66" s="211" t="str">
        <f t="shared" ref="H66:H97" si="10">IF(MAX(J66:AC66)=0,"",MAX(J66:AC66))</f>
        <v/>
      </c>
      <c r="I66" s="212" t="str">
        <f t="shared" ref="I66:I97" si="11">IF(H66="","",INDEX(J$1:AC$1,1,MATCH(H66,J66:AC66,0)))</f>
        <v/>
      </c>
      <c r="J66" s="213" t="str">
        <f>IF(ISERROR(VLOOKUP($A66,parlvotes_lh!$A$11:$ZZ$208,6,FALSE))=TRUE,"",IF(VLOOKUP($A66,parlvotes_lh!$A$11:$ZZ$208,6,FALSE)=0,"",VLOOKUP($A66,parlvotes_lh!$A$11:$ZZ$208,6,FALSE)))</f>
        <v/>
      </c>
      <c r="K66" s="213" t="str">
        <f>IF(ISERROR(VLOOKUP($A66,parlvotes_lh!$A$11:$ZZ$208,26,FALSE))=TRUE,"",IF(VLOOKUP($A66,parlvotes_lh!$A$11:$ZZ$208,26,FALSE)=0,"",VLOOKUP($A66,parlvotes_lh!$A$11:$ZZ$208,26,FALSE)))</f>
        <v/>
      </c>
      <c r="L66" s="213" t="str">
        <f>IF(ISERROR(VLOOKUP($A66,parlvotes_lh!$A$11:$ZZ$208,46,FALSE))=TRUE,"",IF(VLOOKUP($A66,parlvotes_lh!$A$11:$ZZ$208,46,FALSE)=0,"",VLOOKUP($A66,parlvotes_lh!$A$11:$ZZ$208,46,FALSE)))</f>
        <v/>
      </c>
      <c r="M66" s="213" t="str">
        <f>IF(ISERROR(VLOOKUP($A66,parlvotes_lh!$A$11:$ZZ$208,66,FALSE))=TRUE,"",IF(VLOOKUP($A66,parlvotes_lh!$A$11:$ZZ$208,66,FALSE)=0,"",VLOOKUP($A66,parlvotes_lh!$A$11:$ZZ$208,66,FALSE)))</f>
        <v/>
      </c>
      <c r="N66" s="213" t="str">
        <f>IF(ISERROR(VLOOKUP($A66,parlvotes_lh!$A$11:$ZZ$208,86,FALSE))=TRUE,"",IF(VLOOKUP($A66,parlvotes_lh!$A$11:$ZZ$208,86,FALSE)=0,"",VLOOKUP($A66,parlvotes_lh!$A$11:$ZZ$208,86,FALSE)))</f>
        <v/>
      </c>
      <c r="O66" s="213" t="str">
        <f>IF(ISERROR(VLOOKUP($A66,parlvotes_lh!$A$11:$ZZ$208,106,FALSE))=TRUE,"",IF(VLOOKUP($A66,parlvotes_lh!$A$11:$ZZ$208,106,FALSE)=0,"",VLOOKUP($A66,parlvotes_lh!$A$11:$ZZ$208,106,FALSE)))</f>
        <v/>
      </c>
      <c r="P66" s="213" t="str">
        <f>IF(ISERROR(VLOOKUP($A66,parlvotes_lh!$A$11:$ZZ$208,126,FALSE))=TRUE,"",IF(VLOOKUP($A66,parlvotes_lh!$A$11:$ZZ$208,126,FALSE)=0,"",VLOOKUP($A66,parlvotes_lh!$A$11:$ZZ$208,126,FALSE)))</f>
        <v/>
      </c>
      <c r="Q66" s="214" t="str">
        <f>IF(ISERROR(VLOOKUP($A66,parlvotes_lh!$A$11:$ZZ$208,146,FALSE))=TRUE,"",IF(VLOOKUP($A66,parlvotes_lh!$A$11:$ZZ$208,146,FALSE)=0,"",VLOOKUP($A66,parlvotes_lh!$A$11:$ZZ$208,146,FALSE)))</f>
        <v/>
      </c>
      <c r="R66" s="214" t="str">
        <f>IF(ISERROR(VLOOKUP($A66,parlvotes_lh!$A$11:$ZZ$208,166,FALSE))=TRUE,"",IF(VLOOKUP($A66,parlvotes_lh!$A$11:$ZZ$208,166,FALSE)=0,"",VLOOKUP($A66,parlvotes_lh!$A$11:$ZZ$208,166,FALSE)))</f>
        <v/>
      </c>
      <c r="S66" s="214" t="str">
        <f>IF(ISERROR(VLOOKUP($A66,parlvotes_lh!$A$11:$ZZ$208,186,FALSE))=TRUE,"",IF(VLOOKUP($A66,parlvotes_lh!$A$11:$ZZ$208,186,FALSE)=0,"",VLOOKUP($A66,parlvotes_lh!$A$11:$ZZ$208,186,FALSE)))</f>
        <v/>
      </c>
      <c r="T66" s="214" t="str">
        <f>IF(ISERROR(VLOOKUP($A66,parlvotes_lh!$A$11:$ZZ$208,206,FALSE))=TRUE,"",IF(VLOOKUP($A66,parlvotes_lh!$A$11:$ZZ$208,206,FALSE)=0,"",VLOOKUP($A66,parlvotes_lh!$A$11:$ZZ$208,206,FALSE)))</f>
        <v/>
      </c>
      <c r="U66" s="214" t="str">
        <f>IF(ISERROR(VLOOKUP($A66,parlvotes_lh!$A$11:$ZZ$208,226,FALSE))=TRUE,"",IF(VLOOKUP($A66,parlvotes_lh!$A$11:$ZZ$208,226,FALSE)=0,"",VLOOKUP($A66,parlvotes_lh!$A$11:$ZZ$208,226,FALSE)))</f>
        <v/>
      </c>
      <c r="V66" s="214" t="str">
        <f>IF(ISERROR(VLOOKUP($A66,parlvotes_lh!$A$11:$ZZ$208,246,FALSE))=TRUE,"",IF(VLOOKUP($A66,parlvotes_lh!$A$11:$ZZ$208,246,FALSE)=0,"",VLOOKUP($A66,parlvotes_lh!$A$11:$ZZ$208,246,FALSE)))</f>
        <v/>
      </c>
      <c r="W66" s="214" t="str">
        <f>IF(ISERROR(VLOOKUP($A66,parlvotes_lh!$A$11:$ZZ$208,266,FALSE))=TRUE,"",IF(VLOOKUP($A66,parlvotes_lh!$A$11:$ZZ$208,266,FALSE)=0,"",VLOOKUP($A66,parlvotes_lh!$A$11:$ZZ$208,266,FALSE)))</f>
        <v/>
      </c>
      <c r="X66" s="214" t="str">
        <f>IF(ISERROR(VLOOKUP($A66,parlvotes_lh!$A$11:$ZZ$208,286,FALSE))=TRUE,"",IF(VLOOKUP($A66,parlvotes_lh!$A$11:$ZZ$208,286,FALSE)=0,"",VLOOKUP($A66,parlvotes_lh!$A$11:$ZZ$208,286,FALSE)))</f>
        <v/>
      </c>
      <c r="Y66" s="214" t="str">
        <f>IF(ISERROR(VLOOKUP($A66,parlvotes_lh!$A$11:$ZZ$208,306,FALSE))=TRUE,"",IF(VLOOKUP($A66,parlvotes_lh!$A$11:$ZZ$208,306,FALSE)=0,"",VLOOKUP($A66,parlvotes_lh!$A$11:$ZZ$208,306,FALSE)))</f>
        <v/>
      </c>
      <c r="Z66" s="214" t="str">
        <f>IF(ISERROR(VLOOKUP($A66,parlvotes_lh!$A$11:$ZZ$208,326,FALSE))=TRUE,"",IF(VLOOKUP($A66,parlvotes_lh!$A$11:$ZZ$208,326,FALSE)=0,"",VLOOKUP($A66,parlvotes_lh!$A$11:$ZZ$208,326,FALSE)))</f>
        <v/>
      </c>
      <c r="AA66" s="214" t="str">
        <f>IF(ISERROR(VLOOKUP($A66,parlvotes_lh!$A$11:$ZZ$208,346,FALSE))=TRUE,"",IF(VLOOKUP($A66,parlvotes_lh!$A$11:$ZZ$208,346,FALSE)=0,"",VLOOKUP($A66,parlvotes_lh!$A$11:$ZZ$208,346,FALSE)))</f>
        <v/>
      </c>
      <c r="AB66" s="214" t="str">
        <f>IF(ISERROR(VLOOKUP($A66,parlvotes_lh!$A$11:$ZZ$208,366,FALSE))=TRUE,"",IF(VLOOKUP($A66,parlvotes_lh!$A$11:$ZZ$208,366,FALSE)=0,"",VLOOKUP($A66,parlvotes_lh!$A$11:$ZZ$208,366,FALSE)))</f>
        <v/>
      </c>
      <c r="AC66" s="214" t="str">
        <f>IF(ISERROR(VLOOKUP($A66,parlvotes_lh!$A$11:$ZZ$208,386,FALSE))=TRUE,"",IF(VLOOKUP($A66,parlvotes_lh!$A$11:$ZZ$208,386,FALSE)=0,"",VLOOKUP($A66,parlvotes_lh!$A$11:$ZZ$208,386,FALSE)))</f>
        <v/>
      </c>
    </row>
    <row r="67" spans="1:29" ht="13.5" customHeight="1">
      <c r="A67" s="208" t="str">
        <f>IF(info_parties!A67="","",info_parties!A67)</f>
        <v>sk_sas01</v>
      </c>
      <c r="B67" s="120" t="str">
        <f>IF(A67="","",MID(info_weblinks!$C$3,32,3))</f>
        <v>svk</v>
      </c>
      <c r="C67" s="120" t="str">
        <f>IF(info_parties!G67="","",info_parties!G67)</f>
        <v>Freedom and Solidarity</v>
      </c>
      <c r="D67" s="120" t="str">
        <f>IF(info_parties!K67="","",info_parties!K67)</f>
        <v>Sloboda a solidarita</v>
      </c>
      <c r="E67" s="120" t="str">
        <f>IF(info_parties!H67="","",info_parties!H67)</f>
        <v>SaS</v>
      </c>
      <c r="F67" s="209">
        <f t="shared" si="8"/>
        <v>40341</v>
      </c>
      <c r="G67" s="210">
        <f t="shared" si="9"/>
        <v>43890</v>
      </c>
      <c r="H67" s="211">
        <f t="shared" si="10"/>
        <v>0.12139999999999999</v>
      </c>
      <c r="I67" s="212">
        <f t="shared" si="11"/>
        <v>40341</v>
      </c>
      <c r="J67" s="213" t="str">
        <f>IF(ISERROR(VLOOKUP($A67,parlvotes_lh!$A$11:$ZZ$208,6,FALSE))=TRUE,"",IF(VLOOKUP($A67,parlvotes_lh!$A$11:$ZZ$208,6,FALSE)=0,"",VLOOKUP($A67,parlvotes_lh!$A$11:$ZZ$208,6,FALSE)))</f>
        <v/>
      </c>
      <c r="K67" s="213" t="str">
        <f>IF(ISERROR(VLOOKUP($A67,parlvotes_lh!$A$11:$ZZ$208,26,FALSE))=TRUE,"",IF(VLOOKUP($A67,parlvotes_lh!$A$11:$ZZ$208,26,FALSE)=0,"",VLOOKUP($A67,parlvotes_lh!$A$11:$ZZ$208,26,FALSE)))</f>
        <v/>
      </c>
      <c r="L67" s="213" t="str">
        <f>IF(ISERROR(VLOOKUP($A67,parlvotes_lh!$A$11:$ZZ$208,46,FALSE))=TRUE,"",IF(VLOOKUP($A67,parlvotes_lh!$A$11:$ZZ$208,46,FALSE)=0,"",VLOOKUP($A67,parlvotes_lh!$A$11:$ZZ$208,46,FALSE)))</f>
        <v/>
      </c>
      <c r="M67" s="213" t="str">
        <f>IF(ISERROR(VLOOKUP($A67,parlvotes_lh!$A$11:$ZZ$208,66,FALSE))=TRUE,"",IF(VLOOKUP($A67,parlvotes_lh!$A$11:$ZZ$208,66,FALSE)=0,"",VLOOKUP($A67,parlvotes_lh!$A$11:$ZZ$208,66,FALSE)))</f>
        <v/>
      </c>
      <c r="N67" s="213">
        <f>IF(ISERROR(VLOOKUP($A67,parlvotes_lh!$A$11:$ZZ$208,86,FALSE))=TRUE,"",IF(VLOOKUP($A67,parlvotes_lh!$A$11:$ZZ$208,86,FALSE)=0,"",VLOOKUP($A67,parlvotes_lh!$A$11:$ZZ$208,86,FALSE)))</f>
        <v>0.12139999999999999</v>
      </c>
      <c r="O67" s="213">
        <f>IF(ISERROR(VLOOKUP($A67,parlvotes_lh!$A$11:$ZZ$208,106,FALSE))=TRUE,"",IF(VLOOKUP($A67,parlvotes_lh!$A$11:$ZZ$208,106,FALSE)=0,"",VLOOKUP($A67,parlvotes_lh!$A$11:$ZZ$208,106,FALSE)))</f>
        <v>5.8841864788939768E-2</v>
      </c>
      <c r="P67" s="213">
        <f>IF(ISERROR(VLOOKUP($A67,parlvotes_lh!$A$11:$ZZ$208,126,FALSE))=TRUE,"",IF(VLOOKUP($A67,parlvotes_lh!$A$11:$ZZ$208,126,FALSE)=0,"",VLOOKUP($A67,parlvotes_lh!$A$11:$ZZ$208,126,FALSE)))</f>
        <v>0.12100776531492666</v>
      </c>
      <c r="Q67" s="214">
        <f>IF(ISERROR(VLOOKUP($A67,parlvotes_lh!$A$11:$ZZ$208,146,FALSE))=TRUE,"",IF(VLOOKUP($A67,parlvotes_lh!$A$11:$ZZ$208,146,FALSE)=0,"",VLOOKUP($A67,parlvotes_lh!$A$11:$ZZ$208,146,FALSE)))</f>
        <v>6.2205558125580644E-2</v>
      </c>
      <c r="R67" s="214" t="str">
        <f>IF(ISERROR(VLOOKUP($A67,parlvotes_lh!$A$11:$ZZ$208,166,FALSE))=TRUE,"",IF(VLOOKUP($A67,parlvotes_lh!$A$11:$ZZ$208,166,FALSE)=0,"",VLOOKUP($A67,parlvotes_lh!$A$11:$ZZ$208,166,FALSE)))</f>
        <v/>
      </c>
      <c r="S67" s="214" t="str">
        <f>IF(ISERROR(VLOOKUP($A67,parlvotes_lh!$A$11:$ZZ$208,186,FALSE))=TRUE,"",IF(VLOOKUP($A67,parlvotes_lh!$A$11:$ZZ$208,186,FALSE)=0,"",VLOOKUP($A67,parlvotes_lh!$A$11:$ZZ$208,186,FALSE)))</f>
        <v/>
      </c>
      <c r="T67" s="214" t="str">
        <f>IF(ISERROR(VLOOKUP($A67,parlvotes_lh!$A$11:$ZZ$208,206,FALSE))=TRUE,"",IF(VLOOKUP($A67,parlvotes_lh!$A$11:$ZZ$208,206,FALSE)=0,"",VLOOKUP($A67,parlvotes_lh!$A$11:$ZZ$208,206,FALSE)))</f>
        <v/>
      </c>
      <c r="U67" s="214" t="str">
        <f>IF(ISERROR(VLOOKUP($A67,parlvotes_lh!$A$11:$ZZ$208,226,FALSE))=TRUE,"",IF(VLOOKUP($A67,parlvotes_lh!$A$11:$ZZ$208,226,FALSE)=0,"",VLOOKUP($A67,parlvotes_lh!$A$11:$ZZ$208,226,FALSE)))</f>
        <v/>
      </c>
      <c r="V67" s="214" t="str">
        <f>IF(ISERROR(VLOOKUP($A67,parlvotes_lh!$A$11:$ZZ$208,246,FALSE))=TRUE,"",IF(VLOOKUP($A67,parlvotes_lh!$A$11:$ZZ$208,246,FALSE)=0,"",VLOOKUP($A67,parlvotes_lh!$A$11:$ZZ$208,246,FALSE)))</f>
        <v/>
      </c>
      <c r="W67" s="214" t="str">
        <f>IF(ISERROR(VLOOKUP($A67,parlvotes_lh!$A$11:$ZZ$208,266,FALSE))=TRUE,"",IF(VLOOKUP($A67,parlvotes_lh!$A$11:$ZZ$208,266,FALSE)=0,"",VLOOKUP($A67,parlvotes_lh!$A$11:$ZZ$208,266,FALSE)))</f>
        <v/>
      </c>
      <c r="X67" s="214" t="str">
        <f>IF(ISERROR(VLOOKUP($A67,parlvotes_lh!$A$11:$ZZ$208,286,FALSE))=TRUE,"",IF(VLOOKUP($A67,parlvotes_lh!$A$11:$ZZ$208,286,FALSE)=0,"",VLOOKUP($A67,parlvotes_lh!$A$11:$ZZ$208,286,FALSE)))</f>
        <v/>
      </c>
      <c r="Y67" s="214" t="str">
        <f>IF(ISERROR(VLOOKUP($A67,parlvotes_lh!$A$11:$ZZ$208,306,FALSE))=TRUE,"",IF(VLOOKUP($A67,parlvotes_lh!$A$11:$ZZ$208,306,FALSE)=0,"",VLOOKUP($A67,parlvotes_lh!$A$11:$ZZ$208,306,FALSE)))</f>
        <v/>
      </c>
      <c r="Z67" s="214" t="str">
        <f>IF(ISERROR(VLOOKUP($A67,parlvotes_lh!$A$11:$ZZ$208,326,FALSE))=TRUE,"",IF(VLOOKUP($A67,parlvotes_lh!$A$11:$ZZ$208,326,FALSE)=0,"",VLOOKUP($A67,parlvotes_lh!$A$11:$ZZ$208,326,FALSE)))</f>
        <v/>
      </c>
      <c r="AA67" s="214" t="str">
        <f>IF(ISERROR(VLOOKUP($A67,parlvotes_lh!$A$11:$ZZ$208,346,FALSE))=TRUE,"",IF(VLOOKUP($A67,parlvotes_lh!$A$11:$ZZ$208,346,FALSE)=0,"",VLOOKUP($A67,parlvotes_lh!$A$11:$ZZ$208,346,FALSE)))</f>
        <v/>
      </c>
      <c r="AB67" s="214" t="str">
        <f>IF(ISERROR(VLOOKUP($A67,parlvotes_lh!$A$11:$ZZ$208,366,FALSE))=TRUE,"",IF(VLOOKUP($A67,parlvotes_lh!$A$11:$ZZ$208,366,FALSE)=0,"",VLOOKUP($A67,parlvotes_lh!$A$11:$ZZ$208,366,FALSE)))</f>
        <v/>
      </c>
      <c r="AC67" s="214" t="str">
        <f>IF(ISERROR(VLOOKUP($A67,parlvotes_lh!$A$11:$ZZ$208,386,FALSE))=TRUE,"",IF(VLOOKUP($A67,parlvotes_lh!$A$11:$ZZ$208,386,FALSE)=0,"",VLOOKUP($A67,parlvotes_lh!$A$11:$ZZ$208,386,FALSE)))</f>
        <v/>
      </c>
    </row>
    <row r="68" spans="1:29" ht="13.5" customHeight="1">
      <c r="A68" s="208" t="str">
        <f>IF(info_parties!A68="","",info_parties!A68)</f>
        <v>sk_sf01</v>
      </c>
      <c r="B68" s="120" t="str">
        <f>IF(A68="","",MID(info_weblinks!$C$3,32,3))</f>
        <v>svk</v>
      </c>
      <c r="C68" s="120" t="str">
        <f>IF(info_parties!G68="","",info_parties!G68)</f>
        <v>Free Forum</v>
      </c>
      <c r="D68" s="120" t="str">
        <f>IF(info_parties!K68="","",info_parties!K68)</f>
        <v>Slobodné fórum</v>
      </c>
      <c r="E68" s="120" t="str">
        <f>IF(info_parties!H68="","",info_parties!H68)</f>
        <v>SF</v>
      </c>
      <c r="F68" s="209">
        <f t="shared" si="8"/>
        <v>38885</v>
      </c>
      <c r="G68" s="210">
        <f t="shared" si="9"/>
        <v>40978</v>
      </c>
      <c r="H68" s="211">
        <f t="shared" si="10"/>
        <v>3.4700000000000002E-2</v>
      </c>
      <c r="I68" s="212">
        <f t="shared" si="11"/>
        <v>38885</v>
      </c>
      <c r="J68" s="213" t="str">
        <f>IF(ISERROR(VLOOKUP($A68,parlvotes_lh!$A$11:$ZZ$208,6,FALSE))=TRUE,"",IF(VLOOKUP($A68,parlvotes_lh!$A$11:$ZZ$208,6,FALSE)=0,"",VLOOKUP($A68,parlvotes_lh!$A$11:$ZZ$208,6,FALSE)))</f>
        <v/>
      </c>
      <c r="K68" s="213" t="str">
        <f>IF(ISERROR(VLOOKUP($A68,parlvotes_lh!$A$11:$ZZ$208,26,FALSE))=TRUE,"",IF(VLOOKUP($A68,parlvotes_lh!$A$11:$ZZ$208,26,FALSE)=0,"",VLOOKUP($A68,parlvotes_lh!$A$11:$ZZ$208,26,FALSE)))</f>
        <v/>
      </c>
      <c r="L68" s="213" t="str">
        <f>IF(ISERROR(VLOOKUP($A68,parlvotes_lh!$A$11:$ZZ$208,46,FALSE))=TRUE,"",IF(VLOOKUP($A68,parlvotes_lh!$A$11:$ZZ$208,46,FALSE)=0,"",VLOOKUP($A68,parlvotes_lh!$A$11:$ZZ$208,46,FALSE)))</f>
        <v/>
      </c>
      <c r="M68" s="213">
        <f>IF(ISERROR(VLOOKUP($A68,parlvotes_lh!$A$11:$ZZ$208,66,FALSE))=TRUE,"",IF(VLOOKUP($A68,parlvotes_lh!$A$11:$ZZ$208,66,FALSE)=0,"",VLOOKUP($A68,parlvotes_lh!$A$11:$ZZ$208,66,FALSE)))</f>
        <v>3.4700000000000002E-2</v>
      </c>
      <c r="N68" s="213" t="str">
        <f>IF(ISERROR(VLOOKUP($A68,parlvotes_lh!$A$11:$ZZ$208,86,FALSE))=TRUE,"",IF(VLOOKUP($A68,parlvotes_lh!$A$11:$ZZ$208,86,FALSE)=0,"",VLOOKUP($A68,parlvotes_lh!$A$11:$ZZ$208,86,FALSE)))</f>
        <v/>
      </c>
      <c r="O68" s="213">
        <f>IF(ISERROR(VLOOKUP($A68,parlvotes_lh!$A$11:$ZZ$208,106,FALSE))=TRUE,"",IF(VLOOKUP($A68,parlvotes_lh!$A$11:$ZZ$208,106,FALSE)=0,"",VLOOKUP($A68,parlvotes_lh!$A$11:$ZZ$208,106,FALSE)))</f>
        <v>3.4882364043754108E-3</v>
      </c>
      <c r="P68" s="213" t="str">
        <f>IF(ISERROR(VLOOKUP($A68,parlvotes_lh!$A$11:$ZZ$208,126,FALSE))=TRUE,"",IF(VLOOKUP($A68,parlvotes_lh!$A$11:$ZZ$208,126,FALSE)=0,"",VLOOKUP($A68,parlvotes_lh!$A$11:$ZZ$208,126,FALSE)))</f>
        <v/>
      </c>
      <c r="Q68" s="214" t="str">
        <f>IF(ISERROR(VLOOKUP($A68,parlvotes_lh!$A$11:$ZZ$208,146,FALSE))=TRUE,"",IF(VLOOKUP($A68,parlvotes_lh!$A$11:$ZZ$208,146,FALSE)=0,"",VLOOKUP($A68,parlvotes_lh!$A$11:$ZZ$208,146,FALSE)))</f>
        <v/>
      </c>
      <c r="R68" s="214" t="str">
        <f>IF(ISERROR(VLOOKUP($A68,parlvotes_lh!$A$11:$ZZ$208,166,FALSE))=TRUE,"",IF(VLOOKUP($A68,parlvotes_lh!$A$11:$ZZ$208,166,FALSE)=0,"",VLOOKUP($A68,parlvotes_lh!$A$11:$ZZ$208,166,FALSE)))</f>
        <v/>
      </c>
      <c r="S68" s="214" t="str">
        <f>IF(ISERROR(VLOOKUP($A68,parlvotes_lh!$A$11:$ZZ$208,186,FALSE))=TRUE,"",IF(VLOOKUP($A68,parlvotes_lh!$A$11:$ZZ$208,186,FALSE)=0,"",VLOOKUP($A68,parlvotes_lh!$A$11:$ZZ$208,186,FALSE)))</f>
        <v/>
      </c>
      <c r="T68" s="214" t="str">
        <f>IF(ISERROR(VLOOKUP($A68,parlvotes_lh!$A$11:$ZZ$208,206,FALSE))=TRUE,"",IF(VLOOKUP($A68,parlvotes_lh!$A$11:$ZZ$208,206,FALSE)=0,"",VLOOKUP($A68,parlvotes_lh!$A$11:$ZZ$208,206,FALSE)))</f>
        <v/>
      </c>
      <c r="U68" s="214" t="str">
        <f>IF(ISERROR(VLOOKUP($A68,parlvotes_lh!$A$11:$ZZ$208,226,FALSE))=TRUE,"",IF(VLOOKUP($A68,parlvotes_lh!$A$11:$ZZ$208,226,FALSE)=0,"",VLOOKUP($A68,parlvotes_lh!$A$11:$ZZ$208,226,FALSE)))</f>
        <v/>
      </c>
      <c r="V68" s="214" t="str">
        <f>IF(ISERROR(VLOOKUP($A68,parlvotes_lh!$A$11:$ZZ$208,246,FALSE))=TRUE,"",IF(VLOOKUP($A68,parlvotes_lh!$A$11:$ZZ$208,246,FALSE)=0,"",VLOOKUP($A68,parlvotes_lh!$A$11:$ZZ$208,246,FALSE)))</f>
        <v/>
      </c>
      <c r="W68" s="214" t="str">
        <f>IF(ISERROR(VLOOKUP($A68,parlvotes_lh!$A$11:$ZZ$208,266,FALSE))=TRUE,"",IF(VLOOKUP($A68,parlvotes_lh!$A$11:$ZZ$208,266,FALSE)=0,"",VLOOKUP($A68,parlvotes_lh!$A$11:$ZZ$208,266,FALSE)))</f>
        <v/>
      </c>
      <c r="X68" s="214" t="str">
        <f>IF(ISERROR(VLOOKUP($A68,parlvotes_lh!$A$11:$ZZ$208,286,FALSE))=TRUE,"",IF(VLOOKUP($A68,parlvotes_lh!$A$11:$ZZ$208,286,FALSE)=0,"",VLOOKUP($A68,parlvotes_lh!$A$11:$ZZ$208,286,FALSE)))</f>
        <v/>
      </c>
      <c r="Y68" s="214" t="str">
        <f>IF(ISERROR(VLOOKUP($A68,parlvotes_lh!$A$11:$ZZ$208,306,FALSE))=TRUE,"",IF(VLOOKUP($A68,parlvotes_lh!$A$11:$ZZ$208,306,FALSE)=0,"",VLOOKUP($A68,parlvotes_lh!$A$11:$ZZ$208,306,FALSE)))</f>
        <v/>
      </c>
      <c r="Z68" s="214" t="str">
        <f>IF(ISERROR(VLOOKUP($A68,parlvotes_lh!$A$11:$ZZ$208,326,FALSE))=TRUE,"",IF(VLOOKUP($A68,parlvotes_lh!$A$11:$ZZ$208,326,FALSE)=0,"",VLOOKUP($A68,parlvotes_lh!$A$11:$ZZ$208,326,FALSE)))</f>
        <v/>
      </c>
      <c r="AA68" s="214" t="str">
        <f>IF(ISERROR(VLOOKUP($A68,parlvotes_lh!$A$11:$ZZ$208,346,FALSE))=TRUE,"",IF(VLOOKUP($A68,parlvotes_lh!$A$11:$ZZ$208,346,FALSE)=0,"",VLOOKUP($A68,parlvotes_lh!$A$11:$ZZ$208,346,FALSE)))</f>
        <v/>
      </c>
      <c r="AB68" s="214" t="str">
        <f>IF(ISERROR(VLOOKUP($A68,parlvotes_lh!$A$11:$ZZ$208,366,FALSE))=TRUE,"",IF(VLOOKUP($A68,parlvotes_lh!$A$11:$ZZ$208,366,FALSE)=0,"",VLOOKUP($A68,parlvotes_lh!$A$11:$ZZ$208,366,FALSE)))</f>
        <v/>
      </c>
      <c r="AC68" s="214" t="str">
        <f>IF(ISERROR(VLOOKUP($A68,parlvotes_lh!$A$11:$ZZ$208,386,FALSE))=TRUE,"",IF(VLOOKUP($A68,parlvotes_lh!$A$11:$ZZ$208,386,FALSE)=0,"",VLOOKUP($A68,parlvotes_lh!$A$11:$ZZ$208,386,FALSE)))</f>
        <v/>
      </c>
    </row>
    <row r="69" spans="1:29" ht="13.5" customHeight="1">
      <c r="A69" s="208" t="str">
        <f>IF(info_parties!A69="","",info_parties!A69)</f>
        <v>sk_sdku01</v>
      </c>
      <c r="B69" s="120" t="str">
        <f>IF(A69="","",MID(info_weblinks!$C$3,32,3))</f>
        <v>svk</v>
      </c>
      <c r="C69" s="120" t="str">
        <f>IF(info_parties!G69="","",info_parties!G69)</f>
        <v>Slovak Democratic and Christian Union-Democratic Party</v>
      </c>
      <c r="D69" s="120" t="str">
        <f>IF(info_parties!K69="","",info_parties!K69)</f>
        <v>Slovenská demokratická a kresťanská únia -Demokratická strana</v>
      </c>
      <c r="E69" s="120" t="str">
        <f>IF(info_parties!H69="","",info_parties!H69)</f>
        <v>SDKÚ-DS</v>
      </c>
      <c r="F69" s="209">
        <f t="shared" si="8"/>
        <v>37519</v>
      </c>
      <c r="G69" s="210">
        <f t="shared" si="9"/>
        <v>42435</v>
      </c>
      <c r="H69" s="211">
        <f t="shared" si="10"/>
        <v>0.18350000000000002</v>
      </c>
      <c r="I69" s="212">
        <f t="shared" si="11"/>
        <v>38885</v>
      </c>
      <c r="J69" s="213" t="str">
        <f>IF(ISERROR(VLOOKUP($A69,parlvotes_lh!$A$11:$ZZ$208,6,FALSE))=TRUE,"",IF(VLOOKUP($A69,parlvotes_lh!$A$11:$ZZ$208,6,FALSE)=0,"",VLOOKUP($A69,parlvotes_lh!$A$11:$ZZ$208,6,FALSE)))</f>
        <v/>
      </c>
      <c r="K69" s="213" t="str">
        <f>IF(ISERROR(VLOOKUP($A69,parlvotes_lh!$A$11:$ZZ$208,26,FALSE))=TRUE,"",IF(VLOOKUP($A69,parlvotes_lh!$A$11:$ZZ$208,26,FALSE)=0,"",VLOOKUP($A69,parlvotes_lh!$A$11:$ZZ$208,26,FALSE)))</f>
        <v/>
      </c>
      <c r="L69" s="213">
        <f>IF(ISERROR(VLOOKUP($A69,parlvotes_lh!$A$11:$ZZ$208,46,FALSE))=TRUE,"",IF(VLOOKUP($A69,parlvotes_lh!$A$11:$ZZ$208,46,FALSE)=0,"",VLOOKUP($A69,parlvotes_lh!$A$11:$ZZ$208,46,FALSE)))</f>
        <v>0.15090000000000001</v>
      </c>
      <c r="M69" s="213">
        <f>IF(ISERROR(VLOOKUP($A69,parlvotes_lh!$A$11:$ZZ$208,66,FALSE))=TRUE,"",IF(VLOOKUP($A69,parlvotes_lh!$A$11:$ZZ$208,66,FALSE)=0,"",VLOOKUP($A69,parlvotes_lh!$A$11:$ZZ$208,66,FALSE)))</f>
        <v>0.18350000000000002</v>
      </c>
      <c r="N69" s="213">
        <f>IF(ISERROR(VLOOKUP($A69,parlvotes_lh!$A$11:$ZZ$208,86,FALSE))=TRUE,"",IF(VLOOKUP($A69,parlvotes_lh!$A$11:$ZZ$208,86,FALSE)=0,"",VLOOKUP($A69,parlvotes_lh!$A$11:$ZZ$208,86,FALSE)))</f>
        <v>0.1542</v>
      </c>
      <c r="O69" s="213">
        <f>IF(ISERROR(VLOOKUP($A69,parlvotes_lh!$A$11:$ZZ$208,106,FALSE))=TRUE,"",IF(VLOOKUP($A69,parlvotes_lh!$A$11:$ZZ$208,106,FALSE)=0,"",VLOOKUP($A69,parlvotes_lh!$A$11:$ZZ$208,106,FALSE)))</f>
        <v>6.0986965712061511E-2</v>
      </c>
      <c r="P69" s="213">
        <f>IF(ISERROR(VLOOKUP($A69,parlvotes_lh!$A$11:$ZZ$208,126,FALSE))=TRUE,"",IF(VLOOKUP($A69,parlvotes_lh!$A$11:$ZZ$208,126,FALSE)=0,"",VLOOKUP($A69,parlvotes_lh!$A$11:$ZZ$208,126,FALSE)))</f>
        <v>2.6605311091937494E-3</v>
      </c>
      <c r="Q69" s="214" t="str">
        <f>IF(ISERROR(VLOOKUP($A69,parlvotes_lh!$A$11:$ZZ$208,146,FALSE))=TRUE,"",IF(VLOOKUP($A69,parlvotes_lh!$A$11:$ZZ$208,146,FALSE)=0,"",VLOOKUP($A69,parlvotes_lh!$A$11:$ZZ$208,146,FALSE)))</f>
        <v/>
      </c>
      <c r="R69" s="214" t="str">
        <f>IF(ISERROR(VLOOKUP($A69,parlvotes_lh!$A$11:$ZZ$208,166,FALSE))=TRUE,"",IF(VLOOKUP($A69,parlvotes_lh!$A$11:$ZZ$208,166,FALSE)=0,"",VLOOKUP($A69,parlvotes_lh!$A$11:$ZZ$208,166,FALSE)))</f>
        <v/>
      </c>
      <c r="S69" s="214" t="str">
        <f>IF(ISERROR(VLOOKUP($A69,parlvotes_lh!$A$11:$ZZ$208,186,FALSE))=TRUE,"",IF(VLOOKUP($A69,parlvotes_lh!$A$11:$ZZ$208,186,FALSE)=0,"",VLOOKUP($A69,parlvotes_lh!$A$11:$ZZ$208,186,FALSE)))</f>
        <v/>
      </c>
      <c r="T69" s="214" t="str">
        <f>IF(ISERROR(VLOOKUP($A69,parlvotes_lh!$A$11:$ZZ$208,206,FALSE))=TRUE,"",IF(VLOOKUP($A69,parlvotes_lh!$A$11:$ZZ$208,206,FALSE)=0,"",VLOOKUP($A69,parlvotes_lh!$A$11:$ZZ$208,206,FALSE)))</f>
        <v/>
      </c>
      <c r="U69" s="214" t="str">
        <f>IF(ISERROR(VLOOKUP($A69,parlvotes_lh!$A$11:$ZZ$208,226,FALSE))=TRUE,"",IF(VLOOKUP($A69,parlvotes_lh!$A$11:$ZZ$208,226,FALSE)=0,"",VLOOKUP($A69,parlvotes_lh!$A$11:$ZZ$208,226,FALSE)))</f>
        <v/>
      </c>
      <c r="V69" s="214" t="str">
        <f>IF(ISERROR(VLOOKUP($A69,parlvotes_lh!$A$11:$ZZ$208,246,FALSE))=TRUE,"",IF(VLOOKUP($A69,parlvotes_lh!$A$11:$ZZ$208,246,FALSE)=0,"",VLOOKUP($A69,parlvotes_lh!$A$11:$ZZ$208,246,FALSE)))</f>
        <v/>
      </c>
      <c r="W69" s="214" t="str">
        <f>IF(ISERROR(VLOOKUP($A69,parlvotes_lh!$A$11:$ZZ$208,266,FALSE))=TRUE,"",IF(VLOOKUP($A69,parlvotes_lh!$A$11:$ZZ$208,266,FALSE)=0,"",VLOOKUP($A69,parlvotes_lh!$A$11:$ZZ$208,266,FALSE)))</f>
        <v/>
      </c>
      <c r="X69" s="214" t="str">
        <f>IF(ISERROR(VLOOKUP($A69,parlvotes_lh!$A$11:$ZZ$208,286,FALSE))=TRUE,"",IF(VLOOKUP($A69,parlvotes_lh!$A$11:$ZZ$208,286,FALSE)=0,"",VLOOKUP($A69,parlvotes_lh!$A$11:$ZZ$208,286,FALSE)))</f>
        <v/>
      </c>
      <c r="Y69" s="214" t="str">
        <f>IF(ISERROR(VLOOKUP($A69,parlvotes_lh!$A$11:$ZZ$208,306,FALSE))=TRUE,"",IF(VLOOKUP($A69,parlvotes_lh!$A$11:$ZZ$208,306,FALSE)=0,"",VLOOKUP($A69,parlvotes_lh!$A$11:$ZZ$208,306,FALSE)))</f>
        <v/>
      </c>
      <c r="Z69" s="214" t="str">
        <f>IF(ISERROR(VLOOKUP($A69,parlvotes_lh!$A$11:$ZZ$208,326,FALSE))=TRUE,"",IF(VLOOKUP($A69,parlvotes_lh!$A$11:$ZZ$208,326,FALSE)=0,"",VLOOKUP($A69,parlvotes_lh!$A$11:$ZZ$208,326,FALSE)))</f>
        <v/>
      </c>
      <c r="AA69" s="214" t="str">
        <f>IF(ISERROR(VLOOKUP($A69,parlvotes_lh!$A$11:$ZZ$208,346,FALSE))=TRUE,"",IF(VLOOKUP($A69,parlvotes_lh!$A$11:$ZZ$208,346,FALSE)=0,"",VLOOKUP($A69,parlvotes_lh!$A$11:$ZZ$208,346,FALSE)))</f>
        <v/>
      </c>
      <c r="AB69" s="214" t="str">
        <f>IF(ISERROR(VLOOKUP($A69,parlvotes_lh!$A$11:$ZZ$208,366,FALSE))=TRUE,"",IF(VLOOKUP($A69,parlvotes_lh!$A$11:$ZZ$208,366,FALSE)=0,"",VLOOKUP($A69,parlvotes_lh!$A$11:$ZZ$208,366,FALSE)))</f>
        <v/>
      </c>
      <c r="AC69" s="214" t="str">
        <f>IF(ISERROR(VLOOKUP($A69,parlvotes_lh!$A$11:$ZZ$208,386,FALSE))=TRUE,"",IF(VLOOKUP($A69,parlvotes_lh!$A$11:$ZZ$208,386,FALSE)=0,"",VLOOKUP($A69,parlvotes_lh!$A$11:$ZZ$208,386,FALSE)))</f>
        <v/>
      </c>
    </row>
    <row r="70" spans="1:29" ht="13.5" customHeight="1">
      <c r="A70" s="208" t="str">
        <f>IF(info_parties!A70="","",info_parties!A70)</f>
        <v>sk_sdk01</v>
      </c>
      <c r="B70" s="120" t="str">
        <f>IF(A70="","",MID(info_weblinks!$C$3,32,3))</f>
        <v>svk</v>
      </c>
      <c r="C70" s="120" t="str">
        <f>IF(info_parties!G70="","",info_parties!G70)</f>
        <v>Slovak Democratic Coalition</v>
      </c>
      <c r="D70" s="120" t="str">
        <f>IF(info_parties!K70="","",info_parties!K70)</f>
        <v>Slovenská demokratická koalícia</v>
      </c>
      <c r="E70" s="120" t="str">
        <f>IF(info_parties!H70="","",info_parties!H70)</f>
        <v>SDK</v>
      </c>
      <c r="F70" s="209">
        <f t="shared" si="8"/>
        <v>36063</v>
      </c>
      <c r="G70" s="210">
        <f t="shared" si="9"/>
        <v>36063</v>
      </c>
      <c r="H70" s="211">
        <f t="shared" si="10"/>
        <v>0.26329999999999998</v>
      </c>
      <c r="I70" s="212">
        <f t="shared" si="11"/>
        <v>36063</v>
      </c>
      <c r="J70" s="213" t="str">
        <f>IF(ISERROR(VLOOKUP($A70,parlvotes_lh!$A$11:$ZZ$208,6,FALSE))=TRUE,"",IF(VLOOKUP($A70,parlvotes_lh!$A$11:$ZZ$208,6,FALSE)=0,"",VLOOKUP($A70,parlvotes_lh!$A$11:$ZZ$208,6,FALSE)))</f>
        <v/>
      </c>
      <c r="K70" s="213">
        <f>IF(ISERROR(VLOOKUP($A70,parlvotes_lh!$A$11:$ZZ$208,26,FALSE))=TRUE,"",IF(VLOOKUP($A70,parlvotes_lh!$A$11:$ZZ$208,26,FALSE)=0,"",VLOOKUP($A70,parlvotes_lh!$A$11:$ZZ$208,26,FALSE)))</f>
        <v>0.26329999999999998</v>
      </c>
      <c r="L70" s="213" t="str">
        <f>IF(ISERROR(VLOOKUP($A70,parlvotes_lh!$A$11:$ZZ$208,46,FALSE))=TRUE,"",IF(VLOOKUP($A70,parlvotes_lh!$A$11:$ZZ$208,46,FALSE)=0,"",VLOOKUP($A70,parlvotes_lh!$A$11:$ZZ$208,46,FALSE)))</f>
        <v/>
      </c>
      <c r="M70" s="213" t="str">
        <f>IF(ISERROR(VLOOKUP($A70,parlvotes_lh!$A$11:$ZZ$208,66,FALSE))=TRUE,"",IF(VLOOKUP($A70,parlvotes_lh!$A$11:$ZZ$208,66,FALSE)=0,"",VLOOKUP($A70,parlvotes_lh!$A$11:$ZZ$208,66,FALSE)))</f>
        <v/>
      </c>
      <c r="N70" s="213" t="str">
        <f>IF(ISERROR(VLOOKUP($A70,parlvotes_lh!$A$11:$ZZ$208,86,FALSE))=TRUE,"",IF(VLOOKUP($A70,parlvotes_lh!$A$11:$ZZ$208,86,FALSE)=0,"",VLOOKUP($A70,parlvotes_lh!$A$11:$ZZ$208,86,FALSE)))</f>
        <v/>
      </c>
      <c r="O70" s="213" t="str">
        <f>IF(ISERROR(VLOOKUP($A70,parlvotes_lh!$A$11:$ZZ$208,106,FALSE))=TRUE,"",IF(VLOOKUP($A70,parlvotes_lh!$A$11:$ZZ$208,106,FALSE)=0,"",VLOOKUP($A70,parlvotes_lh!$A$11:$ZZ$208,106,FALSE)))</f>
        <v/>
      </c>
      <c r="P70" s="213" t="str">
        <f>IF(ISERROR(VLOOKUP($A70,parlvotes_lh!$A$11:$ZZ$208,126,FALSE))=TRUE,"",IF(VLOOKUP($A70,parlvotes_lh!$A$11:$ZZ$208,126,FALSE)=0,"",VLOOKUP($A70,parlvotes_lh!$A$11:$ZZ$208,126,FALSE)))</f>
        <v/>
      </c>
      <c r="Q70" s="214" t="str">
        <f>IF(ISERROR(VLOOKUP($A70,parlvotes_lh!$A$11:$ZZ$208,146,FALSE))=TRUE,"",IF(VLOOKUP($A70,parlvotes_lh!$A$11:$ZZ$208,146,FALSE)=0,"",VLOOKUP($A70,parlvotes_lh!$A$11:$ZZ$208,146,FALSE)))</f>
        <v/>
      </c>
      <c r="R70" s="214" t="str">
        <f>IF(ISERROR(VLOOKUP($A70,parlvotes_lh!$A$11:$ZZ$208,166,FALSE))=TRUE,"",IF(VLOOKUP($A70,parlvotes_lh!$A$11:$ZZ$208,166,FALSE)=0,"",VLOOKUP($A70,parlvotes_lh!$A$11:$ZZ$208,166,FALSE)))</f>
        <v/>
      </c>
      <c r="S70" s="214" t="str">
        <f>IF(ISERROR(VLOOKUP($A70,parlvotes_lh!$A$11:$ZZ$208,186,FALSE))=TRUE,"",IF(VLOOKUP($A70,parlvotes_lh!$A$11:$ZZ$208,186,FALSE)=0,"",VLOOKUP($A70,parlvotes_lh!$A$11:$ZZ$208,186,FALSE)))</f>
        <v/>
      </c>
      <c r="T70" s="214" t="str">
        <f>IF(ISERROR(VLOOKUP($A70,parlvotes_lh!$A$11:$ZZ$208,206,FALSE))=TRUE,"",IF(VLOOKUP($A70,parlvotes_lh!$A$11:$ZZ$208,206,FALSE)=0,"",VLOOKUP($A70,parlvotes_lh!$A$11:$ZZ$208,206,FALSE)))</f>
        <v/>
      </c>
      <c r="U70" s="214" t="str">
        <f>IF(ISERROR(VLOOKUP($A70,parlvotes_lh!$A$11:$ZZ$208,226,FALSE))=TRUE,"",IF(VLOOKUP($A70,parlvotes_lh!$A$11:$ZZ$208,226,FALSE)=0,"",VLOOKUP($A70,parlvotes_lh!$A$11:$ZZ$208,226,FALSE)))</f>
        <v/>
      </c>
      <c r="V70" s="214" t="str">
        <f>IF(ISERROR(VLOOKUP($A70,parlvotes_lh!$A$11:$ZZ$208,246,FALSE))=TRUE,"",IF(VLOOKUP($A70,parlvotes_lh!$A$11:$ZZ$208,246,FALSE)=0,"",VLOOKUP($A70,parlvotes_lh!$A$11:$ZZ$208,246,FALSE)))</f>
        <v/>
      </c>
      <c r="W70" s="214" t="str">
        <f>IF(ISERROR(VLOOKUP($A70,parlvotes_lh!$A$11:$ZZ$208,266,FALSE))=TRUE,"",IF(VLOOKUP($A70,parlvotes_lh!$A$11:$ZZ$208,266,FALSE)=0,"",VLOOKUP($A70,parlvotes_lh!$A$11:$ZZ$208,266,FALSE)))</f>
        <v/>
      </c>
      <c r="X70" s="214" t="str">
        <f>IF(ISERROR(VLOOKUP($A70,parlvotes_lh!$A$11:$ZZ$208,286,FALSE))=TRUE,"",IF(VLOOKUP($A70,parlvotes_lh!$A$11:$ZZ$208,286,FALSE)=0,"",VLOOKUP($A70,parlvotes_lh!$A$11:$ZZ$208,286,FALSE)))</f>
        <v/>
      </c>
      <c r="Y70" s="214" t="str">
        <f>IF(ISERROR(VLOOKUP($A70,parlvotes_lh!$A$11:$ZZ$208,306,FALSE))=TRUE,"",IF(VLOOKUP($A70,parlvotes_lh!$A$11:$ZZ$208,306,FALSE)=0,"",VLOOKUP($A70,parlvotes_lh!$A$11:$ZZ$208,306,FALSE)))</f>
        <v/>
      </c>
      <c r="Z70" s="214" t="str">
        <f>IF(ISERROR(VLOOKUP($A70,parlvotes_lh!$A$11:$ZZ$208,326,FALSE))=TRUE,"",IF(VLOOKUP($A70,parlvotes_lh!$A$11:$ZZ$208,326,FALSE)=0,"",VLOOKUP($A70,parlvotes_lh!$A$11:$ZZ$208,326,FALSE)))</f>
        <v/>
      </c>
      <c r="AA70" s="214" t="str">
        <f>IF(ISERROR(VLOOKUP($A70,parlvotes_lh!$A$11:$ZZ$208,346,FALSE))=TRUE,"",IF(VLOOKUP($A70,parlvotes_lh!$A$11:$ZZ$208,346,FALSE)=0,"",VLOOKUP($A70,parlvotes_lh!$A$11:$ZZ$208,346,FALSE)))</f>
        <v/>
      </c>
      <c r="AB70" s="214" t="str">
        <f>IF(ISERROR(VLOOKUP($A70,parlvotes_lh!$A$11:$ZZ$208,366,FALSE))=TRUE,"",IF(VLOOKUP($A70,parlvotes_lh!$A$11:$ZZ$208,366,FALSE)=0,"",VLOOKUP($A70,parlvotes_lh!$A$11:$ZZ$208,366,FALSE)))</f>
        <v/>
      </c>
      <c r="AC70" s="214" t="str">
        <f>IF(ISERROR(VLOOKUP($A70,parlvotes_lh!$A$11:$ZZ$208,386,FALSE))=TRUE,"",IF(VLOOKUP($A70,parlvotes_lh!$A$11:$ZZ$208,386,FALSE)=0,"",VLOOKUP($A70,parlvotes_lh!$A$11:$ZZ$208,386,FALSE)))</f>
        <v/>
      </c>
    </row>
    <row r="71" spans="1:29" ht="13.5" customHeight="1">
      <c r="A71" s="208" t="str">
        <f>IF(info_parties!A71="","",info_parties!A71)</f>
        <v>sk_sls01</v>
      </c>
      <c r="B71" s="120" t="str">
        <f>IF(A71="","",MID(info_weblinks!$C$3,32,3))</f>
        <v>svk</v>
      </c>
      <c r="C71" s="120" t="str">
        <f>IF(info_parties!G71="","",info_parties!G71)</f>
        <v>Slovak People’s Party</v>
      </c>
      <c r="D71" s="120" t="str">
        <f>IF(info_parties!K71="","",info_parties!K71)</f>
        <v>Slovenská ľudová strana</v>
      </c>
      <c r="E71" s="120" t="str">
        <f>IF(info_parties!H71="","",info_parties!H71)</f>
        <v>SĽS</v>
      </c>
      <c r="F71" s="209">
        <f t="shared" si="8"/>
        <v>36063</v>
      </c>
      <c r="G71" s="210">
        <f t="shared" si="9"/>
        <v>36063</v>
      </c>
      <c r="H71" s="211">
        <f t="shared" si="10"/>
        <v>2.7000000000000001E-3</v>
      </c>
      <c r="I71" s="212">
        <f t="shared" si="11"/>
        <v>36063</v>
      </c>
      <c r="J71" s="213" t="str">
        <f>IF(ISERROR(VLOOKUP($A71,parlvotes_lh!$A$11:$ZZ$208,6,FALSE))=TRUE,"",IF(VLOOKUP($A71,parlvotes_lh!$A$11:$ZZ$208,6,FALSE)=0,"",VLOOKUP($A71,parlvotes_lh!$A$11:$ZZ$208,6,FALSE)))</f>
        <v/>
      </c>
      <c r="K71" s="213">
        <f>IF(ISERROR(VLOOKUP($A71,parlvotes_lh!$A$11:$ZZ$208,26,FALSE))=TRUE,"",IF(VLOOKUP($A71,parlvotes_lh!$A$11:$ZZ$208,26,FALSE)=0,"",VLOOKUP($A71,parlvotes_lh!$A$11:$ZZ$208,26,FALSE)))</f>
        <v>2.7000000000000001E-3</v>
      </c>
      <c r="L71" s="213" t="str">
        <f>IF(ISERROR(VLOOKUP($A71,parlvotes_lh!$A$11:$ZZ$208,46,FALSE))=TRUE,"",IF(VLOOKUP($A71,parlvotes_lh!$A$11:$ZZ$208,46,FALSE)=0,"",VLOOKUP($A71,parlvotes_lh!$A$11:$ZZ$208,46,FALSE)))</f>
        <v/>
      </c>
      <c r="M71" s="213" t="str">
        <f>IF(ISERROR(VLOOKUP($A71,parlvotes_lh!$A$11:$ZZ$208,66,FALSE))=TRUE,"",IF(VLOOKUP($A71,parlvotes_lh!$A$11:$ZZ$208,66,FALSE)=0,"",VLOOKUP($A71,parlvotes_lh!$A$11:$ZZ$208,66,FALSE)))</f>
        <v/>
      </c>
      <c r="N71" s="213" t="str">
        <f>IF(ISERROR(VLOOKUP($A71,parlvotes_lh!$A$11:$ZZ$208,86,FALSE))=TRUE,"",IF(VLOOKUP($A71,parlvotes_lh!$A$11:$ZZ$208,86,FALSE)=0,"",VLOOKUP($A71,parlvotes_lh!$A$11:$ZZ$208,86,FALSE)))</f>
        <v/>
      </c>
      <c r="O71" s="213" t="str">
        <f>IF(ISERROR(VLOOKUP($A71,parlvotes_lh!$A$11:$ZZ$208,106,FALSE))=TRUE,"",IF(VLOOKUP($A71,parlvotes_lh!$A$11:$ZZ$208,106,FALSE)=0,"",VLOOKUP($A71,parlvotes_lh!$A$11:$ZZ$208,106,FALSE)))</f>
        <v/>
      </c>
      <c r="P71" s="213" t="str">
        <f>IF(ISERROR(VLOOKUP($A71,parlvotes_lh!$A$11:$ZZ$208,126,FALSE))=TRUE,"",IF(VLOOKUP($A71,parlvotes_lh!$A$11:$ZZ$208,126,FALSE)=0,"",VLOOKUP($A71,parlvotes_lh!$A$11:$ZZ$208,126,FALSE)))</f>
        <v/>
      </c>
      <c r="Q71" s="214" t="str">
        <f>IF(ISERROR(VLOOKUP($A71,parlvotes_lh!$A$11:$ZZ$208,146,FALSE))=TRUE,"",IF(VLOOKUP($A71,parlvotes_lh!$A$11:$ZZ$208,146,FALSE)=0,"",VLOOKUP($A71,parlvotes_lh!$A$11:$ZZ$208,146,FALSE)))</f>
        <v/>
      </c>
      <c r="R71" s="214" t="str">
        <f>IF(ISERROR(VLOOKUP($A71,parlvotes_lh!$A$11:$ZZ$208,166,FALSE))=TRUE,"",IF(VLOOKUP($A71,parlvotes_lh!$A$11:$ZZ$208,166,FALSE)=0,"",VLOOKUP($A71,parlvotes_lh!$A$11:$ZZ$208,166,FALSE)))</f>
        <v/>
      </c>
      <c r="S71" s="214" t="str">
        <f>IF(ISERROR(VLOOKUP($A71,parlvotes_lh!$A$11:$ZZ$208,186,FALSE))=TRUE,"",IF(VLOOKUP($A71,parlvotes_lh!$A$11:$ZZ$208,186,FALSE)=0,"",VLOOKUP($A71,parlvotes_lh!$A$11:$ZZ$208,186,FALSE)))</f>
        <v/>
      </c>
      <c r="T71" s="214" t="str">
        <f>IF(ISERROR(VLOOKUP($A71,parlvotes_lh!$A$11:$ZZ$208,206,FALSE))=TRUE,"",IF(VLOOKUP($A71,parlvotes_lh!$A$11:$ZZ$208,206,FALSE)=0,"",VLOOKUP($A71,parlvotes_lh!$A$11:$ZZ$208,206,FALSE)))</f>
        <v/>
      </c>
      <c r="U71" s="214" t="str">
        <f>IF(ISERROR(VLOOKUP($A71,parlvotes_lh!$A$11:$ZZ$208,226,FALSE))=TRUE,"",IF(VLOOKUP($A71,parlvotes_lh!$A$11:$ZZ$208,226,FALSE)=0,"",VLOOKUP($A71,parlvotes_lh!$A$11:$ZZ$208,226,FALSE)))</f>
        <v/>
      </c>
      <c r="V71" s="214" t="str">
        <f>IF(ISERROR(VLOOKUP($A71,parlvotes_lh!$A$11:$ZZ$208,246,FALSE))=TRUE,"",IF(VLOOKUP($A71,parlvotes_lh!$A$11:$ZZ$208,246,FALSE)=0,"",VLOOKUP($A71,parlvotes_lh!$A$11:$ZZ$208,246,FALSE)))</f>
        <v/>
      </c>
      <c r="W71" s="214" t="str">
        <f>IF(ISERROR(VLOOKUP($A71,parlvotes_lh!$A$11:$ZZ$208,266,FALSE))=TRUE,"",IF(VLOOKUP($A71,parlvotes_lh!$A$11:$ZZ$208,266,FALSE)=0,"",VLOOKUP($A71,parlvotes_lh!$A$11:$ZZ$208,266,FALSE)))</f>
        <v/>
      </c>
      <c r="X71" s="214" t="str">
        <f>IF(ISERROR(VLOOKUP($A71,parlvotes_lh!$A$11:$ZZ$208,286,FALSE))=TRUE,"",IF(VLOOKUP($A71,parlvotes_lh!$A$11:$ZZ$208,286,FALSE)=0,"",VLOOKUP($A71,parlvotes_lh!$A$11:$ZZ$208,286,FALSE)))</f>
        <v/>
      </c>
      <c r="Y71" s="214" t="str">
        <f>IF(ISERROR(VLOOKUP($A71,parlvotes_lh!$A$11:$ZZ$208,306,FALSE))=TRUE,"",IF(VLOOKUP($A71,parlvotes_lh!$A$11:$ZZ$208,306,FALSE)=0,"",VLOOKUP($A71,parlvotes_lh!$A$11:$ZZ$208,306,FALSE)))</f>
        <v/>
      </c>
      <c r="Z71" s="214" t="str">
        <f>IF(ISERROR(VLOOKUP($A71,parlvotes_lh!$A$11:$ZZ$208,326,FALSE))=TRUE,"",IF(VLOOKUP($A71,parlvotes_lh!$A$11:$ZZ$208,326,FALSE)=0,"",VLOOKUP($A71,parlvotes_lh!$A$11:$ZZ$208,326,FALSE)))</f>
        <v/>
      </c>
      <c r="AA71" s="214" t="str">
        <f>IF(ISERROR(VLOOKUP($A71,parlvotes_lh!$A$11:$ZZ$208,346,FALSE))=TRUE,"",IF(VLOOKUP($A71,parlvotes_lh!$A$11:$ZZ$208,346,FALSE)=0,"",VLOOKUP($A71,parlvotes_lh!$A$11:$ZZ$208,346,FALSE)))</f>
        <v/>
      </c>
      <c r="AB71" s="214" t="str">
        <f>IF(ISERROR(VLOOKUP($A71,parlvotes_lh!$A$11:$ZZ$208,366,FALSE))=TRUE,"",IF(VLOOKUP($A71,parlvotes_lh!$A$11:$ZZ$208,366,FALSE)=0,"",VLOOKUP($A71,parlvotes_lh!$A$11:$ZZ$208,366,FALSE)))</f>
        <v/>
      </c>
      <c r="AC71" s="214" t="str">
        <f>IF(ISERROR(VLOOKUP($A71,parlvotes_lh!$A$11:$ZZ$208,386,FALSE))=TRUE,"",IF(VLOOKUP($A71,parlvotes_lh!$A$11:$ZZ$208,386,FALSE)=0,"",VLOOKUP($A71,parlvotes_lh!$A$11:$ZZ$208,386,FALSE)))</f>
        <v/>
      </c>
    </row>
    <row r="72" spans="1:29" ht="13.5" customHeight="1">
      <c r="A72" s="208" t="str">
        <f>IF(info_parties!A72="","",info_parties!A72)</f>
        <v>sk_snj01</v>
      </c>
      <c r="B72" s="120" t="str">
        <f>IF(A72="","",MID(info_weblinks!$C$3,32,3))</f>
        <v>svk</v>
      </c>
      <c r="C72" s="120" t="str">
        <f>IF(info_parties!G72="","",info_parties!G72)</f>
        <v>Slovak National Union</v>
      </c>
      <c r="D72" s="120" t="str">
        <f>IF(info_parties!K72="","",info_parties!K72)</f>
        <v>Slovenská národná jednota</v>
      </c>
      <c r="E72" s="120" t="str">
        <f>IF(info_parties!H72="","",info_parties!H72)</f>
        <v>SNJ</v>
      </c>
      <c r="F72" s="209">
        <f t="shared" si="8"/>
        <v>36063</v>
      </c>
      <c r="G72" s="210">
        <f t="shared" si="9"/>
        <v>37519</v>
      </c>
      <c r="H72" s="211">
        <f t="shared" si="10"/>
        <v>1.5E-3</v>
      </c>
      <c r="I72" s="212">
        <f t="shared" si="11"/>
        <v>37519</v>
      </c>
      <c r="J72" s="213" t="str">
        <f>IF(ISERROR(VLOOKUP($A72,parlvotes_lh!$A$11:$ZZ$208,6,FALSE))=TRUE,"",IF(VLOOKUP($A72,parlvotes_lh!$A$11:$ZZ$208,6,FALSE)=0,"",VLOOKUP($A72,parlvotes_lh!$A$11:$ZZ$208,6,FALSE)))</f>
        <v/>
      </c>
      <c r="K72" s="213">
        <f>IF(ISERROR(VLOOKUP($A72,parlvotes_lh!$A$11:$ZZ$208,26,FALSE))=TRUE,"",IF(VLOOKUP($A72,parlvotes_lh!$A$11:$ZZ$208,26,FALSE)=0,"",VLOOKUP($A72,parlvotes_lh!$A$11:$ZZ$208,26,FALSE)))</f>
        <v>1.3000000000000002E-3</v>
      </c>
      <c r="L72" s="213">
        <f>IF(ISERROR(VLOOKUP($A72,parlvotes_lh!$A$11:$ZZ$208,46,FALSE))=TRUE,"",IF(VLOOKUP($A72,parlvotes_lh!$A$11:$ZZ$208,46,FALSE)=0,"",VLOOKUP($A72,parlvotes_lh!$A$11:$ZZ$208,46,FALSE)))</f>
        <v>1.5E-3</v>
      </c>
      <c r="M72" s="213" t="str">
        <f>IF(ISERROR(VLOOKUP($A72,parlvotes_lh!$A$11:$ZZ$208,66,FALSE))=TRUE,"",IF(VLOOKUP($A72,parlvotes_lh!$A$11:$ZZ$208,66,FALSE)=0,"",VLOOKUP($A72,parlvotes_lh!$A$11:$ZZ$208,66,FALSE)))</f>
        <v/>
      </c>
      <c r="N72" s="213" t="str">
        <f>IF(ISERROR(VLOOKUP($A72,parlvotes_lh!$A$11:$ZZ$208,86,FALSE))=TRUE,"",IF(VLOOKUP($A72,parlvotes_lh!$A$11:$ZZ$208,86,FALSE)=0,"",VLOOKUP($A72,parlvotes_lh!$A$11:$ZZ$208,86,FALSE)))</f>
        <v/>
      </c>
      <c r="O72" s="213" t="str">
        <f>IF(ISERROR(VLOOKUP($A72,parlvotes_lh!$A$11:$ZZ$208,106,FALSE))=TRUE,"",IF(VLOOKUP($A72,parlvotes_lh!$A$11:$ZZ$208,106,FALSE)=0,"",VLOOKUP($A72,parlvotes_lh!$A$11:$ZZ$208,106,FALSE)))</f>
        <v/>
      </c>
      <c r="P72" s="213" t="str">
        <f>IF(ISERROR(VLOOKUP($A72,parlvotes_lh!$A$11:$ZZ$208,126,FALSE))=TRUE,"",IF(VLOOKUP($A72,parlvotes_lh!$A$11:$ZZ$208,126,FALSE)=0,"",VLOOKUP($A72,parlvotes_lh!$A$11:$ZZ$208,126,FALSE)))</f>
        <v/>
      </c>
      <c r="Q72" s="214" t="str">
        <f>IF(ISERROR(VLOOKUP($A72,parlvotes_lh!$A$11:$ZZ$208,146,FALSE))=TRUE,"",IF(VLOOKUP($A72,parlvotes_lh!$A$11:$ZZ$208,146,FALSE)=0,"",VLOOKUP($A72,parlvotes_lh!$A$11:$ZZ$208,146,FALSE)))</f>
        <v/>
      </c>
      <c r="R72" s="214" t="str">
        <f>IF(ISERROR(VLOOKUP($A72,parlvotes_lh!$A$11:$ZZ$208,166,FALSE))=TRUE,"",IF(VLOOKUP($A72,parlvotes_lh!$A$11:$ZZ$208,166,FALSE)=0,"",VLOOKUP($A72,parlvotes_lh!$A$11:$ZZ$208,166,FALSE)))</f>
        <v/>
      </c>
      <c r="S72" s="214" t="str">
        <f>IF(ISERROR(VLOOKUP($A72,parlvotes_lh!$A$11:$ZZ$208,186,FALSE))=TRUE,"",IF(VLOOKUP($A72,parlvotes_lh!$A$11:$ZZ$208,186,FALSE)=0,"",VLOOKUP($A72,parlvotes_lh!$A$11:$ZZ$208,186,FALSE)))</f>
        <v/>
      </c>
      <c r="T72" s="214" t="str">
        <f>IF(ISERROR(VLOOKUP($A72,parlvotes_lh!$A$11:$ZZ$208,206,FALSE))=TRUE,"",IF(VLOOKUP($A72,parlvotes_lh!$A$11:$ZZ$208,206,FALSE)=0,"",VLOOKUP($A72,parlvotes_lh!$A$11:$ZZ$208,206,FALSE)))</f>
        <v/>
      </c>
      <c r="U72" s="214" t="str">
        <f>IF(ISERROR(VLOOKUP($A72,parlvotes_lh!$A$11:$ZZ$208,226,FALSE))=TRUE,"",IF(VLOOKUP($A72,parlvotes_lh!$A$11:$ZZ$208,226,FALSE)=0,"",VLOOKUP($A72,parlvotes_lh!$A$11:$ZZ$208,226,FALSE)))</f>
        <v/>
      </c>
      <c r="V72" s="214" t="str">
        <f>IF(ISERROR(VLOOKUP($A72,parlvotes_lh!$A$11:$ZZ$208,246,FALSE))=TRUE,"",IF(VLOOKUP($A72,parlvotes_lh!$A$11:$ZZ$208,246,FALSE)=0,"",VLOOKUP($A72,parlvotes_lh!$A$11:$ZZ$208,246,FALSE)))</f>
        <v/>
      </c>
      <c r="W72" s="214" t="str">
        <f>IF(ISERROR(VLOOKUP($A72,parlvotes_lh!$A$11:$ZZ$208,266,FALSE))=TRUE,"",IF(VLOOKUP($A72,parlvotes_lh!$A$11:$ZZ$208,266,FALSE)=0,"",VLOOKUP($A72,parlvotes_lh!$A$11:$ZZ$208,266,FALSE)))</f>
        <v/>
      </c>
      <c r="X72" s="214" t="str">
        <f>IF(ISERROR(VLOOKUP($A72,parlvotes_lh!$A$11:$ZZ$208,286,FALSE))=TRUE,"",IF(VLOOKUP($A72,parlvotes_lh!$A$11:$ZZ$208,286,FALSE)=0,"",VLOOKUP($A72,parlvotes_lh!$A$11:$ZZ$208,286,FALSE)))</f>
        <v/>
      </c>
      <c r="Y72" s="214" t="str">
        <f>IF(ISERROR(VLOOKUP($A72,parlvotes_lh!$A$11:$ZZ$208,306,FALSE))=TRUE,"",IF(VLOOKUP($A72,parlvotes_lh!$A$11:$ZZ$208,306,FALSE)=0,"",VLOOKUP($A72,parlvotes_lh!$A$11:$ZZ$208,306,FALSE)))</f>
        <v/>
      </c>
      <c r="Z72" s="214" t="str">
        <f>IF(ISERROR(VLOOKUP($A72,parlvotes_lh!$A$11:$ZZ$208,326,FALSE))=TRUE,"",IF(VLOOKUP($A72,parlvotes_lh!$A$11:$ZZ$208,326,FALSE)=0,"",VLOOKUP($A72,parlvotes_lh!$A$11:$ZZ$208,326,FALSE)))</f>
        <v/>
      </c>
      <c r="AA72" s="214" t="str">
        <f>IF(ISERROR(VLOOKUP($A72,parlvotes_lh!$A$11:$ZZ$208,346,FALSE))=TRUE,"",IF(VLOOKUP($A72,parlvotes_lh!$A$11:$ZZ$208,346,FALSE)=0,"",VLOOKUP($A72,parlvotes_lh!$A$11:$ZZ$208,346,FALSE)))</f>
        <v/>
      </c>
      <c r="AB72" s="214" t="str">
        <f>IF(ISERROR(VLOOKUP($A72,parlvotes_lh!$A$11:$ZZ$208,366,FALSE))=TRUE,"",IF(VLOOKUP($A72,parlvotes_lh!$A$11:$ZZ$208,366,FALSE)=0,"",VLOOKUP($A72,parlvotes_lh!$A$11:$ZZ$208,366,FALSE)))</f>
        <v/>
      </c>
      <c r="AC72" s="214" t="str">
        <f>IF(ISERROR(VLOOKUP($A72,parlvotes_lh!$A$11:$ZZ$208,386,FALSE))=TRUE,"",IF(VLOOKUP($A72,parlvotes_lh!$A$11:$ZZ$208,386,FALSE)=0,"",VLOOKUP($A72,parlvotes_lh!$A$11:$ZZ$208,386,FALSE)))</f>
        <v/>
      </c>
    </row>
    <row r="73" spans="1:29" ht="13.5" customHeight="1">
      <c r="A73" s="208" t="str">
        <f>IF(info_parties!A73="","",info_parties!A73)</f>
        <v>sk_slnko01</v>
      </c>
      <c r="B73" s="120" t="str">
        <f>IF(A73="","",MID(info_weblinks!$C$3,32,3))</f>
        <v>svk</v>
      </c>
      <c r="C73" s="120" t="str">
        <f>IF(info_parties!G73="","",info_parties!G73)</f>
        <v>Slovak National Coalition-Slovak Mutuality</v>
      </c>
      <c r="D73" s="120" t="str">
        <f>IF(info_parties!K73="","",info_parties!K73)</f>
        <v>Slovenská národná koalícia-Slovenská vzájomnost’</v>
      </c>
      <c r="E73" s="120" t="str">
        <f>IF(info_parties!H73="","",info_parties!H73)</f>
        <v>SLNKO</v>
      </c>
      <c r="F73" s="209" t="str">
        <f t="shared" si="8"/>
        <v/>
      </c>
      <c r="G73" s="210" t="str">
        <f t="shared" si="9"/>
        <v/>
      </c>
      <c r="H73" s="211" t="str">
        <f t="shared" si="10"/>
        <v/>
      </c>
      <c r="I73" s="212" t="str">
        <f t="shared" si="11"/>
        <v/>
      </c>
      <c r="J73" s="213" t="str">
        <f>IF(ISERROR(VLOOKUP($A73,parlvotes_lh!$A$11:$ZZ$208,6,FALSE))=TRUE,"",IF(VLOOKUP($A73,parlvotes_lh!$A$11:$ZZ$208,6,FALSE)=0,"",VLOOKUP($A73,parlvotes_lh!$A$11:$ZZ$208,6,FALSE)))</f>
        <v/>
      </c>
      <c r="K73" s="213" t="str">
        <f>IF(ISERROR(VLOOKUP($A73,parlvotes_lh!$A$11:$ZZ$208,26,FALSE))=TRUE,"",IF(VLOOKUP($A73,parlvotes_lh!$A$11:$ZZ$208,26,FALSE)=0,"",VLOOKUP($A73,parlvotes_lh!$A$11:$ZZ$208,26,FALSE)))</f>
        <v/>
      </c>
      <c r="L73" s="213" t="str">
        <f>IF(ISERROR(VLOOKUP($A73,parlvotes_lh!$A$11:$ZZ$208,46,FALSE))=TRUE,"",IF(VLOOKUP($A73,parlvotes_lh!$A$11:$ZZ$208,46,FALSE)=0,"",VLOOKUP($A73,parlvotes_lh!$A$11:$ZZ$208,46,FALSE)))</f>
        <v/>
      </c>
      <c r="M73" s="213" t="str">
        <f>IF(ISERROR(VLOOKUP($A73,parlvotes_lh!$A$11:$ZZ$208,66,FALSE))=TRUE,"",IF(VLOOKUP($A73,parlvotes_lh!$A$11:$ZZ$208,66,FALSE)=0,"",VLOOKUP($A73,parlvotes_lh!$A$11:$ZZ$208,66,FALSE)))</f>
        <v/>
      </c>
      <c r="N73" s="213" t="str">
        <f>IF(ISERROR(VLOOKUP($A73,parlvotes_lh!$A$11:$ZZ$208,86,FALSE))=TRUE,"",IF(VLOOKUP($A73,parlvotes_lh!$A$11:$ZZ$208,86,FALSE)=0,"",VLOOKUP($A73,parlvotes_lh!$A$11:$ZZ$208,86,FALSE)))</f>
        <v/>
      </c>
      <c r="O73" s="213" t="str">
        <f>IF(ISERROR(VLOOKUP($A73,parlvotes_lh!$A$11:$ZZ$208,106,FALSE))=TRUE,"",IF(VLOOKUP($A73,parlvotes_lh!$A$11:$ZZ$208,106,FALSE)=0,"",VLOOKUP($A73,parlvotes_lh!$A$11:$ZZ$208,106,FALSE)))</f>
        <v/>
      </c>
      <c r="P73" s="213" t="str">
        <f>IF(ISERROR(VLOOKUP($A73,parlvotes_lh!$A$11:$ZZ$208,126,FALSE))=TRUE,"",IF(VLOOKUP($A73,parlvotes_lh!$A$11:$ZZ$208,126,FALSE)=0,"",VLOOKUP($A73,parlvotes_lh!$A$11:$ZZ$208,126,FALSE)))</f>
        <v/>
      </c>
      <c r="Q73" s="214" t="str">
        <f>IF(ISERROR(VLOOKUP($A73,parlvotes_lh!$A$11:$ZZ$208,146,FALSE))=TRUE,"",IF(VLOOKUP($A73,parlvotes_lh!$A$11:$ZZ$208,146,FALSE)=0,"",VLOOKUP($A73,parlvotes_lh!$A$11:$ZZ$208,146,FALSE)))</f>
        <v/>
      </c>
      <c r="R73" s="214" t="str">
        <f>IF(ISERROR(VLOOKUP($A73,parlvotes_lh!$A$11:$ZZ$208,166,FALSE))=TRUE,"",IF(VLOOKUP($A73,parlvotes_lh!$A$11:$ZZ$208,166,FALSE)=0,"",VLOOKUP($A73,parlvotes_lh!$A$11:$ZZ$208,166,FALSE)))</f>
        <v/>
      </c>
      <c r="S73" s="214" t="str">
        <f>IF(ISERROR(VLOOKUP($A73,parlvotes_lh!$A$11:$ZZ$208,186,FALSE))=TRUE,"",IF(VLOOKUP($A73,parlvotes_lh!$A$11:$ZZ$208,186,FALSE)=0,"",VLOOKUP($A73,parlvotes_lh!$A$11:$ZZ$208,186,FALSE)))</f>
        <v/>
      </c>
      <c r="T73" s="214" t="str">
        <f>IF(ISERROR(VLOOKUP($A73,parlvotes_lh!$A$11:$ZZ$208,206,FALSE))=TRUE,"",IF(VLOOKUP($A73,parlvotes_lh!$A$11:$ZZ$208,206,FALSE)=0,"",VLOOKUP($A73,parlvotes_lh!$A$11:$ZZ$208,206,FALSE)))</f>
        <v/>
      </c>
      <c r="U73" s="214" t="str">
        <f>IF(ISERROR(VLOOKUP($A73,parlvotes_lh!$A$11:$ZZ$208,226,FALSE))=TRUE,"",IF(VLOOKUP($A73,parlvotes_lh!$A$11:$ZZ$208,226,FALSE)=0,"",VLOOKUP($A73,parlvotes_lh!$A$11:$ZZ$208,226,FALSE)))</f>
        <v/>
      </c>
      <c r="V73" s="214" t="str">
        <f>IF(ISERROR(VLOOKUP($A73,parlvotes_lh!$A$11:$ZZ$208,246,FALSE))=TRUE,"",IF(VLOOKUP($A73,parlvotes_lh!$A$11:$ZZ$208,246,FALSE)=0,"",VLOOKUP($A73,parlvotes_lh!$A$11:$ZZ$208,246,FALSE)))</f>
        <v/>
      </c>
      <c r="W73" s="214" t="str">
        <f>IF(ISERROR(VLOOKUP($A73,parlvotes_lh!$A$11:$ZZ$208,266,FALSE))=TRUE,"",IF(VLOOKUP($A73,parlvotes_lh!$A$11:$ZZ$208,266,FALSE)=0,"",VLOOKUP($A73,parlvotes_lh!$A$11:$ZZ$208,266,FALSE)))</f>
        <v/>
      </c>
      <c r="X73" s="214" t="str">
        <f>IF(ISERROR(VLOOKUP($A73,parlvotes_lh!$A$11:$ZZ$208,286,FALSE))=TRUE,"",IF(VLOOKUP($A73,parlvotes_lh!$A$11:$ZZ$208,286,FALSE)=0,"",VLOOKUP($A73,parlvotes_lh!$A$11:$ZZ$208,286,FALSE)))</f>
        <v/>
      </c>
      <c r="Y73" s="214" t="str">
        <f>IF(ISERROR(VLOOKUP($A73,parlvotes_lh!$A$11:$ZZ$208,306,FALSE))=TRUE,"",IF(VLOOKUP($A73,parlvotes_lh!$A$11:$ZZ$208,306,FALSE)=0,"",VLOOKUP($A73,parlvotes_lh!$A$11:$ZZ$208,306,FALSE)))</f>
        <v/>
      </c>
      <c r="Z73" s="214" t="str">
        <f>IF(ISERROR(VLOOKUP($A73,parlvotes_lh!$A$11:$ZZ$208,326,FALSE))=TRUE,"",IF(VLOOKUP($A73,parlvotes_lh!$A$11:$ZZ$208,326,FALSE)=0,"",VLOOKUP($A73,parlvotes_lh!$A$11:$ZZ$208,326,FALSE)))</f>
        <v/>
      </c>
      <c r="AA73" s="214" t="str">
        <f>IF(ISERROR(VLOOKUP($A73,parlvotes_lh!$A$11:$ZZ$208,346,FALSE))=TRUE,"",IF(VLOOKUP($A73,parlvotes_lh!$A$11:$ZZ$208,346,FALSE)=0,"",VLOOKUP($A73,parlvotes_lh!$A$11:$ZZ$208,346,FALSE)))</f>
        <v/>
      </c>
      <c r="AB73" s="214" t="str">
        <f>IF(ISERROR(VLOOKUP($A73,parlvotes_lh!$A$11:$ZZ$208,366,FALSE))=TRUE,"",IF(VLOOKUP($A73,parlvotes_lh!$A$11:$ZZ$208,366,FALSE)=0,"",VLOOKUP($A73,parlvotes_lh!$A$11:$ZZ$208,366,FALSE)))</f>
        <v/>
      </c>
      <c r="AC73" s="214" t="str">
        <f>IF(ISERROR(VLOOKUP($A73,parlvotes_lh!$A$11:$ZZ$208,386,FALSE))=TRUE,"",IF(VLOOKUP($A73,parlvotes_lh!$A$11:$ZZ$208,386,FALSE)=0,"",VLOOKUP($A73,parlvotes_lh!$A$11:$ZZ$208,386,FALSE)))</f>
        <v/>
      </c>
    </row>
    <row r="74" spans="1:29" ht="13.5" customHeight="1">
      <c r="A74" s="208" t="str">
        <f>IF(info_parties!A74="","",info_parties!A74)</f>
        <v>sk_sns01</v>
      </c>
      <c r="B74" s="120" t="str">
        <f>IF(A74="","",MID(info_weblinks!$C$3,32,3))</f>
        <v>svk</v>
      </c>
      <c r="C74" s="120" t="str">
        <f>IF(info_parties!G74="","",info_parties!G74)</f>
        <v>Slovak National Party</v>
      </c>
      <c r="D74" s="120" t="str">
        <f>IF(info_parties!K74="","",info_parties!K74)</f>
        <v>Slovenská národná strana</v>
      </c>
      <c r="E74" s="120" t="str">
        <f>IF(info_parties!H74="","",info_parties!H74)</f>
        <v>SNS</v>
      </c>
      <c r="F74" s="209">
        <f t="shared" si="8"/>
        <v>34607</v>
      </c>
      <c r="G74" s="210">
        <f t="shared" si="9"/>
        <v>43890</v>
      </c>
      <c r="H74" s="211">
        <f t="shared" si="10"/>
        <v>0.1173</v>
      </c>
      <c r="I74" s="212">
        <f t="shared" si="11"/>
        <v>38885</v>
      </c>
      <c r="J74" s="213">
        <f>IF(ISERROR(VLOOKUP($A74,parlvotes_lh!$A$11:$ZZ$208,6,FALSE))=TRUE,"",IF(VLOOKUP($A74,parlvotes_lh!$A$11:$ZZ$208,6,FALSE)=0,"",VLOOKUP($A74,parlvotes_lh!$A$11:$ZZ$208,6,FALSE)))</f>
        <v>5.4000000000000006E-2</v>
      </c>
      <c r="K74" s="213">
        <f>IF(ISERROR(VLOOKUP($A74,parlvotes_lh!$A$11:$ZZ$208,26,FALSE))=TRUE,"",IF(VLOOKUP($A74,parlvotes_lh!$A$11:$ZZ$208,26,FALSE)=0,"",VLOOKUP($A74,parlvotes_lh!$A$11:$ZZ$208,26,FALSE)))</f>
        <v>9.0700000000000003E-2</v>
      </c>
      <c r="L74" s="213">
        <f>IF(ISERROR(VLOOKUP($A74,parlvotes_lh!$A$11:$ZZ$208,46,FALSE))=TRUE,"",IF(VLOOKUP($A74,parlvotes_lh!$A$11:$ZZ$208,46,FALSE)=0,"",VLOOKUP($A74,parlvotes_lh!$A$11:$ZZ$208,46,FALSE)))</f>
        <v>3.32E-2</v>
      </c>
      <c r="M74" s="213">
        <f>IF(ISERROR(VLOOKUP($A74,parlvotes_lh!$A$11:$ZZ$208,66,FALSE))=TRUE,"",IF(VLOOKUP($A74,parlvotes_lh!$A$11:$ZZ$208,66,FALSE)=0,"",VLOOKUP($A74,parlvotes_lh!$A$11:$ZZ$208,66,FALSE)))</f>
        <v>0.1173</v>
      </c>
      <c r="N74" s="213">
        <f>IF(ISERROR(VLOOKUP($A74,parlvotes_lh!$A$11:$ZZ$208,86,FALSE))=TRUE,"",IF(VLOOKUP($A74,parlvotes_lh!$A$11:$ZZ$208,86,FALSE)=0,"",VLOOKUP($A74,parlvotes_lh!$A$11:$ZZ$208,86,FALSE)))</f>
        <v>5.0700000000000002E-2</v>
      </c>
      <c r="O74" s="213">
        <f>IF(ISERROR(VLOOKUP($A74,parlvotes_lh!$A$11:$ZZ$208,106,FALSE))=TRUE,"",IF(VLOOKUP($A74,parlvotes_lh!$A$11:$ZZ$208,106,FALSE)=0,"",VLOOKUP($A74,parlvotes_lh!$A$11:$ZZ$208,106,FALSE)))</f>
        <v>4.5588289424942224E-2</v>
      </c>
      <c r="P74" s="213">
        <f>IF(ISERROR(VLOOKUP($A74,parlvotes_lh!$A$11:$ZZ$208,126,FALSE))=TRUE,"",IF(VLOOKUP($A74,parlvotes_lh!$A$11:$ZZ$208,126,FALSE)=0,"",VLOOKUP($A74,parlvotes_lh!$A$11:$ZZ$208,126,FALSE)))</f>
        <v>8.6429297286933174E-2</v>
      </c>
      <c r="Q74" s="214">
        <f>IF(ISERROR(VLOOKUP($A74,parlvotes_lh!$A$11:$ZZ$208,146,FALSE))=TRUE,"",IF(VLOOKUP($A74,parlvotes_lh!$A$11:$ZZ$208,146,FALSE)=0,"",VLOOKUP($A74,parlvotes_lh!$A$11:$ZZ$208,146,FALSE)))</f>
        <v>3.1639997209797224E-2</v>
      </c>
      <c r="R74" s="214" t="str">
        <f>IF(ISERROR(VLOOKUP($A74,parlvotes_lh!$A$11:$ZZ$208,166,FALSE))=TRUE,"",IF(VLOOKUP($A74,parlvotes_lh!$A$11:$ZZ$208,166,FALSE)=0,"",VLOOKUP($A74,parlvotes_lh!$A$11:$ZZ$208,166,FALSE)))</f>
        <v/>
      </c>
      <c r="S74" s="214" t="str">
        <f>IF(ISERROR(VLOOKUP($A74,parlvotes_lh!$A$11:$ZZ$208,186,FALSE))=TRUE,"",IF(VLOOKUP($A74,parlvotes_lh!$A$11:$ZZ$208,186,FALSE)=0,"",VLOOKUP($A74,parlvotes_lh!$A$11:$ZZ$208,186,FALSE)))</f>
        <v/>
      </c>
      <c r="T74" s="214" t="str">
        <f>IF(ISERROR(VLOOKUP($A74,parlvotes_lh!$A$11:$ZZ$208,206,FALSE))=TRUE,"",IF(VLOOKUP($A74,parlvotes_lh!$A$11:$ZZ$208,206,FALSE)=0,"",VLOOKUP($A74,parlvotes_lh!$A$11:$ZZ$208,206,FALSE)))</f>
        <v/>
      </c>
      <c r="U74" s="214" t="str">
        <f>IF(ISERROR(VLOOKUP($A74,parlvotes_lh!$A$11:$ZZ$208,226,FALSE))=TRUE,"",IF(VLOOKUP($A74,parlvotes_lh!$A$11:$ZZ$208,226,FALSE)=0,"",VLOOKUP($A74,parlvotes_lh!$A$11:$ZZ$208,226,FALSE)))</f>
        <v/>
      </c>
      <c r="V74" s="214" t="str">
        <f>IF(ISERROR(VLOOKUP($A74,parlvotes_lh!$A$11:$ZZ$208,246,FALSE))=TRUE,"",IF(VLOOKUP($A74,parlvotes_lh!$A$11:$ZZ$208,246,FALSE)=0,"",VLOOKUP($A74,parlvotes_lh!$A$11:$ZZ$208,246,FALSE)))</f>
        <v/>
      </c>
      <c r="W74" s="214" t="str">
        <f>IF(ISERROR(VLOOKUP($A74,parlvotes_lh!$A$11:$ZZ$208,266,FALSE))=TRUE,"",IF(VLOOKUP($A74,parlvotes_lh!$A$11:$ZZ$208,266,FALSE)=0,"",VLOOKUP($A74,parlvotes_lh!$A$11:$ZZ$208,266,FALSE)))</f>
        <v/>
      </c>
      <c r="X74" s="214" t="str">
        <f>IF(ISERROR(VLOOKUP($A74,parlvotes_lh!$A$11:$ZZ$208,286,FALSE))=TRUE,"",IF(VLOOKUP($A74,parlvotes_lh!$A$11:$ZZ$208,286,FALSE)=0,"",VLOOKUP($A74,parlvotes_lh!$A$11:$ZZ$208,286,FALSE)))</f>
        <v/>
      </c>
      <c r="Y74" s="214" t="str">
        <f>IF(ISERROR(VLOOKUP($A74,parlvotes_lh!$A$11:$ZZ$208,306,FALSE))=TRUE,"",IF(VLOOKUP($A74,parlvotes_lh!$A$11:$ZZ$208,306,FALSE)=0,"",VLOOKUP($A74,parlvotes_lh!$A$11:$ZZ$208,306,FALSE)))</f>
        <v/>
      </c>
      <c r="Z74" s="214" t="str">
        <f>IF(ISERROR(VLOOKUP($A74,parlvotes_lh!$A$11:$ZZ$208,326,FALSE))=TRUE,"",IF(VLOOKUP($A74,parlvotes_lh!$A$11:$ZZ$208,326,FALSE)=0,"",VLOOKUP($A74,parlvotes_lh!$A$11:$ZZ$208,326,FALSE)))</f>
        <v/>
      </c>
      <c r="AA74" s="214" t="str">
        <f>IF(ISERROR(VLOOKUP($A74,parlvotes_lh!$A$11:$ZZ$208,346,FALSE))=TRUE,"",IF(VLOOKUP($A74,parlvotes_lh!$A$11:$ZZ$208,346,FALSE)=0,"",VLOOKUP($A74,parlvotes_lh!$A$11:$ZZ$208,346,FALSE)))</f>
        <v/>
      </c>
      <c r="AB74" s="214" t="str">
        <f>IF(ISERROR(VLOOKUP($A74,parlvotes_lh!$A$11:$ZZ$208,366,FALSE))=TRUE,"",IF(VLOOKUP($A74,parlvotes_lh!$A$11:$ZZ$208,366,FALSE)=0,"",VLOOKUP($A74,parlvotes_lh!$A$11:$ZZ$208,366,FALSE)))</f>
        <v/>
      </c>
      <c r="AC74" s="214" t="str">
        <f>IF(ISERROR(VLOOKUP($A74,parlvotes_lh!$A$11:$ZZ$208,386,FALSE))=TRUE,"",IF(VLOOKUP($A74,parlvotes_lh!$A$11:$ZZ$208,386,FALSE)=0,"",VLOOKUP($A74,parlvotes_lh!$A$11:$ZZ$208,386,FALSE)))</f>
        <v/>
      </c>
    </row>
    <row r="75" spans="1:29" ht="13.5" customHeight="1">
      <c r="A75" s="208" t="str">
        <f>IF(info_parties!A75="","",info_parties!A75)</f>
        <v>sk_smer01</v>
      </c>
      <c r="B75" s="120" t="str">
        <f>IF(A75="","",MID(info_weblinks!$C$3,32,3))</f>
        <v>svk</v>
      </c>
      <c r="C75" s="120" t="str">
        <f>IF(info_parties!G75="","",info_parties!G75)</f>
        <v>Direction-Social Democracy</v>
      </c>
      <c r="D75" s="120" t="str">
        <f>IF(info_parties!K75="","",info_parties!K75)</f>
        <v>Smer-sociálna demokracia</v>
      </c>
      <c r="E75" s="120" t="str">
        <f>IF(info_parties!H75="","",info_parties!H75)</f>
        <v>Smer-SD</v>
      </c>
      <c r="F75" s="209">
        <f t="shared" si="8"/>
        <v>37519</v>
      </c>
      <c r="G75" s="210">
        <f t="shared" si="9"/>
        <v>43890</v>
      </c>
      <c r="H75" s="211">
        <f t="shared" si="10"/>
        <v>0.44416668037213075</v>
      </c>
      <c r="I75" s="212">
        <f t="shared" si="11"/>
        <v>40978</v>
      </c>
      <c r="J75" s="213" t="str">
        <f>IF(ISERROR(VLOOKUP($A75,parlvotes_lh!$A$11:$ZZ$208,6,FALSE))=TRUE,"",IF(VLOOKUP($A75,parlvotes_lh!$A$11:$ZZ$208,6,FALSE)=0,"",VLOOKUP($A75,parlvotes_lh!$A$11:$ZZ$208,6,FALSE)))</f>
        <v/>
      </c>
      <c r="K75" s="213" t="str">
        <f>IF(ISERROR(VLOOKUP($A75,parlvotes_lh!$A$11:$ZZ$208,26,FALSE))=TRUE,"",IF(VLOOKUP($A75,parlvotes_lh!$A$11:$ZZ$208,26,FALSE)=0,"",VLOOKUP($A75,parlvotes_lh!$A$11:$ZZ$208,26,FALSE)))</f>
        <v/>
      </c>
      <c r="L75" s="213">
        <f>IF(ISERROR(VLOOKUP($A75,parlvotes_lh!$A$11:$ZZ$208,46,FALSE))=TRUE,"",IF(VLOOKUP($A75,parlvotes_lh!$A$11:$ZZ$208,46,FALSE)=0,"",VLOOKUP($A75,parlvotes_lh!$A$11:$ZZ$208,46,FALSE)))</f>
        <v>0.13460000000000003</v>
      </c>
      <c r="M75" s="213">
        <f>IF(ISERROR(VLOOKUP($A75,parlvotes_lh!$A$11:$ZZ$208,66,FALSE))=TRUE,"",IF(VLOOKUP($A75,parlvotes_lh!$A$11:$ZZ$208,66,FALSE)=0,"",VLOOKUP($A75,parlvotes_lh!$A$11:$ZZ$208,66,FALSE)))</f>
        <v>0.29139999999999999</v>
      </c>
      <c r="N75" s="213">
        <f>IF(ISERROR(VLOOKUP($A75,parlvotes_lh!$A$11:$ZZ$208,86,FALSE))=TRUE,"",IF(VLOOKUP($A75,parlvotes_lh!$A$11:$ZZ$208,86,FALSE)=0,"",VLOOKUP($A75,parlvotes_lh!$A$11:$ZZ$208,86,FALSE)))</f>
        <v>0.34789999999999999</v>
      </c>
      <c r="O75" s="213">
        <f>IF(ISERROR(VLOOKUP($A75,parlvotes_lh!$A$11:$ZZ$208,106,FALSE))=TRUE,"",IF(VLOOKUP($A75,parlvotes_lh!$A$11:$ZZ$208,106,FALSE)=0,"",VLOOKUP($A75,parlvotes_lh!$A$11:$ZZ$208,106,FALSE)))</f>
        <v>0.44416668037213075</v>
      </c>
      <c r="P75" s="213">
        <f>IF(ISERROR(VLOOKUP($A75,parlvotes_lh!$A$11:$ZZ$208,126,FALSE))=TRUE,"",IF(VLOOKUP($A75,parlvotes_lh!$A$11:$ZZ$208,126,FALSE)=0,"",VLOOKUP($A75,parlvotes_lh!$A$11:$ZZ$208,126,FALSE)))</f>
        <v>0.28280356629278114</v>
      </c>
      <c r="Q75" s="214">
        <f>IF(ISERROR(VLOOKUP($A75,parlvotes_lh!$A$11:$ZZ$208,146,FALSE))=TRUE,"",IF(VLOOKUP($A75,parlvotes_lh!$A$11:$ZZ$208,146,FALSE)=0,"",VLOOKUP($A75,parlvotes_lh!$A$11:$ZZ$208,146,FALSE)))</f>
        <v>0.18294984818728785</v>
      </c>
      <c r="R75" s="214" t="str">
        <f>IF(ISERROR(VLOOKUP($A75,parlvotes_lh!$A$11:$ZZ$208,166,FALSE))=TRUE,"",IF(VLOOKUP($A75,parlvotes_lh!$A$11:$ZZ$208,166,FALSE)=0,"",VLOOKUP($A75,parlvotes_lh!$A$11:$ZZ$208,166,FALSE)))</f>
        <v/>
      </c>
      <c r="S75" s="214" t="str">
        <f>IF(ISERROR(VLOOKUP($A75,parlvotes_lh!$A$11:$ZZ$208,186,FALSE))=TRUE,"",IF(VLOOKUP($A75,parlvotes_lh!$A$11:$ZZ$208,186,FALSE)=0,"",VLOOKUP($A75,parlvotes_lh!$A$11:$ZZ$208,186,FALSE)))</f>
        <v/>
      </c>
      <c r="T75" s="214" t="str">
        <f>IF(ISERROR(VLOOKUP($A75,parlvotes_lh!$A$11:$ZZ$208,206,FALSE))=TRUE,"",IF(VLOOKUP($A75,parlvotes_lh!$A$11:$ZZ$208,206,FALSE)=0,"",VLOOKUP($A75,parlvotes_lh!$A$11:$ZZ$208,206,FALSE)))</f>
        <v/>
      </c>
      <c r="U75" s="214" t="str">
        <f>IF(ISERROR(VLOOKUP($A75,parlvotes_lh!$A$11:$ZZ$208,226,FALSE))=TRUE,"",IF(VLOOKUP($A75,parlvotes_lh!$A$11:$ZZ$208,226,FALSE)=0,"",VLOOKUP($A75,parlvotes_lh!$A$11:$ZZ$208,226,FALSE)))</f>
        <v/>
      </c>
      <c r="V75" s="214" t="str">
        <f>IF(ISERROR(VLOOKUP($A75,parlvotes_lh!$A$11:$ZZ$208,246,FALSE))=TRUE,"",IF(VLOOKUP($A75,parlvotes_lh!$A$11:$ZZ$208,246,FALSE)=0,"",VLOOKUP($A75,parlvotes_lh!$A$11:$ZZ$208,246,FALSE)))</f>
        <v/>
      </c>
      <c r="W75" s="214" t="str">
        <f>IF(ISERROR(VLOOKUP($A75,parlvotes_lh!$A$11:$ZZ$208,266,FALSE))=TRUE,"",IF(VLOOKUP($A75,parlvotes_lh!$A$11:$ZZ$208,266,FALSE)=0,"",VLOOKUP($A75,parlvotes_lh!$A$11:$ZZ$208,266,FALSE)))</f>
        <v/>
      </c>
      <c r="X75" s="214" t="str">
        <f>IF(ISERROR(VLOOKUP($A75,parlvotes_lh!$A$11:$ZZ$208,286,FALSE))=TRUE,"",IF(VLOOKUP($A75,parlvotes_lh!$A$11:$ZZ$208,286,FALSE)=0,"",VLOOKUP($A75,parlvotes_lh!$A$11:$ZZ$208,286,FALSE)))</f>
        <v/>
      </c>
      <c r="Y75" s="214" t="str">
        <f>IF(ISERROR(VLOOKUP($A75,parlvotes_lh!$A$11:$ZZ$208,306,FALSE))=TRUE,"",IF(VLOOKUP($A75,parlvotes_lh!$A$11:$ZZ$208,306,FALSE)=0,"",VLOOKUP($A75,parlvotes_lh!$A$11:$ZZ$208,306,FALSE)))</f>
        <v/>
      </c>
      <c r="Z75" s="214" t="str">
        <f>IF(ISERROR(VLOOKUP($A75,parlvotes_lh!$A$11:$ZZ$208,326,FALSE))=TRUE,"",IF(VLOOKUP($A75,parlvotes_lh!$A$11:$ZZ$208,326,FALSE)=0,"",VLOOKUP($A75,parlvotes_lh!$A$11:$ZZ$208,326,FALSE)))</f>
        <v/>
      </c>
      <c r="AA75" s="214" t="str">
        <f>IF(ISERROR(VLOOKUP($A75,parlvotes_lh!$A$11:$ZZ$208,346,FALSE))=TRUE,"",IF(VLOOKUP($A75,parlvotes_lh!$A$11:$ZZ$208,346,FALSE)=0,"",VLOOKUP($A75,parlvotes_lh!$A$11:$ZZ$208,346,FALSE)))</f>
        <v/>
      </c>
      <c r="AB75" s="214" t="str">
        <f>IF(ISERROR(VLOOKUP($A75,parlvotes_lh!$A$11:$ZZ$208,366,FALSE))=TRUE,"",IF(VLOOKUP($A75,parlvotes_lh!$A$11:$ZZ$208,366,FALSE)=0,"",VLOOKUP($A75,parlvotes_lh!$A$11:$ZZ$208,366,FALSE)))</f>
        <v/>
      </c>
      <c r="AC75" s="214" t="str">
        <f>IF(ISERROR(VLOOKUP($A75,parlvotes_lh!$A$11:$ZZ$208,386,FALSE))=TRUE,"",IF(VLOOKUP($A75,parlvotes_lh!$A$11:$ZZ$208,386,FALSE)=0,"",VLOOKUP($A75,parlvotes_lh!$A$11:$ZZ$208,386,FALSE)))</f>
        <v/>
      </c>
    </row>
    <row r="76" spans="1:29" ht="13.5" customHeight="1">
      <c r="A76" s="208" t="str">
        <f>IF(info_parties!A76="","",info_parties!A76)</f>
        <v>sk_sd01</v>
      </c>
      <c r="B76" s="120" t="str">
        <f>IF(A76="","",MID(info_weblinks!$C$3,32,3))</f>
        <v>svk</v>
      </c>
      <c r="C76" s="120" t="str">
        <f>IF(info_parties!G76="","",info_parties!G76)</f>
        <v>Social Democracy</v>
      </c>
      <c r="D76" s="120" t="str">
        <f>IF(info_parties!K76="","",info_parties!K76)</f>
        <v>Sociálna demokracia</v>
      </c>
      <c r="E76" s="120" t="str">
        <f>IF(info_parties!H76="","",info_parties!H76)</f>
        <v>SD</v>
      </c>
      <c r="F76" s="209" t="str">
        <f t="shared" si="8"/>
        <v/>
      </c>
      <c r="G76" s="210" t="str">
        <f t="shared" si="9"/>
        <v/>
      </c>
      <c r="H76" s="211" t="str">
        <f t="shared" si="10"/>
        <v/>
      </c>
      <c r="I76" s="212" t="str">
        <f t="shared" si="11"/>
        <v/>
      </c>
      <c r="J76" s="213" t="str">
        <f>IF(ISERROR(VLOOKUP($A76,parlvotes_lh!$A$11:$ZZ$208,6,FALSE))=TRUE,"",IF(VLOOKUP($A76,parlvotes_lh!$A$11:$ZZ$208,6,FALSE)=0,"",VLOOKUP($A76,parlvotes_lh!$A$11:$ZZ$208,6,FALSE)))</f>
        <v/>
      </c>
      <c r="K76" s="213" t="str">
        <f>IF(ISERROR(VLOOKUP($A76,parlvotes_lh!$A$11:$ZZ$208,26,FALSE))=TRUE,"",IF(VLOOKUP($A76,parlvotes_lh!$A$11:$ZZ$208,26,FALSE)=0,"",VLOOKUP($A76,parlvotes_lh!$A$11:$ZZ$208,26,FALSE)))</f>
        <v/>
      </c>
      <c r="L76" s="213" t="str">
        <f>IF(ISERROR(VLOOKUP($A76,parlvotes_lh!$A$11:$ZZ$208,46,FALSE))=TRUE,"",IF(VLOOKUP($A76,parlvotes_lh!$A$11:$ZZ$208,46,FALSE)=0,"",VLOOKUP($A76,parlvotes_lh!$A$11:$ZZ$208,46,FALSE)))</f>
        <v/>
      </c>
      <c r="M76" s="213" t="str">
        <f>IF(ISERROR(VLOOKUP($A76,parlvotes_lh!$A$11:$ZZ$208,66,FALSE))=TRUE,"",IF(VLOOKUP($A76,parlvotes_lh!$A$11:$ZZ$208,66,FALSE)=0,"",VLOOKUP($A76,parlvotes_lh!$A$11:$ZZ$208,66,FALSE)))</f>
        <v/>
      </c>
      <c r="N76" s="213" t="str">
        <f>IF(ISERROR(VLOOKUP($A76,parlvotes_lh!$A$11:$ZZ$208,86,FALSE))=TRUE,"",IF(VLOOKUP($A76,parlvotes_lh!$A$11:$ZZ$208,86,FALSE)=0,"",VLOOKUP($A76,parlvotes_lh!$A$11:$ZZ$208,86,FALSE)))</f>
        <v/>
      </c>
      <c r="O76" s="213" t="str">
        <f>IF(ISERROR(VLOOKUP($A76,parlvotes_lh!$A$11:$ZZ$208,106,FALSE))=TRUE,"",IF(VLOOKUP($A76,parlvotes_lh!$A$11:$ZZ$208,106,FALSE)=0,"",VLOOKUP($A76,parlvotes_lh!$A$11:$ZZ$208,106,FALSE)))</f>
        <v/>
      </c>
      <c r="P76" s="213" t="str">
        <f>IF(ISERROR(VLOOKUP($A76,parlvotes_lh!$A$11:$ZZ$208,126,FALSE))=TRUE,"",IF(VLOOKUP($A76,parlvotes_lh!$A$11:$ZZ$208,126,FALSE)=0,"",VLOOKUP($A76,parlvotes_lh!$A$11:$ZZ$208,126,FALSE)))</f>
        <v/>
      </c>
      <c r="Q76" s="214" t="str">
        <f>IF(ISERROR(VLOOKUP($A76,parlvotes_lh!$A$11:$ZZ$208,146,FALSE))=TRUE,"",IF(VLOOKUP($A76,parlvotes_lh!$A$11:$ZZ$208,146,FALSE)=0,"",VLOOKUP($A76,parlvotes_lh!$A$11:$ZZ$208,146,FALSE)))</f>
        <v/>
      </c>
      <c r="R76" s="214" t="str">
        <f>IF(ISERROR(VLOOKUP($A76,parlvotes_lh!$A$11:$ZZ$208,166,FALSE))=TRUE,"",IF(VLOOKUP($A76,parlvotes_lh!$A$11:$ZZ$208,166,FALSE)=0,"",VLOOKUP($A76,parlvotes_lh!$A$11:$ZZ$208,166,FALSE)))</f>
        <v/>
      </c>
      <c r="S76" s="214" t="str">
        <f>IF(ISERROR(VLOOKUP($A76,parlvotes_lh!$A$11:$ZZ$208,186,FALSE))=TRUE,"",IF(VLOOKUP($A76,parlvotes_lh!$A$11:$ZZ$208,186,FALSE)=0,"",VLOOKUP($A76,parlvotes_lh!$A$11:$ZZ$208,186,FALSE)))</f>
        <v/>
      </c>
      <c r="T76" s="214" t="str">
        <f>IF(ISERROR(VLOOKUP($A76,parlvotes_lh!$A$11:$ZZ$208,206,FALSE))=TRUE,"",IF(VLOOKUP($A76,parlvotes_lh!$A$11:$ZZ$208,206,FALSE)=0,"",VLOOKUP($A76,parlvotes_lh!$A$11:$ZZ$208,206,FALSE)))</f>
        <v/>
      </c>
      <c r="U76" s="214" t="str">
        <f>IF(ISERROR(VLOOKUP($A76,parlvotes_lh!$A$11:$ZZ$208,226,FALSE))=TRUE,"",IF(VLOOKUP($A76,parlvotes_lh!$A$11:$ZZ$208,226,FALSE)=0,"",VLOOKUP($A76,parlvotes_lh!$A$11:$ZZ$208,226,FALSE)))</f>
        <v/>
      </c>
      <c r="V76" s="214" t="str">
        <f>IF(ISERROR(VLOOKUP($A76,parlvotes_lh!$A$11:$ZZ$208,246,FALSE))=TRUE,"",IF(VLOOKUP($A76,parlvotes_lh!$A$11:$ZZ$208,246,FALSE)=0,"",VLOOKUP($A76,parlvotes_lh!$A$11:$ZZ$208,246,FALSE)))</f>
        <v/>
      </c>
      <c r="W76" s="214" t="str">
        <f>IF(ISERROR(VLOOKUP($A76,parlvotes_lh!$A$11:$ZZ$208,266,FALSE))=TRUE,"",IF(VLOOKUP($A76,parlvotes_lh!$A$11:$ZZ$208,266,FALSE)=0,"",VLOOKUP($A76,parlvotes_lh!$A$11:$ZZ$208,266,FALSE)))</f>
        <v/>
      </c>
      <c r="X76" s="214" t="str">
        <f>IF(ISERROR(VLOOKUP($A76,parlvotes_lh!$A$11:$ZZ$208,286,FALSE))=TRUE,"",IF(VLOOKUP($A76,parlvotes_lh!$A$11:$ZZ$208,286,FALSE)=0,"",VLOOKUP($A76,parlvotes_lh!$A$11:$ZZ$208,286,FALSE)))</f>
        <v/>
      </c>
      <c r="Y76" s="214" t="str">
        <f>IF(ISERROR(VLOOKUP($A76,parlvotes_lh!$A$11:$ZZ$208,306,FALSE))=TRUE,"",IF(VLOOKUP($A76,parlvotes_lh!$A$11:$ZZ$208,306,FALSE)=0,"",VLOOKUP($A76,parlvotes_lh!$A$11:$ZZ$208,306,FALSE)))</f>
        <v/>
      </c>
      <c r="Z76" s="214" t="str">
        <f>IF(ISERROR(VLOOKUP($A76,parlvotes_lh!$A$11:$ZZ$208,326,FALSE))=TRUE,"",IF(VLOOKUP($A76,parlvotes_lh!$A$11:$ZZ$208,326,FALSE)=0,"",VLOOKUP($A76,parlvotes_lh!$A$11:$ZZ$208,326,FALSE)))</f>
        <v/>
      </c>
      <c r="AA76" s="214" t="str">
        <f>IF(ISERROR(VLOOKUP($A76,parlvotes_lh!$A$11:$ZZ$208,346,FALSE))=TRUE,"",IF(VLOOKUP($A76,parlvotes_lh!$A$11:$ZZ$208,346,FALSE)=0,"",VLOOKUP($A76,parlvotes_lh!$A$11:$ZZ$208,346,FALSE)))</f>
        <v/>
      </c>
      <c r="AB76" s="214" t="str">
        <f>IF(ISERROR(VLOOKUP($A76,parlvotes_lh!$A$11:$ZZ$208,366,FALSE))=TRUE,"",IF(VLOOKUP($A76,parlvotes_lh!$A$11:$ZZ$208,366,FALSE)=0,"",VLOOKUP($A76,parlvotes_lh!$A$11:$ZZ$208,366,FALSE)))</f>
        <v/>
      </c>
      <c r="AC76" s="214" t="str">
        <f>IF(ISERROR(VLOOKUP($A76,parlvotes_lh!$A$11:$ZZ$208,386,FALSE))=TRUE,"",IF(VLOOKUP($A76,parlvotes_lh!$A$11:$ZZ$208,386,FALSE)=0,"",VLOOKUP($A76,parlvotes_lh!$A$11:$ZZ$208,386,FALSE)))</f>
        <v/>
      </c>
    </row>
    <row r="77" spans="1:29" ht="13.5" customHeight="1">
      <c r="A77" s="208" t="str">
        <f>IF(info_parties!A77="","",info_parties!A77)</f>
        <v>sk_sda01</v>
      </c>
      <c r="B77" s="120" t="str">
        <f>IF(A77="","",MID(info_weblinks!$C$3,32,3))</f>
        <v>svk</v>
      </c>
      <c r="C77" s="120" t="str">
        <f>IF(info_parties!G77="","",info_parties!G77)</f>
        <v>Social Democratic Alternative</v>
      </c>
      <c r="D77" s="120" t="str">
        <f>IF(info_parties!K77="","",info_parties!K77)</f>
        <v>Sociálnodemokratická alternatíva</v>
      </c>
      <c r="E77" s="120" t="str">
        <f>IF(info_parties!H77="","",info_parties!H77)</f>
        <v>SDA</v>
      </c>
      <c r="F77" s="209">
        <f t="shared" si="8"/>
        <v>37519</v>
      </c>
      <c r="G77" s="210">
        <f t="shared" si="9"/>
        <v>37519</v>
      </c>
      <c r="H77" s="211">
        <f t="shared" si="10"/>
        <v>1.7899999999999999E-2</v>
      </c>
      <c r="I77" s="212">
        <f t="shared" si="11"/>
        <v>37519</v>
      </c>
      <c r="J77" s="213" t="str">
        <f>IF(ISERROR(VLOOKUP($A77,parlvotes_lh!$A$11:$ZZ$208,6,FALSE))=TRUE,"",IF(VLOOKUP($A77,parlvotes_lh!$A$11:$ZZ$208,6,FALSE)=0,"",VLOOKUP($A77,parlvotes_lh!$A$11:$ZZ$208,6,FALSE)))</f>
        <v/>
      </c>
      <c r="K77" s="213" t="str">
        <f>IF(ISERROR(VLOOKUP($A77,parlvotes_lh!$A$11:$ZZ$208,26,FALSE))=TRUE,"",IF(VLOOKUP($A77,parlvotes_lh!$A$11:$ZZ$208,26,FALSE)=0,"",VLOOKUP($A77,parlvotes_lh!$A$11:$ZZ$208,26,FALSE)))</f>
        <v/>
      </c>
      <c r="L77" s="213">
        <f>IF(ISERROR(VLOOKUP($A77,parlvotes_lh!$A$11:$ZZ$208,46,FALSE))=TRUE,"",IF(VLOOKUP($A77,parlvotes_lh!$A$11:$ZZ$208,46,FALSE)=0,"",VLOOKUP($A77,parlvotes_lh!$A$11:$ZZ$208,46,FALSE)))</f>
        <v>1.7899999999999999E-2</v>
      </c>
      <c r="M77" s="213" t="str">
        <f>IF(ISERROR(VLOOKUP($A77,parlvotes_lh!$A$11:$ZZ$208,66,FALSE))=TRUE,"",IF(VLOOKUP($A77,parlvotes_lh!$A$11:$ZZ$208,66,FALSE)=0,"",VLOOKUP($A77,parlvotes_lh!$A$11:$ZZ$208,66,FALSE)))</f>
        <v/>
      </c>
      <c r="N77" s="213" t="str">
        <f>IF(ISERROR(VLOOKUP($A77,parlvotes_lh!$A$11:$ZZ$208,86,FALSE))=TRUE,"",IF(VLOOKUP($A77,parlvotes_lh!$A$11:$ZZ$208,86,FALSE)=0,"",VLOOKUP($A77,parlvotes_lh!$A$11:$ZZ$208,86,FALSE)))</f>
        <v/>
      </c>
      <c r="O77" s="213" t="str">
        <f>IF(ISERROR(VLOOKUP($A77,parlvotes_lh!$A$11:$ZZ$208,106,FALSE))=TRUE,"",IF(VLOOKUP($A77,parlvotes_lh!$A$11:$ZZ$208,106,FALSE)=0,"",VLOOKUP($A77,parlvotes_lh!$A$11:$ZZ$208,106,FALSE)))</f>
        <v/>
      </c>
      <c r="P77" s="213" t="str">
        <f>IF(ISERROR(VLOOKUP($A77,parlvotes_lh!$A$11:$ZZ$208,126,FALSE))=TRUE,"",IF(VLOOKUP($A77,parlvotes_lh!$A$11:$ZZ$208,126,FALSE)=0,"",VLOOKUP($A77,parlvotes_lh!$A$11:$ZZ$208,126,FALSE)))</f>
        <v/>
      </c>
      <c r="Q77" s="214" t="str">
        <f>IF(ISERROR(VLOOKUP($A77,parlvotes_lh!$A$11:$ZZ$208,146,FALSE))=TRUE,"",IF(VLOOKUP($A77,parlvotes_lh!$A$11:$ZZ$208,146,FALSE)=0,"",VLOOKUP($A77,parlvotes_lh!$A$11:$ZZ$208,146,FALSE)))</f>
        <v/>
      </c>
      <c r="R77" s="214" t="str">
        <f>IF(ISERROR(VLOOKUP($A77,parlvotes_lh!$A$11:$ZZ$208,166,FALSE))=TRUE,"",IF(VLOOKUP($A77,parlvotes_lh!$A$11:$ZZ$208,166,FALSE)=0,"",VLOOKUP($A77,parlvotes_lh!$A$11:$ZZ$208,166,FALSE)))</f>
        <v/>
      </c>
      <c r="S77" s="214" t="str">
        <f>IF(ISERROR(VLOOKUP($A77,parlvotes_lh!$A$11:$ZZ$208,186,FALSE))=TRUE,"",IF(VLOOKUP($A77,parlvotes_lh!$A$11:$ZZ$208,186,FALSE)=0,"",VLOOKUP($A77,parlvotes_lh!$A$11:$ZZ$208,186,FALSE)))</f>
        <v/>
      </c>
      <c r="T77" s="214" t="str">
        <f>IF(ISERROR(VLOOKUP($A77,parlvotes_lh!$A$11:$ZZ$208,206,FALSE))=TRUE,"",IF(VLOOKUP($A77,parlvotes_lh!$A$11:$ZZ$208,206,FALSE)=0,"",VLOOKUP($A77,parlvotes_lh!$A$11:$ZZ$208,206,FALSE)))</f>
        <v/>
      </c>
      <c r="U77" s="214" t="str">
        <f>IF(ISERROR(VLOOKUP($A77,parlvotes_lh!$A$11:$ZZ$208,226,FALSE))=TRUE,"",IF(VLOOKUP($A77,parlvotes_lh!$A$11:$ZZ$208,226,FALSE)=0,"",VLOOKUP($A77,parlvotes_lh!$A$11:$ZZ$208,226,FALSE)))</f>
        <v/>
      </c>
      <c r="V77" s="214" t="str">
        <f>IF(ISERROR(VLOOKUP($A77,parlvotes_lh!$A$11:$ZZ$208,246,FALSE))=TRUE,"",IF(VLOOKUP($A77,parlvotes_lh!$A$11:$ZZ$208,246,FALSE)=0,"",VLOOKUP($A77,parlvotes_lh!$A$11:$ZZ$208,246,FALSE)))</f>
        <v/>
      </c>
      <c r="W77" s="214" t="str">
        <f>IF(ISERROR(VLOOKUP($A77,parlvotes_lh!$A$11:$ZZ$208,266,FALSE))=TRUE,"",IF(VLOOKUP($A77,parlvotes_lh!$A$11:$ZZ$208,266,FALSE)=0,"",VLOOKUP($A77,parlvotes_lh!$A$11:$ZZ$208,266,FALSE)))</f>
        <v/>
      </c>
      <c r="X77" s="214" t="str">
        <f>IF(ISERROR(VLOOKUP($A77,parlvotes_lh!$A$11:$ZZ$208,286,FALSE))=TRUE,"",IF(VLOOKUP($A77,parlvotes_lh!$A$11:$ZZ$208,286,FALSE)=0,"",VLOOKUP($A77,parlvotes_lh!$A$11:$ZZ$208,286,FALSE)))</f>
        <v/>
      </c>
      <c r="Y77" s="214" t="str">
        <f>IF(ISERROR(VLOOKUP($A77,parlvotes_lh!$A$11:$ZZ$208,306,FALSE))=TRUE,"",IF(VLOOKUP($A77,parlvotes_lh!$A$11:$ZZ$208,306,FALSE)=0,"",VLOOKUP($A77,parlvotes_lh!$A$11:$ZZ$208,306,FALSE)))</f>
        <v/>
      </c>
      <c r="Z77" s="214" t="str">
        <f>IF(ISERROR(VLOOKUP($A77,parlvotes_lh!$A$11:$ZZ$208,326,FALSE))=TRUE,"",IF(VLOOKUP($A77,parlvotes_lh!$A$11:$ZZ$208,326,FALSE)=0,"",VLOOKUP($A77,parlvotes_lh!$A$11:$ZZ$208,326,FALSE)))</f>
        <v/>
      </c>
      <c r="AA77" s="214" t="str">
        <f>IF(ISERROR(VLOOKUP($A77,parlvotes_lh!$A$11:$ZZ$208,346,FALSE))=TRUE,"",IF(VLOOKUP($A77,parlvotes_lh!$A$11:$ZZ$208,346,FALSE)=0,"",VLOOKUP($A77,parlvotes_lh!$A$11:$ZZ$208,346,FALSE)))</f>
        <v/>
      </c>
      <c r="AB77" s="214" t="str">
        <f>IF(ISERROR(VLOOKUP($A77,parlvotes_lh!$A$11:$ZZ$208,366,FALSE))=TRUE,"",IF(VLOOKUP($A77,parlvotes_lh!$A$11:$ZZ$208,366,FALSE)=0,"",VLOOKUP($A77,parlvotes_lh!$A$11:$ZZ$208,366,FALSE)))</f>
        <v/>
      </c>
      <c r="AC77" s="214" t="str">
        <f>IF(ISERROR(VLOOKUP($A77,parlvotes_lh!$A$11:$ZZ$208,386,FALSE))=TRUE,"",IF(VLOOKUP($A77,parlvotes_lh!$A$11:$ZZ$208,386,FALSE)=0,"",VLOOKUP($A77,parlvotes_lh!$A$11:$ZZ$208,386,FALSE)))</f>
        <v/>
      </c>
    </row>
    <row r="78" spans="1:29" ht="13.5" customHeight="1">
      <c r="A78" s="208" t="str">
        <f>IF(info_parties!A78="","",info_parties!A78)</f>
        <v>sk_sv01</v>
      </c>
      <c r="B78" s="120" t="str">
        <f>IF(A78="","",MID(info_weblinks!$C$3,32,3))</f>
        <v>svk</v>
      </c>
      <c r="C78" s="120" t="str">
        <f>IF(info_parties!G78="","",info_parties!G78)</f>
        <v>Common Choice</v>
      </c>
      <c r="D78" s="120" t="str">
        <f>IF(info_parties!K78="","",info_parties!K78)</f>
        <v>Spoločná voľba</v>
      </c>
      <c r="E78" s="120" t="str">
        <f>IF(info_parties!H78="","",info_parties!H78)</f>
        <v>SV</v>
      </c>
      <c r="F78" s="209">
        <f t="shared" si="8"/>
        <v>34607</v>
      </c>
      <c r="G78" s="210">
        <f t="shared" si="9"/>
        <v>34607</v>
      </c>
      <c r="H78" s="211">
        <f t="shared" si="10"/>
        <v>0.1041</v>
      </c>
      <c r="I78" s="212">
        <f t="shared" si="11"/>
        <v>34607</v>
      </c>
      <c r="J78" s="213">
        <f>IF(ISERROR(VLOOKUP($A78,parlvotes_lh!$A$11:$ZZ$208,6,FALSE))=TRUE,"",IF(VLOOKUP($A78,parlvotes_lh!$A$11:$ZZ$208,6,FALSE)=0,"",VLOOKUP($A78,parlvotes_lh!$A$11:$ZZ$208,6,FALSE)))</f>
        <v>0.1041</v>
      </c>
      <c r="K78" s="213" t="str">
        <f>IF(ISERROR(VLOOKUP($A78,parlvotes_lh!$A$11:$ZZ$208,26,FALSE))=TRUE,"",IF(VLOOKUP($A78,parlvotes_lh!$A$11:$ZZ$208,26,FALSE)=0,"",VLOOKUP($A78,parlvotes_lh!$A$11:$ZZ$208,26,FALSE)))</f>
        <v/>
      </c>
      <c r="L78" s="213" t="str">
        <f>IF(ISERROR(VLOOKUP($A78,parlvotes_lh!$A$11:$ZZ$208,46,FALSE))=TRUE,"",IF(VLOOKUP($A78,parlvotes_lh!$A$11:$ZZ$208,46,FALSE)=0,"",VLOOKUP($A78,parlvotes_lh!$A$11:$ZZ$208,46,FALSE)))</f>
        <v/>
      </c>
      <c r="M78" s="213" t="str">
        <f>IF(ISERROR(VLOOKUP($A78,parlvotes_lh!$A$11:$ZZ$208,66,FALSE))=TRUE,"",IF(VLOOKUP($A78,parlvotes_lh!$A$11:$ZZ$208,66,FALSE)=0,"",VLOOKUP($A78,parlvotes_lh!$A$11:$ZZ$208,66,FALSE)))</f>
        <v/>
      </c>
      <c r="N78" s="213" t="str">
        <f>IF(ISERROR(VLOOKUP($A78,parlvotes_lh!$A$11:$ZZ$208,86,FALSE))=TRUE,"",IF(VLOOKUP($A78,parlvotes_lh!$A$11:$ZZ$208,86,FALSE)=0,"",VLOOKUP($A78,parlvotes_lh!$A$11:$ZZ$208,86,FALSE)))</f>
        <v/>
      </c>
      <c r="O78" s="213" t="str">
        <f>IF(ISERROR(VLOOKUP($A78,parlvotes_lh!$A$11:$ZZ$208,106,FALSE))=TRUE,"",IF(VLOOKUP($A78,parlvotes_lh!$A$11:$ZZ$208,106,FALSE)=0,"",VLOOKUP($A78,parlvotes_lh!$A$11:$ZZ$208,106,FALSE)))</f>
        <v/>
      </c>
      <c r="P78" s="213" t="str">
        <f>IF(ISERROR(VLOOKUP($A78,parlvotes_lh!$A$11:$ZZ$208,126,FALSE))=TRUE,"",IF(VLOOKUP($A78,parlvotes_lh!$A$11:$ZZ$208,126,FALSE)=0,"",VLOOKUP($A78,parlvotes_lh!$A$11:$ZZ$208,126,FALSE)))</f>
        <v/>
      </c>
      <c r="Q78" s="214" t="str">
        <f>IF(ISERROR(VLOOKUP($A78,parlvotes_lh!$A$11:$ZZ$208,146,FALSE))=TRUE,"",IF(VLOOKUP($A78,parlvotes_lh!$A$11:$ZZ$208,146,FALSE)=0,"",VLOOKUP($A78,parlvotes_lh!$A$11:$ZZ$208,146,FALSE)))</f>
        <v/>
      </c>
      <c r="R78" s="214" t="str">
        <f>IF(ISERROR(VLOOKUP($A78,parlvotes_lh!$A$11:$ZZ$208,166,FALSE))=TRUE,"",IF(VLOOKUP($A78,parlvotes_lh!$A$11:$ZZ$208,166,FALSE)=0,"",VLOOKUP($A78,parlvotes_lh!$A$11:$ZZ$208,166,FALSE)))</f>
        <v/>
      </c>
      <c r="S78" s="214" t="str">
        <f>IF(ISERROR(VLOOKUP($A78,parlvotes_lh!$A$11:$ZZ$208,186,FALSE))=TRUE,"",IF(VLOOKUP($A78,parlvotes_lh!$A$11:$ZZ$208,186,FALSE)=0,"",VLOOKUP($A78,parlvotes_lh!$A$11:$ZZ$208,186,FALSE)))</f>
        <v/>
      </c>
      <c r="T78" s="214" t="str">
        <f>IF(ISERROR(VLOOKUP($A78,parlvotes_lh!$A$11:$ZZ$208,206,FALSE))=TRUE,"",IF(VLOOKUP($A78,parlvotes_lh!$A$11:$ZZ$208,206,FALSE)=0,"",VLOOKUP($A78,parlvotes_lh!$A$11:$ZZ$208,206,FALSE)))</f>
        <v/>
      </c>
      <c r="U78" s="214" t="str">
        <f>IF(ISERROR(VLOOKUP($A78,parlvotes_lh!$A$11:$ZZ$208,226,FALSE))=TRUE,"",IF(VLOOKUP($A78,parlvotes_lh!$A$11:$ZZ$208,226,FALSE)=0,"",VLOOKUP($A78,parlvotes_lh!$A$11:$ZZ$208,226,FALSE)))</f>
        <v/>
      </c>
      <c r="V78" s="214" t="str">
        <f>IF(ISERROR(VLOOKUP($A78,parlvotes_lh!$A$11:$ZZ$208,246,FALSE))=TRUE,"",IF(VLOOKUP($A78,parlvotes_lh!$A$11:$ZZ$208,246,FALSE)=0,"",VLOOKUP($A78,parlvotes_lh!$A$11:$ZZ$208,246,FALSE)))</f>
        <v/>
      </c>
      <c r="W78" s="214" t="str">
        <f>IF(ISERROR(VLOOKUP($A78,parlvotes_lh!$A$11:$ZZ$208,266,FALSE))=TRUE,"",IF(VLOOKUP($A78,parlvotes_lh!$A$11:$ZZ$208,266,FALSE)=0,"",VLOOKUP($A78,parlvotes_lh!$A$11:$ZZ$208,266,FALSE)))</f>
        <v/>
      </c>
      <c r="X78" s="214" t="str">
        <f>IF(ISERROR(VLOOKUP($A78,parlvotes_lh!$A$11:$ZZ$208,286,FALSE))=TRUE,"",IF(VLOOKUP($A78,parlvotes_lh!$A$11:$ZZ$208,286,FALSE)=0,"",VLOOKUP($A78,parlvotes_lh!$A$11:$ZZ$208,286,FALSE)))</f>
        <v/>
      </c>
      <c r="Y78" s="214" t="str">
        <f>IF(ISERROR(VLOOKUP($A78,parlvotes_lh!$A$11:$ZZ$208,306,FALSE))=TRUE,"",IF(VLOOKUP($A78,parlvotes_lh!$A$11:$ZZ$208,306,FALSE)=0,"",VLOOKUP($A78,parlvotes_lh!$A$11:$ZZ$208,306,FALSE)))</f>
        <v/>
      </c>
      <c r="Z78" s="214" t="str">
        <f>IF(ISERROR(VLOOKUP($A78,parlvotes_lh!$A$11:$ZZ$208,326,FALSE))=TRUE,"",IF(VLOOKUP($A78,parlvotes_lh!$A$11:$ZZ$208,326,FALSE)=0,"",VLOOKUP($A78,parlvotes_lh!$A$11:$ZZ$208,326,FALSE)))</f>
        <v/>
      </c>
      <c r="AA78" s="214" t="str">
        <f>IF(ISERROR(VLOOKUP($A78,parlvotes_lh!$A$11:$ZZ$208,346,FALSE))=TRUE,"",IF(VLOOKUP($A78,parlvotes_lh!$A$11:$ZZ$208,346,FALSE)=0,"",VLOOKUP($A78,parlvotes_lh!$A$11:$ZZ$208,346,FALSE)))</f>
        <v/>
      </c>
      <c r="AB78" s="214" t="str">
        <f>IF(ISERROR(VLOOKUP($A78,parlvotes_lh!$A$11:$ZZ$208,366,FALSE))=TRUE,"",IF(VLOOKUP($A78,parlvotes_lh!$A$11:$ZZ$208,366,FALSE)=0,"",VLOOKUP($A78,parlvotes_lh!$A$11:$ZZ$208,366,FALSE)))</f>
        <v/>
      </c>
      <c r="AC78" s="214" t="str">
        <f>IF(ISERROR(VLOOKUP($A78,parlvotes_lh!$A$11:$ZZ$208,386,FALSE))=TRUE,"",IF(VLOOKUP($A78,parlvotes_lh!$A$11:$ZZ$208,386,FALSE)=0,"",VLOOKUP($A78,parlvotes_lh!$A$11:$ZZ$208,386,FALSE)))</f>
        <v/>
      </c>
    </row>
    <row r="79" spans="1:29" ht="13.5" customHeight="1">
      <c r="A79" s="208" t="str">
        <f>IF(info_parties!A79="","",info_parties!A79)</f>
        <v>sk_sds01</v>
      </c>
      <c r="B79" s="120" t="str">
        <f>IF(A79="","",MID(info_weblinks!$C$3,32,3))</f>
        <v>svk</v>
      </c>
      <c r="C79" s="120" t="str">
        <f>IF(info_parties!G79="","",info_parties!G79)</f>
        <v>Party of Democrati Slovakia</v>
      </c>
      <c r="D79" s="120" t="str">
        <f>IF(info_parties!K79="","",info_parties!K79)</f>
        <v>Strana demokratického Slovenska</v>
      </c>
      <c r="E79" s="120" t="str">
        <f>IF(info_parties!H79="","",info_parties!H79)</f>
        <v>SDS</v>
      </c>
      <c r="F79" s="209" t="str">
        <f t="shared" si="8"/>
        <v/>
      </c>
      <c r="G79" s="210" t="str">
        <f t="shared" si="9"/>
        <v/>
      </c>
      <c r="H79" s="211" t="str">
        <f t="shared" si="10"/>
        <v/>
      </c>
      <c r="I79" s="212" t="str">
        <f t="shared" si="11"/>
        <v/>
      </c>
      <c r="J79" s="213" t="str">
        <f>IF(ISERROR(VLOOKUP($A79,parlvotes_lh!$A$11:$ZZ$208,6,FALSE))=TRUE,"",IF(VLOOKUP($A79,parlvotes_lh!$A$11:$ZZ$208,6,FALSE)=0,"",VLOOKUP($A79,parlvotes_lh!$A$11:$ZZ$208,6,FALSE)))</f>
        <v/>
      </c>
      <c r="K79" s="213" t="str">
        <f>IF(ISERROR(VLOOKUP($A79,parlvotes_lh!$A$11:$ZZ$208,26,FALSE))=TRUE,"",IF(VLOOKUP($A79,parlvotes_lh!$A$11:$ZZ$208,26,FALSE)=0,"",VLOOKUP($A79,parlvotes_lh!$A$11:$ZZ$208,26,FALSE)))</f>
        <v/>
      </c>
      <c r="L79" s="213" t="str">
        <f>IF(ISERROR(VLOOKUP($A79,parlvotes_lh!$A$11:$ZZ$208,46,FALSE))=TRUE,"",IF(VLOOKUP($A79,parlvotes_lh!$A$11:$ZZ$208,46,FALSE)=0,"",VLOOKUP($A79,parlvotes_lh!$A$11:$ZZ$208,46,FALSE)))</f>
        <v/>
      </c>
      <c r="M79" s="213" t="str">
        <f>IF(ISERROR(VLOOKUP($A79,parlvotes_lh!$A$11:$ZZ$208,66,FALSE))=TRUE,"",IF(VLOOKUP($A79,parlvotes_lh!$A$11:$ZZ$208,66,FALSE)=0,"",VLOOKUP($A79,parlvotes_lh!$A$11:$ZZ$208,66,FALSE)))</f>
        <v/>
      </c>
      <c r="N79" s="213" t="str">
        <f>IF(ISERROR(VLOOKUP($A79,parlvotes_lh!$A$11:$ZZ$208,86,FALSE))=TRUE,"",IF(VLOOKUP($A79,parlvotes_lh!$A$11:$ZZ$208,86,FALSE)=0,"",VLOOKUP($A79,parlvotes_lh!$A$11:$ZZ$208,86,FALSE)))</f>
        <v/>
      </c>
      <c r="O79" s="213" t="str">
        <f>IF(ISERROR(VLOOKUP($A79,parlvotes_lh!$A$11:$ZZ$208,106,FALSE))=TRUE,"",IF(VLOOKUP($A79,parlvotes_lh!$A$11:$ZZ$208,106,FALSE)=0,"",VLOOKUP($A79,parlvotes_lh!$A$11:$ZZ$208,106,FALSE)))</f>
        <v/>
      </c>
      <c r="P79" s="213" t="str">
        <f>IF(ISERROR(VLOOKUP($A79,parlvotes_lh!$A$11:$ZZ$208,126,FALSE))=TRUE,"",IF(VLOOKUP($A79,parlvotes_lh!$A$11:$ZZ$208,126,FALSE)=0,"",VLOOKUP($A79,parlvotes_lh!$A$11:$ZZ$208,126,FALSE)))</f>
        <v/>
      </c>
      <c r="Q79" s="214" t="str">
        <f>IF(ISERROR(VLOOKUP($A79,parlvotes_lh!$A$11:$ZZ$208,146,FALSE))=TRUE,"",IF(VLOOKUP($A79,parlvotes_lh!$A$11:$ZZ$208,146,FALSE)=0,"",VLOOKUP($A79,parlvotes_lh!$A$11:$ZZ$208,146,FALSE)))</f>
        <v/>
      </c>
      <c r="R79" s="214" t="str">
        <f>IF(ISERROR(VLOOKUP($A79,parlvotes_lh!$A$11:$ZZ$208,166,FALSE))=TRUE,"",IF(VLOOKUP($A79,parlvotes_lh!$A$11:$ZZ$208,166,FALSE)=0,"",VLOOKUP($A79,parlvotes_lh!$A$11:$ZZ$208,166,FALSE)))</f>
        <v/>
      </c>
      <c r="S79" s="214" t="str">
        <f>IF(ISERROR(VLOOKUP($A79,parlvotes_lh!$A$11:$ZZ$208,186,FALSE))=TRUE,"",IF(VLOOKUP($A79,parlvotes_lh!$A$11:$ZZ$208,186,FALSE)=0,"",VLOOKUP($A79,parlvotes_lh!$A$11:$ZZ$208,186,FALSE)))</f>
        <v/>
      </c>
      <c r="T79" s="214" t="str">
        <f>IF(ISERROR(VLOOKUP($A79,parlvotes_lh!$A$11:$ZZ$208,206,FALSE))=TRUE,"",IF(VLOOKUP($A79,parlvotes_lh!$A$11:$ZZ$208,206,FALSE)=0,"",VLOOKUP($A79,parlvotes_lh!$A$11:$ZZ$208,206,FALSE)))</f>
        <v/>
      </c>
      <c r="U79" s="214" t="str">
        <f>IF(ISERROR(VLOOKUP($A79,parlvotes_lh!$A$11:$ZZ$208,226,FALSE))=TRUE,"",IF(VLOOKUP($A79,parlvotes_lh!$A$11:$ZZ$208,226,FALSE)=0,"",VLOOKUP($A79,parlvotes_lh!$A$11:$ZZ$208,226,FALSE)))</f>
        <v/>
      </c>
      <c r="V79" s="214" t="str">
        <f>IF(ISERROR(VLOOKUP($A79,parlvotes_lh!$A$11:$ZZ$208,246,FALSE))=TRUE,"",IF(VLOOKUP($A79,parlvotes_lh!$A$11:$ZZ$208,246,FALSE)=0,"",VLOOKUP($A79,parlvotes_lh!$A$11:$ZZ$208,246,FALSE)))</f>
        <v/>
      </c>
      <c r="W79" s="214" t="str">
        <f>IF(ISERROR(VLOOKUP($A79,parlvotes_lh!$A$11:$ZZ$208,266,FALSE))=TRUE,"",IF(VLOOKUP($A79,parlvotes_lh!$A$11:$ZZ$208,266,FALSE)=0,"",VLOOKUP($A79,parlvotes_lh!$A$11:$ZZ$208,266,FALSE)))</f>
        <v/>
      </c>
      <c r="X79" s="214" t="str">
        <f>IF(ISERROR(VLOOKUP($A79,parlvotes_lh!$A$11:$ZZ$208,286,FALSE))=TRUE,"",IF(VLOOKUP($A79,parlvotes_lh!$A$11:$ZZ$208,286,FALSE)=0,"",VLOOKUP($A79,parlvotes_lh!$A$11:$ZZ$208,286,FALSE)))</f>
        <v/>
      </c>
      <c r="Y79" s="214" t="str">
        <f>IF(ISERROR(VLOOKUP($A79,parlvotes_lh!$A$11:$ZZ$208,306,FALSE))=TRUE,"",IF(VLOOKUP($A79,parlvotes_lh!$A$11:$ZZ$208,306,FALSE)=0,"",VLOOKUP($A79,parlvotes_lh!$A$11:$ZZ$208,306,FALSE)))</f>
        <v/>
      </c>
      <c r="Z79" s="214" t="str">
        <f>IF(ISERROR(VLOOKUP($A79,parlvotes_lh!$A$11:$ZZ$208,326,FALSE))=TRUE,"",IF(VLOOKUP($A79,parlvotes_lh!$A$11:$ZZ$208,326,FALSE)=0,"",VLOOKUP($A79,parlvotes_lh!$A$11:$ZZ$208,326,FALSE)))</f>
        <v/>
      </c>
      <c r="AA79" s="214" t="str">
        <f>IF(ISERROR(VLOOKUP($A79,parlvotes_lh!$A$11:$ZZ$208,346,FALSE))=TRUE,"",IF(VLOOKUP($A79,parlvotes_lh!$A$11:$ZZ$208,346,FALSE)=0,"",VLOOKUP($A79,parlvotes_lh!$A$11:$ZZ$208,346,FALSE)))</f>
        <v/>
      </c>
      <c r="AB79" s="214" t="str">
        <f>IF(ISERROR(VLOOKUP($A79,parlvotes_lh!$A$11:$ZZ$208,366,FALSE))=TRUE,"",IF(VLOOKUP($A79,parlvotes_lh!$A$11:$ZZ$208,366,FALSE)=0,"",VLOOKUP($A79,parlvotes_lh!$A$11:$ZZ$208,366,FALSE)))</f>
        <v/>
      </c>
      <c r="AC79" s="214" t="str">
        <f>IF(ISERROR(VLOOKUP($A79,parlvotes_lh!$A$11:$ZZ$208,386,FALSE))=TRUE,"",IF(VLOOKUP($A79,parlvotes_lh!$A$11:$ZZ$208,386,FALSE)=0,"",VLOOKUP($A79,parlvotes_lh!$A$11:$ZZ$208,386,FALSE)))</f>
        <v/>
      </c>
    </row>
    <row r="80" spans="1:29" ht="13.5" customHeight="1">
      <c r="A80" s="208" t="str">
        <f>IF(info_parties!A80="","",info_parties!A80)</f>
        <v>sk_sdl01</v>
      </c>
      <c r="B80" s="120" t="str">
        <f>IF(A80="","",MID(info_weblinks!$C$3,32,3))</f>
        <v>svk</v>
      </c>
      <c r="C80" s="120" t="str">
        <f>IF(info_parties!G80="","",info_parties!G80)</f>
        <v>Party of the Democratic Left</v>
      </c>
      <c r="D80" s="120" t="str">
        <f>IF(info_parties!K80="","",info_parties!K80)</f>
        <v>Strana demokratickej ľavice</v>
      </c>
      <c r="E80" s="120" t="str">
        <f>IF(info_parties!H80="","",info_parties!H80)</f>
        <v>SDĽ</v>
      </c>
      <c r="F80" s="209">
        <f t="shared" si="8"/>
        <v>36063</v>
      </c>
      <c r="G80" s="210">
        <f t="shared" si="9"/>
        <v>37519</v>
      </c>
      <c r="H80" s="211">
        <f t="shared" si="10"/>
        <v>0.14660000000000001</v>
      </c>
      <c r="I80" s="212">
        <f t="shared" si="11"/>
        <v>36063</v>
      </c>
      <c r="J80" s="213" t="str">
        <f>IF(ISERROR(VLOOKUP($A80,parlvotes_lh!$A$11:$ZZ$208,6,FALSE))=TRUE,"",IF(VLOOKUP($A80,parlvotes_lh!$A$11:$ZZ$208,6,FALSE)=0,"",VLOOKUP($A80,parlvotes_lh!$A$11:$ZZ$208,6,FALSE)))</f>
        <v/>
      </c>
      <c r="K80" s="213">
        <f>IF(ISERROR(VLOOKUP($A80,parlvotes_lh!$A$11:$ZZ$208,26,FALSE))=TRUE,"",IF(VLOOKUP($A80,parlvotes_lh!$A$11:$ZZ$208,26,FALSE)=0,"",VLOOKUP($A80,parlvotes_lh!$A$11:$ZZ$208,26,FALSE)))</f>
        <v>0.14660000000000001</v>
      </c>
      <c r="L80" s="213">
        <f>IF(ISERROR(VLOOKUP($A80,parlvotes_lh!$A$11:$ZZ$208,46,FALSE))=TRUE,"",IF(VLOOKUP($A80,parlvotes_lh!$A$11:$ZZ$208,46,FALSE)=0,"",VLOOKUP($A80,parlvotes_lh!$A$11:$ZZ$208,46,FALSE)))</f>
        <v>1.3600000000000001E-2</v>
      </c>
      <c r="M80" s="213" t="str">
        <f>IF(ISERROR(VLOOKUP($A80,parlvotes_lh!$A$11:$ZZ$208,66,FALSE))=TRUE,"",IF(VLOOKUP($A80,parlvotes_lh!$A$11:$ZZ$208,66,FALSE)=0,"",VLOOKUP($A80,parlvotes_lh!$A$11:$ZZ$208,66,FALSE)))</f>
        <v/>
      </c>
      <c r="N80" s="213" t="str">
        <f>IF(ISERROR(VLOOKUP($A80,parlvotes_lh!$A$11:$ZZ$208,86,FALSE))=TRUE,"",IF(VLOOKUP($A80,parlvotes_lh!$A$11:$ZZ$208,86,FALSE)=0,"",VLOOKUP($A80,parlvotes_lh!$A$11:$ZZ$208,86,FALSE)))</f>
        <v/>
      </c>
      <c r="O80" s="213" t="str">
        <f>IF(ISERROR(VLOOKUP($A80,parlvotes_lh!$A$11:$ZZ$208,106,FALSE))=TRUE,"",IF(VLOOKUP($A80,parlvotes_lh!$A$11:$ZZ$208,106,FALSE)=0,"",VLOOKUP($A80,parlvotes_lh!$A$11:$ZZ$208,106,FALSE)))</f>
        <v/>
      </c>
      <c r="P80" s="213" t="str">
        <f>IF(ISERROR(VLOOKUP($A80,parlvotes_lh!$A$11:$ZZ$208,126,FALSE))=TRUE,"",IF(VLOOKUP($A80,parlvotes_lh!$A$11:$ZZ$208,126,FALSE)=0,"",VLOOKUP($A80,parlvotes_lh!$A$11:$ZZ$208,126,FALSE)))</f>
        <v/>
      </c>
      <c r="Q80" s="214" t="str">
        <f>IF(ISERROR(VLOOKUP($A80,parlvotes_lh!$A$11:$ZZ$208,146,FALSE))=TRUE,"",IF(VLOOKUP($A80,parlvotes_lh!$A$11:$ZZ$208,146,FALSE)=0,"",VLOOKUP($A80,parlvotes_lh!$A$11:$ZZ$208,146,FALSE)))</f>
        <v/>
      </c>
      <c r="R80" s="214" t="str">
        <f>IF(ISERROR(VLOOKUP($A80,parlvotes_lh!$A$11:$ZZ$208,166,FALSE))=TRUE,"",IF(VLOOKUP($A80,parlvotes_lh!$A$11:$ZZ$208,166,FALSE)=0,"",VLOOKUP($A80,parlvotes_lh!$A$11:$ZZ$208,166,FALSE)))</f>
        <v/>
      </c>
      <c r="S80" s="214" t="str">
        <f>IF(ISERROR(VLOOKUP($A80,parlvotes_lh!$A$11:$ZZ$208,186,FALSE))=TRUE,"",IF(VLOOKUP($A80,parlvotes_lh!$A$11:$ZZ$208,186,FALSE)=0,"",VLOOKUP($A80,parlvotes_lh!$A$11:$ZZ$208,186,FALSE)))</f>
        <v/>
      </c>
      <c r="T80" s="214" t="str">
        <f>IF(ISERROR(VLOOKUP($A80,parlvotes_lh!$A$11:$ZZ$208,206,FALSE))=TRUE,"",IF(VLOOKUP($A80,parlvotes_lh!$A$11:$ZZ$208,206,FALSE)=0,"",VLOOKUP($A80,parlvotes_lh!$A$11:$ZZ$208,206,FALSE)))</f>
        <v/>
      </c>
      <c r="U80" s="214" t="str">
        <f>IF(ISERROR(VLOOKUP($A80,parlvotes_lh!$A$11:$ZZ$208,226,FALSE))=TRUE,"",IF(VLOOKUP($A80,parlvotes_lh!$A$11:$ZZ$208,226,FALSE)=0,"",VLOOKUP($A80,parlvotes_lh!$A$11:$ZZ$208,226,FALSE)))</f>
        <v/>
      </c>
      <c r="V80" s="214" t="str">
        <f>IF(ISERROR(VLOOKUP($A80,parlvotes_lh!$A$11:$ZZ$208,246,FALSE))=TRUE,"",IF(VLOOKUP($A80,parlvotes_lh!$A$11:$ZZ$208,246,FALSE)=0,"",VLOOKUP($A80,parlvotes_lh!$A$11:$ZZ$208,246,FALSE)))</f>
        <v/>
      </c>
      <c r="W80" s="214" t="str">
        <f>IF(ISERROR(VLOOKUP($A80,parlvotes_lh!$A$11:$ZZ$208,266,FALSE))=TRUE,"",IF(VLOOKUP($A80,parlvotes_lh!$A$11:$ZZ$208,266,FALSE)=0,"",VLOOKUP($A80,parlvotes_lh!$A$11:$ZZ$208,266,FALSE)))</f>
        <v/>
      </c>
      <c r="X80" s="214" t="str">
        <f>IF(ISERROR(VLOOKUP($A80,parlvotes_lh!$A$11:$ZZ$208,286,FALSE))=TRUE,"",IF(VLOOKUP($A80,parlvotes_lh!$A$11:$ZZ$208,286,FALSE)=0,"",VLOOKUP($A80,parlvotes_lh!$A$11:$ZZ$208,286,FALSE)))</f>
        <v/>
      </c>
      <c r="Y80" s="214" t="str">
        <f>IF(ISERROR(VLOOKUP($A80,parlvotes_lh!$A$11:$ZZ$208,306,FALSE))=TRUE,"",IF(VLOOKUP($A80,parlvotes_lh!$A$11:$ZZ$208,306,FALSE)=0,"",VLOOKUP($A80,parlvotes_lh!$A$11:$ZZ$208,306,FALSE)))</f>
        <v/>
      </c>
      <c r="Z80" s="214" t="str">
        <f>IF(ISERROR(VLOOKUP($A80,parlvotes_lh!$A$11:$ZZ$208,326,FALSE))=TRUE,"",IF(VLOOKUP($A80,parlvotes_lh!$A$11:$ZZ$208,326,FALSE)=0,"",VLOOKUP($A80,parlvotes_lh!$A$11:$ZZ$208,326,FALSE)))</f>
        <v/>
      </c>
      <c r="AA80" s="214" t="str">
        <f>IF(ISERROR(VLOOKUP($A80,parlvotes_lh!$A$11:$ZZ$208,346,FALSE))=TRUE,"",IF(VLOOKUP($A80,parlvotes_lh!$A$11:$ZZ$208,346,FALSE)=0,"",VLOOKUP($A80,parlvotes_lh!$A$11:$ZZ$208,346,FALSE)))</f>
        <v/>
      </c>
      <c r="AB80" s="214" t="str">
        <f>IF(ISERROR(VLOOKUP($A80,parlvotes_lh!$A$11:$ZZ$208,366,FALSE))=TRUE,"",IF(VLOOKUP($A80,parlvotes_lh!$A$11:$ZZ$208,366,FALSE)=0,"",VLOOKUP($A80,parlvotes_lh!$A$11:$ZZ$208,366,FALSE)))</f>
        <v/>
      </c>
      <c r="AC80" s="214" t="str">
        <f>IF(ISERROR(VLOOKUP($A80,parlvotes_lh!$A$11:$ZZ$208,386,FALSE))=TRUE,"",IF(VLOOKUP($A80,parlvotes_lh!$A$11:$ZZ$208,386,FALSE)=0,"",VLOOKUP($A80,parlvotes_lh!$A$11:$ZZ$208,386,FALSE)))</f>
        <v/>
      </c>
    </row>
    <row r="81" spans="1:29" ht="13.5" customHeight="1">
      <c r="A81" s="208" t="str">
        <f>IF(info_parties!A81="","",info_parties!A81)</f>
        <v>sk_sdl02</v>
      </c>
      <c r="B81" s="120" t="str">
        <f>IF(A81="","",MID(info_weblinks!$C$3,32,3))</f>
        <v>svk</v>
      </c>
      <c r="C81" s="120" t="str">
        <f>IF(info_parties!G81="","",info_parties!G81)</f>
        <v>Party of the Democratic Left</v>
      </c>
      <c r="D81" s="120" t="str">
        <f>IF(info_parties!K81="","",info_parties!K81)</f>
        <v>Strana demokratickej ľavice</v>
      </c>
      <c r="E81" s="120" t="str">
        <f>IF(info_parties!H81="","",info_parties!H81)</f>
        <v>SDĽ</v>
      </c>
      <c r="F81" s="209">
        <f t="shared" si="8"/>
        <v>38885</v>
      </c>
      <c r="G81" s="210">
        <f t="shared" si="9"/>
        <v>40978</v>
      </c>
      <c r="H81" s="211">
        <f t="shared" si="10"/>
        <v>2.41E-2</v>
      </c>
      <c r="I81" s="212">
        <f t="shared" si="11"/>
        <v>40341</v>
      </c>
      <c r="J81" s="213" t="str">
        <f>IF(ISERROR(VLOOKUP($A81,parlvotes_lh!$A$11:$ZZ$208,6,FALSE))=TRUE,"",IF(VLOOKUP($A81,parlvotes_lh!$A$11:$ZZ$208,6,FALSE)=0,"",VLOOKUP($A81,parlvotes_lh!$A$11:$ZZ$208,6,FALSE)))</f>
        <v/>
      </c>
      <c r="K81" s="213" t="str">
        <f>IF(ISERROR(VLOOKUP($A81,parlvotes_lh!$A$11:$ZZ$208,26,FALSE))=TRUE,"",IF(VLOOKUP($A81,parlvotes_lh!$A$11:$ZZ$208,26,FALSE)=0,"",VLOOKUP($A81,parlvotes_lh!$A$11:$ZZ$208,26,FALSE)))</f>
        <v/>
      </c>
      <c r="L81" s="213" t="str">
        <f>IF(ISERROR(VLOOKUP($A81,parlvotes_lh!$A$11:$ZZ$208,46,FALSE))=TRUE,"",IF(VLOOKUP($A81,parlvotes_lh!$A$11:$ZZ$208,46,FALSE)=0,"",VLOOKUP($A81,parlvotes_lh!$A$11:$ZZ$208,46,FALSE)))</f>
        <v/>
      </c>
      <c r="M81" s="213">
        <f>IF(ISERROR(VLOOKUP($A81,parlvotes_lh!$A$11:$ZZ$208,66,FALSE))=TRUE,"",IF(VLOOKUP($A81,parlvotes_lh!$A$11:$ZZ$208,66,FALSE)=0,"",VLOOKUP($A81,parlvotes_lh!$A$11:$ZZ$208,66,FALSE)))</f>
        <v>1.1999999999999999E-3</v>
      </c>
      <c r="N81" s="213">
        <f>IF(ISERROR(VLOOKUP($A81,parlvotes_lh!$A$11:$ZZ$208,86,FALSE))=TRUE,"",IF(VLOOKUP($A81,parlvotes_lh!$A$11:$ZZ$208,86,FALSE)=0,"",VLOOKUP($A81,parlvotes_lh!$A$11:$ZZ$208,86,FALSE)))</f>
        <v>2.41E-2</v>
      </c>
      <c r="O81" s="213">
        <f>IF(ISERROR(VLOOKUP($A81,parlvotes_lh!$A$11:$ZZ$208,106,FALSE))=TRUE,"",IF(VLOOKUP($A81,parlvotes_lh!$A$11:$ZZ$208,106,FALSE)=0,"",VLOOKUP($A81,parlvotes_lh!$A$11:$ZZ$208,106,FALSE)))</f>
        <v>1.8968362306684429E-3</v>
      </c>
      <c r="P81" s="213" t="str">
        <f>IF(ISERROR(VLOOKUP($A81,parlvotes_lh!$A$11:$ZZ$208,126,FALSE))=TRUE,"",IF(VLOOKUP($A81,parlvotes_lh!$A$11:$ZZ$208,126,FALSE)=0,"",VLOOKUP($A81,parlvotes_lh!$A$11:$ZZ$208,126,FALSE)))</f>
        <v/>
      </c>
      <c r="Q81" s="214" t="str">
        <f>IF(ISERROR(VLOOKUP($A81,parlvotes_lh!$A$11:$ZZ$208,146,FALSE))=TRUE,"",IF(VLOOKUP($A81,parlvotes_lh!$A$11:$ZZ$208,146,FALSE)=0,"",VLOOKUP($A81,parlvotes_lh!$A$11:$ZZ$208,146,FALSE)))</f>
        <v/>
      </c>
      <c r="R81" s="214" t="str">
        <f>IF(ISERROR(VLOOKUP($A81,parlvotes_lh!$A$11:$ZZ$208,166,FALSE))=TRUE,"",IF(VLOOKUP($A81,parlvotes_lh!$A$11:$ZZ$208,166,FALSE)=0,"",VLOOKUP($A81,parlvotes_lh!$A$11:$ZZ$208,166,FALSE)))</f>
        <v/>
      </c>
      <c r="S81" s="214" t="str">
        <f>IF(ISERROR(VLOOKUP($A81,parlvotes_lh!$A$11:$ZZ$208,186,FALSE))=TRUE,"",IF(VLOOKUP($A81,parlvotes_lh!$A$11:$ZZ$208,186,FALSE)=0,"",VLOOKUP($A81,parlvotes_lh!$A$11:$ZZ$208,186,FALSE)))</f>
        <v/>
      </c>
      <c r="T81" s="214" t="str">
        <f>IF(ISERROR(VLOOKUP($A81,parlvotes_lh!$A$11:$ZZ$208,206,FALSE))=TRUE,"",IF(VLOOKUP($A81,parlvotes_lh!$A$11:$ZZ$208,206,FALSE)=0,"",VLOOKUP($A81,parlvotes_lh!$A$11:$ZZ$208,206,FALSE)))</f>
        <v/>
      </c>
      <c r="U81" s="214" t="str">
        <f>IF(ISERROR(VLOOKUP($A81,parlvotes_lh!$A$11:$ZZ$208,226,FALSE))=TRUE,"",IF(VLOOKUP($A81,parlvotes_lh!$A$11:$ZZ$208,226,FALSE)=0,"",VLOOKUP($A81,parlvotes_lh!$A$11:$ZZ$208,226,FALSE)))</f>
        <v/>
      </c>
      <c r="V81" s="214" t="str">
        <f>IF(ISERROR(VLOOKUP($A81,parlvotes_lh!$A$11:$ZZ$208,246,FALSE))=TRUE,"",IF(VLOOKUP($A81,parlvotes_lh!$A$11:$ZZ$208,246,FALSE)=0,"",VLOOKUP($A81,parlvotes_lh!$A$11:$ZZ$208,246,FALSE)))</f>
        <v/>
      </c>
      <c r="W81" s="214" t="str">
        <f>IF(ISERROR(VLOOKUP($A81,parlvotes_lh!$A$11:$ZZ$208,266,FALSE))=TRUE,"",IF(VLOOKUP($A81,parlvotes_lh!$A$11:$ZZ$208,266,FALSE)=0,"",VLOOKUP($A81,parlvotes_lh!$A$11:$ZZ$208,266,FALSE)))</f>
        <v/>
      </c>
      <c r="X81" s="214" t="str">
        <f>IF(ISERROR(VLOOKUP($A81,parlvotes_lh!$A$11:$ZZ$208,286,FALSE))=TRUE,"",IF(VLOOKUP($A81,parlvotes_lh!$A$11:$ZZ$208,286,FALSE)=0,"",VLOOKUP($A81,parlvotes_lh!$A$11:$ZZ$208,286,FALSE)))</f>
        <v/>
      </c>
      <c r="Y81" s="214" t="str">
        <f>IF(ISERROR(VLOOKUP($A81,parlvotes_lh!$A$11:$ZZ$208,306,FALSE))=TRUE,"",IF(VLOOKUP($A81,parlvotes_lh!$A$11:$ZZ$208,306,FALSE)=0,"",VLOOKUP($A81,parlvotes_lh!$A$11:$ZZ$208,306,FALSE)))</f>
        <v/>
      </c>
      <c r="Z81" s="214" t="str">
        <f>IF(ISERROR(VLOOKUP($A81,parlvotes_lh!$A$11:$ZZ$208,326,FALSE))=TRUE,"",IF(VLOOKUP($A81,parlvotes_lh!$A$11:$ZZ$208,326,FALSE)=0,"",VLOOKUP($A81,parlvotes_lh!$A$11:$ZZ$208,326,FALSE)))</f>
        <v/>
      </c>
      <c r="AA81" s="214" t="str">
        <f>IF(ISERROR(VLOOKUP($A81,parlvotes_lh!$A$11:$ZZ$208,346,FALSE))=TRUE,"",IF(VLOOKUP($A81,parlvotes_lh!$A$11:$ZZ$208,346,FALSE)=0,"",VLOOKUP($A81,parlvotes_lh!$A$11:$ZZ$208,346,FALSE)))</f>
        <v/>
      </c>
      <c r="AB81" s="214" t="str">
        <f>IF(ISERROR(VLOOKUP($A81,parlvotes_lh!$A$11:$ZZ$208,366,FALSE))=TRUE,"",IF(VLOOKUP($A81,parlvotes_lh!$A$11:$ZZ$208,366,FALSE)=0,"",VLOOKUP($A81,parlvotes_lh!$A$11:$ZZ$208,366,FALSE)))</f>
        <v/>
      </c>
      <c r="AC81" s="214" t="str">
        <f>IF(ISERROR(VLOOKUP($A81,parlvotes_lh!$A$11:$ZZ$208,386,FALSE))=TRUE,"",IF(VLOOKUP($A81,parlvotes_lh!$A$11:$ZZ$208,386,FALSE)=0,"",VLOOKUP($A81,parlvotes_lh!$A$11:$ZZ$208,386,FALSE)))</f>
        <v/>
      </c>
    </row>
    <row r="82" spans="1:29" ht="13.5" customHeight="1">
      <c r="A82" s="208" t="str">
        <f>IF(info_parties!A82="","",info_parties!A82)</f>
        <v>sk_mk01</v>
      </c>
      <c r="B82" s="120" t="str">
        <f>IF(A82="","",MID(info_weblinks!$C$3,32,3))</f>
        <v>svk</v>
      </c>
      <c r="C82" s="120" t="str">
        <f>IF(info_parties!G82="","",info_parties!G82)</f>
        <v>Party of the Hungarian Coalition</v>
      </c>
      <c r="D82" s="120" t="str">
        <f>IF(info_parties!K82="","",info_parties!K82)</f>
        <v>Strana maďarskej koalície</v>
      </c>
      <c r="E82" s="120" t="str">
        <f>IF(info_parties!H82="","",info_parties!H82)</f>
        <v>SMK</v>
      </c>
      <c r="F82" s="209">
        <f t="shared" si="8"/>
        <v>34607</v>
      </c>
      <c r="G82" s="210">
        <f t="shared" si="9"/>
        <v>43890</v>
      </c>
      <c r="H82" s="211">
        <f t="shared" si="10"/>
        <v>0.1168</v>
      </c>
      <c r="I82" s="212">
        <f t="shared" si="11"/>
        <v>38885</v>
      </c>
      <c r="J82" s="213">
        <f>IF(ISERROR(VLOOKUP($A82,parlvotes_lh!$A$11:$ZZ$208,6,FALSE))=TRUE,"",IF(VLOOKUP($A82,parlvotes_lh!$A$11:$ZZ$208,6,FALSE)=0,"",VLOOKUP($A82,parlvotes_lh!$A$11:$ZZ$208,6,FALSE)))</f>
        <v>0.1018</v>
      </c>
      <c r="K82" s="213">
        <f>IF(ISERROR(VLOOKUP($A82,parlvotes_lh!$A$11:$ZZ$208,26,FALSE))=TRUE,"",IF(VLOOKUP($A82,parlvotes_lh!$A$11:$ZZ$208,26,FALSE)=0,"",VLOOKUP($A82,parlvotes_lh!$A$11:$ZZ$208,26,FALSE)))</f>
        <v>9.1199999999999989E-2</v>
      </c>
      <c r="L82" s="213">
        <f>IF(ISERROR(VLOOKUP($A82,parlvotes_lh!$A$11:$ZZ$208,46,FALSE))=TRUE,"",IF(VLOOKUP($A82,parlvotes_lh!$A$11:$ZZ$208,46,FALSE)=0,"",VLOOKUP($A82,parlvotes_lh!$A$11:$ZZ$208,46,FALSE)))</f>
        <v>0.1116</v>
      </c>
      <c r="M82" s="213">
        <f>IF(ISERROR(VLOOKUP($A82,parlvotes_lh!$A$11:$ZZ$208,66,FALSE))=TRUE,"",IF(VLOOKUP($A82,parlvotes_lh!$A$11:$ZZ$208,66,FALSE)=0,"",VLOOKUP($A82,parlvotes_lh!$A$11:$ZZ$208,66,FALSE)))</f>
        <v>0.1168</v>
      </c>
      <c r="N82" s="213">
        <f>IF(ISERROR(VLOOKUP($A82,parlvotes_lh!$A$11:$ZZ$208,86,FALSE))=TRUE,"",IF(VLOOKUP($A82,parlvotes_lh!$A$11:$ZZ$208,86,FALSE)=0,"",VLOOKUP($A82,parlvotes_lh!$A$11:$ZZ$208,86,FALSE)))</f>
        <v>4.3299999999999998E-2</v>
      </c>
      <c r="O82" s="213">
        <f>IF(ISERROR(VLOOKUP($A82,parlvotes_lh!$A$11:$ZZ$208,106,FALSE))=TRUE,"",IF(VLOOKUP($A82,parlvotes_lh!$A$11:$ZZ$208,106,FALSE)=0,"",VLOOKUP($A82,parlvotes_lh!$A$11:$ZZ$208,106,FALSE)))</f>
        <v>4.2871866441427153E-2</v>
      </c>
      <c r="P82" s="213">
        <f>IF(ISERROR(VLOOKUP($A82,parlvotes_lh!$A$11:$ZZ$208,126,FALSE))=TRUE,"",IF(VLOOKUP($A82,parlvotes_lh!$A$11:$ZZ$208,126,FALSE)=0,"",VLOOKUP($A82,parlvotes_lh!$A$11:$ZZ$208,126,FALSE)))</f>
        <v>4.0454414725337937E-2</v>
      </c>
      <c r="Q82" s="214">
        <f>IF(ISERROR(VLOOKUP($A82,parlvotes_lh!$A$11:$ZZ$208,146,FALSE))=TRUE,"",IF(VLOOKUP($A82,parlvotes_lh!$A$11:$ZZ$208,146,FALSE)=0,"",VLOOKUP($A82,parlvotes_lh!$A$11:$ZZ$208,146,FALSE)))</f>
        <v>3.9098237001351024E-2</v>
      </c>
      <c r="R82" s="214" t="str">
        <f>IF(ISERROR(VLOOKUP($A82,parlvotes_lh!$A$11:$ZZ$208,166,FALSE))=TRUE,"",IF(VLOOKUP($A82,parlvotes_lh!$A$11:$ZZ$208,166,FALSE)=0,"",VLOOKUP($A82,parlvotes_lh!$A$11:$ZZ$208,166,FALSE)))</f>
        <v/>
      </c>
      <c r="S82" s="214" t="str">
        <f>IF(ISERROR(VLOOKUP($A82,parlvotes_lh!$A$11:$ZZ$208,186,FALSE))=TRUE,"",IF(VLOOKUP($A82,parlvotes_lh!$A$11:$ZZ$208,186,FALSE)=0,"",VLOOKUP($A82,parlvotes_lh!$A$11:$ZZ$208,186,FALSE)))</f>
        <v/>
      </c>
      <c r="T82" s="214" t="str">
        <f>IF(ISERROR(VLOOKUP($A82,parlvotes_lh!$A$11:$ZZ$208,206,FALSE))=TRUE,"",IF(VLOOKUP($A82,parlvotes_lh!$A$11:$ZZ$208,206,FALSE)=0,"",VLOOKUP($A82,parlvotes_lh!$A$11:$ZZ$208,206,FALSE)))</f>
        <v/>
      </c>
      <c r="U82" s="214" t="str">
        <f>IF(ISERROR(VLOOKUP($A82,parlvotes_lh!$A$11:$ZZ$208,226,FALSE))=TRUE,"",IF(VLOOKUP($A82,parlvotes_lh!$A$11:$ZZ$208,226,FALSE)=0,"",VLOOKUP($A82,parlvotes_lh!$A$11:$ZZ$208,226,FALSE)))</f>
        <v/>
      </c>
      <c r="V82" s="214" t="str">
        <f>IF(ISERROR(VLOOKUP($A82,parlvotes_lh!$A$11:$ZZ$208,246,FALSE))=TRUE,"",IF(VLOOKUP($A82,parlvotes_lh!$A$11:$ZZ$208,246,FALSE)=0,"",VLOOKUP($A82,parlvotes_lh!$A$11:$ZZ$208,246,FALSE)))</f>
        <v/>
      </c>
      <c r="W82" s="214" t="str">
        <f>IF(ISERROR(VLOOKUP($A82,parlvotes_lh!$A$11:$ZZ$208,266,FALSE))=TRUE,"",IF(VLOOKUP($A82,parlvotes_lh!$A$11:$ZZ$208,266,FALSE)=0,"",VLOOKUP($A82,parlvotes_lh!$A$11:$ZZ$208,266,FALSE)))</f>
        <v/>
      </c>
      <c r="X82" s="214" t="str">
        <f>IF(ISERROR(VLOOKUP($A82,parlvotes_lh!$A$11:$ZZ$208,286,FALSE))=TRUE,"",IF(VLOOKUP($A82,parlvotes_lh!$A$11:$ZZ$208,286,FALSE)=0,"",VLOOKUP($A82,parlvotes_lh!$A$11:$ZZ$208,286,FALSE)))</f>
        <v/>
      </c>
      <c r="Y82" s="214" t="str">
        <f>IF(ISERROR(VLOOKUP($A82,parlvotes_lh!$A$11:$ZZ$208,306,FALSE))=TRUE,"",IF(VLOOKUP($A82,parlvotes_lh!$A$11:$ZZ$208,306,FALSE)=0,"",VLOOKUP($A82,parlvotes_lh!$A$11:$ZZ$208,306,FALSE)))</f>
        <v/>
      </c>
      <c r="Z82" s="214" t="str">
        <f>IF(ISERROR(VLOOKUP($A82,parlvotes_lh!$A$11:$ZZ$208,326,FALSE))=TRUE,"",IF(VLOOKUP($A82,parlvotes_lh!$A$11:$ZZ$208,326,FALSE)=0,"",VLOOKUP($A82,parlvotes_lh!$A$11:$ZZ$208,326,FALSE)))</f>
        <v/>
      </c>
      <c r="AA82" s="214" t="str">
        <f>IF(ISERROR(VLOOKUP($A82,parlvotes_lh!$A$11:$ZZ$208,346,FALSE))=TRUE,"",IF(VLOOKUP($A82,parlvotes_lh!$A$11:$ZZ$208,346,FALSE)=0,"",VLOOKUP($A82,parlvotes_lh!$A$11:$ZZ$208,346,FALSE)))</f>
        <v/>
      </c>
      <c r="AB82" s="214" t="str">
        <f>IF(ISERROR(VLOOKUP($A82,parlvotes_lh!$A$11:$ZZ$208,366,FALSE))=TRUE,"",IF(VLOOKUP($A82,parlvotes_lh!$A$11:$ZZ$208,366,FALSE)=0,"",VLOOKUP($A82,parlvotes_lh!$A$11:$ZZ$208,366,FALSE)))</f>
        <v/>
      </c>
      <c r="AC82" s="214" t="str">
        <f>IF(ISERROR(VLOOKUP($A82,parlvotes_lh!$A$11:$ZZ$208,386,FALSE))=TRUE,"",IF(VLOOKUP($A82,parlvotes_lh!$A$11:$ZZ$208,386,FALSE)=0,"",VLOOKUP($A82,parlvotes_lh!$A$11:$ZZ$208,386,FALSE)))</f>
        <v/>
      </c>
    </row>
    <row r="83" spans="1:29" ht="13.5" customHeight="1">
      <c r="A83" s="208" t="str">
        <f>IF(info_parties!A83="","",info_parties!A83)</f>
        <v>sk_sms01</v>
      </c>
      <c r="B83" s="120" t="str">
        <f>IF(A83="","",MID(info_weblinks!$C$3,32,3))</f>
        <v>svk</v>
      </c>
      <c r="C83" s="120" t="str">
        <f>IF(info_parties!G83="","",info_parties!G83)</f>
        <v>Party of Modern Slovakia</v>
      </c>
      <c r="D83" s="120" t="str">
        <f>IF(info_parties!K83="","",info_parties!K83)</f>
        <v>Strana moderného Slovenska</v>
      </c>
      <c r="E83" s="120" t="str">
        <f>IF(info_parties!H83="","",info_parties!H83)</f>
        <v>SMS</v>
      </c>
      <c r="F83" s="209" t="str">
        <f t="shared" si="8"/>
        <v/>
      </c>
      <c r="G83" s="210" t="str">
        <f t="shared" si="9"/>
        <v/>
      </c>
      <c r="H83" s="211" t="str">
        <f t="shared" si="10"/>
        <v/>
      </c>
      <c r="I83" s="212" t="str">
        <f t="shared" si="11"/>
        <v/>
      </c>
      <c r="J83" s="213" t="str">
        <f>IF(ISERROR(VLOOKUP($A83,parlvotes_lh!$A$11:$ZZ$208,6,FALSE))=TRUE,"",IF(VLOOKUP($A83,parlvotes_lh!$A$11:$ZZ$208,6,FALSE)=0,"",VLOOKUP($A83,parlvotes_lh!$A$11:$ZZ$208,6,FALSE)))</f>
        <v/>
      </c>
      <c r="K83" s="213" t="str">
        <f>IF(ISERROR(VLOOKUP($A83,parlvotes_lh!$A$11:$ZZ$208,26,FALSE))=TRUE,"",IF(VLOOKUP($A83,parlvotes_lh!$A$11:$ZZ$208,26,FALSE)=0,"",VLOOKUP($A83,parlvotes_lh!$A$11:$ZZ$208,26,FALSE)))</f>
        <v/>
      </c>
      <c r="L83" s="213" t="str">
        <f>IF(ISERROR(VLOOKUP($A83,parlvotes_lh!$A$11:$ZZ$208,46,FALSE))=TRUE,"",IF(VLOOKUP($A83,parlvotes_lh!$A$11:$ZZ$208,46,FALSE)=0,"",VLOOKUP($A83,parlvotes_lh!$A$11:$ZZ$208,46,FALSE)))</f>
        <v/>
      </c>
      <c r="M83" s="213" t="str">
        <f>IF(ISERROR(VLOOKUP($A83,parlvotes_lh!$A$11:$ZZ$208,66,FALSE))=TRUE,"",IF(VLOOKUP($A83,parlvotes_lh!$A$11:$ZZ$208,66,FALSE)=0,"",VLOOKUP($A83,parlvotes_lh!$A$11:$ZZ$208,66,FALSE)))</f>
        <v/>
      </c>
      <c r="N83" s="213" t="str">
        <f>IF(ISERROR(VLOOKUP($A83,parlvotes_lh!$A$11:$ZZ$208,86,FALSE))=TRUE,"",IF(VLOOKUP($A83,parlvotes_lh!$A$11:$ZZ$208,86,FALSE)=0,"",VLOOKUP($A83,parlvotes_lh!$A$11:$ZZ$208,86,FALSE)))</f>
        <v/>
      </c>
      <c r="O83" s="213" t="str">
        <f>IF(ISERROR(VLOOKUP($A83,parlvotes_lh!$A$11:$ZZ$208,106,FALSE))=TRUE,"",IF(VLOOKUP($A83,parlvotes_lh!$A$11:$ZZ$208,106,FALSE)=0,"",VLOOKUP($A83,parlvotes_lh!$A$11:$ZZ$208,106,FALSE)))</f>
        <v/>
      </c>
      <c r="P83" s="213" t="str">
        <f>IF(ISERROR(VLOOKUP($A83,parlvotes_lh!$A$11:$ZZ$208,126,FALSE))=TRUE,"",IF(VLOOKUP($A83,parlvotes_lh!$A$11:$ZZ$208,126,FALSE)=0,"",VLOOKUP($A83,parlvotes_lh!$A$11:$ZZ$208,126,FALSE)))</f>
        <v/>
      </c>
      <c r="Q83" s="214" t="str">
        <f>IF(ISERROR(VLOOKUP($A83,parlvotes_lh!$A$11:$ZZ$208,146,FALSE))=TRUE,"",IF(VLOOKUP($A83,parlvotes_lh!$A$11:$ZZ$208,146,FALSE)=0,"",VLOOKUP($A83,parlvotes_lh!$A$11:$ZZ$208,146,FALSE)))</f>
        <v/>
      </c>
      <c r="R83" s="214" t="str">
        <f>IF(ISERROR(VLOOKUP($A83,parlvotes_lh!$A$11:$ZZ$208,166,FALSE))=TRUE,"",IF(VLOOKUP($A83,parlvotes_lh!$A$11:$ZZ$208,166,FALSE)=0,"",VLOOKUP($A83,parlvotes_lh!$A$11:$ZZ$208,166,FALSE)))</f>
        <v/>
      </c>
      <c r="S83" s="214" t="str">
        <f>IF(ISERROR(VLOOKUP($A83,parlvotes_lh!$A$11:$ZZ$208,186,FALSE))=TRUE,"",IF(VLOOKUP($A83,parlvotes_lh!$A$11:$ZZ$208,186,FALSE)=0,"",VLOOKUP($A83,parlvotes_lh!$A$11:$ZZ$208,186,FALSE)))</f>
        <v/>
      </c>
      <c r="T83" s="214" t="str">
        <f>IF(ISERROR(VLOOKUP($A83,parlvotes_lh!$A$11:$ZZ$208,206,FALSE))=TRUE,"",IF(VLOOKUP($A83,parlvotes_lh!$A$11:$ZZ$208,206,FALSE)=0,"",VLOOKUP($A83,parlvotes_lh!$A$11:$ZZ$208,206,FALSE)))</f>
        <v/>
      </c>
      <c r="U83" s="214" t="str">
        <f>IF(ISERROR(VLOOKUP($A83,parlvotes_lh!$A$11:$ZZ$208,226,FALSE))=TRUE,"",IF(VLOOKUP($A83,parlvotes_lh!$A$11:$ZZ$208,226,FALSE)=0,"",VLOOKUP($A83,parlvotes_lh!$A$11:$ZZ$208,226,FALSE)))</f>
        <v/>
      </c>
      <c r="V83" s="214" t="str">
        <f>IF(ISERROR(VLOOKUP($A83,parlvotes_lh!$A$11:$ZZ$208,246,FALSE))=TRUE,"",IF(VLOOKUP($A83,parlvotes_lh!$A$11:$ZZ$208,246,FALSE)=0,"",VLOOKUP($A83,parlvotes_lh!$A$11:$ZZ$208,246,FALSE)))</f>
        <v/>
      </c>
      <c r="W83" s="214" t="str">
        <f>IF(ISERROR(VLOOKUP($A83,parlvotes_lh!$A$11:$ZZ$208,266,FALSE))=TRUE,"",IF(VLOOKUP($A83,parlvotes_lh!$A$11:$ZZ$208,266,FALSE)=0,"",VLOOKUP($A83,parlvotes_lh!$A$11:$ZZ$208,266,FALSE)))</f>
        <v/>
      </c>
      <c r="X83" s="214" t="str">
        <f>IF(ISERROR(VLOOKUP($A83,parlvotes_lh!$A$11:$ZZ$208,286,FALSE))=TRUE,"",IF(VLOOKUP($A83,parlvotes_lh!$A$11:$ZZ$208,286,FALSE)=0,"",VLOOKUP($A83,parlvotes_lh!$A$11:$ZZ$208,286,FALSE)))</f>
        <v/>
      </c>
      <c r="Y83" s="214" t="str">
        <f>IF(ISERROR(VLOOKUP($A83,parlvotes_lh!$A$11:$ZZ$208,306,FALSE))=TRUE,"",IF(VLOOKUP($A83,parlvotes_lh!$A$11:$ZZ$208,306,FALSE)=0,"",VLOOKUP($A83,parlvotes_lh!$A$11:$ZZ$208,306,FALSE)))</f>
        <v/>
      </c>
      <c r="Z83" s="214" t="str">
        <f>IF(ISERROR(VLOOKUP($A83,parlvotes_lh!$A$11:$ZZ$208,326,FALSE))=TRUE,"",IF(VLOOKUP($A83,parlvotes_lh!$A$11:$ZZ$208,326,FALSE)=0,"",VLOOKUP($A83,parlvotes_lh!$A$11:$ZZ$208,326,FALSE)))</f>
        <v/>
      </c>
      <c r="AA83" s="214" t="str">
        <f>IF(ISERROR(VLOOKUP($A83,parlvotes_lh!$A$11:$ZZ$208,346,FALSE))=TRUE,"",IF(VLOOKUP($A83,parlvotes_lh!$A$11:$ZZ$208,346,FALSE)=0,"",VLOOKUP($A83,parlvotes_lh!$A$11:$ZZ$208,346,FALSE)))</f>
        <v/>
      </c>
      <c r="AB83" s="214" t="str">
        <f>IF(ISERROR(VLOOKUP($A83,parlvotes_lh!$A$11:$ZZ$208,366,FALSE))=TRUE,"",IF(VLOOKUP($A83,parlvotes_lh!$A$11:$ZZ$208,366,FALSE)=0,"",VLOOKUP($A83,parlvotes_lh!$A$11:$ZZ$208,366,FALSE)))</f>
        <v/>
      </c>
      <c r="AC83" s="214" t="str">
        <f>IF(ISERROR(VLOOKUP($A83,parlvotes_lh!$A$11:$ZZ$208,386,FALSE))=TRUE,"",IF(VLOOKUP($A83,parlvotes_lh!$A$11:$ZZ$208,386,FALSE)=0,"",VLOOKUP($A83,parlvotes_lh!$A$11:$ZZ$208,386,FALSE)))</f>
        <v/>
      </c>
    </row>
    <row r="84" spans="1:29" ht="13.5" customHeight="1">
      <c r="A84" s="208" t="str">
        <f>IF(info_parties!A84="","",info_parties!A84)</f>
        <v>sk_sop01</v>
      </c>
      <c r="B84" s="120" t="str">
        <f>IF(A84="","",MID(info_weblinks!$C$3,32,3))</f>
        <v>svk</v>
      </c>
      <c r="C84" s="120" t="str">
        <f>IF(info_parties!G84="","",info_parties!G84)</f>
        <v>Party of Civic Understanding</v>
      </c>
      <c r="D84" s="120" t="str">
        <f>IF(info_parties!K84="","",info_parties!K84)</f>
        <v>Strana občianskeho porozumenia</v>
      </c>
      <c r="E84" s="120" t="str">
        <f>IF(info_parties!H84="","",info_parties!H84)</f>
        <v>SOP</v>
      </c>
      <c r="F84" s="209">
        <f t="shared" si="8"/>
        <v>36063</v>
      </c>
      <c r="G84" s="210">
        <f t="shared" si="9"/>
        <v>36063</v>
      </c>
      <c r="H84" s="211">
        <f t="shared" si="10"/>
        <v>8.0100000000000005E-2</v>
      </c>
      <c r="I84" s="212">
        <f t="shared" si="11"/>
        <v>36063</v>
      </c>
      <c r="J84" s="213" t="str">
        <f>IF(ISERROR(VLOOKUP($A84,parlvotes_lh!$A$11:$ZZ$208,6,FALSE))=TRUE,"",IF(VLOOKUP($A84,parlvotes_lh!$A$11:$ZZ$208,6,FALSE)=0,"",VLOOKUP($A84,parlvotes_lh!$A$11:$ZZ$208,6,FALSE)))</f>
        <v/>
      </c>
      <c r="K84" s="213">
        <f>IF(ISERROR(VLOOKUP($A84,parlvotes_lh!$A$11:$ZZ$208,26,FALSE))=TRUE,"",IF(VLOOKUP($A84,parlvotes_lh!$A$11:$ZZ$208,26,FALSE)=0,"",VLOOKUP($A84,parlvotes_lh!$A$11:$ZZ$208,26,FALSE)))</f>
        <v>8.0100000000000005E-2</v>
      </c>
      <c r="L84" s="213" t="str">
        <f>IF(ISERROR(VLOOKUP($A84,parlvotes_lh!$A$11:$ZZ$208,46,FALSE))=TRUE,"",IF(VLOOKUP($A84,parlvotes_lh!$A$11:$ZZ$208,46,FALSE)=0,"",VLOOKUP($A84,parlvotes_lh!$A$11:$ZZ$208,46,FALSE)))</f>
        <v/>
      </c>
      <c r="M84" s="213" t="str">
        <f>IF(ISERROR(VLOOKUP($A84,parlvotes_lh!$A$11:$ZZ$208,66,FALSE))=TRUE,"",IF(VLOOKUP($A84,parlvotes_lh!$A$11:$ZZ$208,66,FALSE)=0,"",VLOOKUP($A84,parlvotes_lh!$A$11:$ZZ$208,66,FALSE)))</f>
        <v/>
      </c>
      <c r="N84" s="213" t="str">
        <f>IF(ISERROR(VLOOKUP($A84,parlvotes_lh!$A$11:$ZZ$208,86,FALSE))=TRUE,"",IF(VLOOKUP($A84,parlvotes_lh!$A$11:$ZZ$208,86,FALSE)=0,"",VLOOKUP($A84,parlvotes_lh!$A$11:$ZZ$208,86,FALSE)))</f>
        <v/>
      </c>
      <c r="O84" s="213" t="str">
        <f>IF(ISERROR(VLOOKUP($A84,parlvotes_lh!$A$11:$ZZ$208,106,FALSE))=TRUE,"",IF(VLOOKUP($A84,parlvotes_lh!$A$11:$ZZ$208,106,FALSE)=0,"",VLOOKUP($A84,parlvotes_lh!$A$11:$ZZ$208,106,FALSE)))</f>
        <v/>
      </c>
      <c r="P84" s="213" t="str">
        <f>IF(ISERROR(VLOOKUP($A84,parlvotes_lh!$A$11:$ZZ$208,126,FALSE))=TRUE,"",IF(VLOOKUP($A84,parlvotes_lh!$A$11:$ZZ$208,126,FALSE)=0,"",VLOOKUP($A84,parlvotes_lh!$A$11:$ZZ$208,126,FALSE)))</f>
        <v/>
      </c>
      <c r="Q84" s="214" t="str">
        <f>IF(ISERROR(VLOOKUP($A84,parlvotes_lh!$A$11:$ZZ$208,146,FALSE))=TRUE,"",IF(VLOOKUP($A84,parlvotes_lh!$A$11:$ZZ$208,146,FALSE)=0,"",VLOOKUP($A84,parlvotes_lh!$A$11:$ZZ$208,146,FALSE)))</f>
        <v/>
      </c>
      <c r="R84" s="214" t="str">
        <f>IF(ISERROR(VLOOKUP($A84,parlvotes_lh!$A$11:$ZZ$208,166,FALSE))=TRUE,"",IF(VLOOKUP($A84,parlvotes_lh!$A$11:$ZZ$208,166,FALSE)=0,"",VLOOKUP($A84,parlvotes_lh!$A$11:$ZZ$208,166,FALSE)))</f>
        <v/>
      </c>
      <c r="S84" s="214" t="str">
        <f>IF(ISERROR(VLOOKUP($A84,parlvotes_lh!$A$11:$ZZ$208,186,FALSE))=TRUE,"",IF(VLOOKUP($A84,parlvotes_lh!$A$11:$ZZ$208,186,FALSE)=0,"",VLOOKUP($A84,parlvotes_lh!$A$11:$ZZ$208,186,FALSE)))</f>
        <v/>
      </c>
      <c r="T84" s="214" t="str">
        <f>IF(ISERROR(VLOOKUP($A84,parlvotes_lh!$A$11:$ZZ$208,206,FALSE))=TRUE,"",IF(VLOOKUP($A84,parlvotes_lh!$A$11:$ZZ$208,206,FALSE)=0,"",VLOOKUP($A84,parlvotes_lh!$A$11:$ZZ$208,206,FALSE)))</f>
        <v/>
      </c>
      <c r="U84" s="214" t="str">
        <f>IF(ISERROR(VLOOKUP($A84,parlvotes_lh!$A$11:$ZZ$208,226,FALSE))=TRUE,"",IF(VLOOKUP($A84,parlvotes_lh!$A$11:$ZZ$208,226,FALSE)=0,"",VLOOKUP($A84,parlvotes_lh!$A$11:$ZZ$208,226,FALSE)))</f>
        <v/>
      </c>
      <c r="V84" s="214" t="str">
        <f>IF(ISERROR(VLOOKUP($A84,parlvotes_lh!$A$11:$ZZ$208,246,FALSE))=TRUE,"",IF(VLOOKUP($A84,parlvotes_lh!$A$11:$ZZ$208,246,FALSE)=0,"",VLOOKUP($A84,parlvotes_lh!$A$11:$ZZ$208,246,FALSE)))</f>
        <v/>
      </c>
      <c r="W84" s="214" t="str">
        <f>IF(ISERROR(VLOOKUP($A84,parlvotes_lh!$A$11:$ZZ$208,266,FALSE))=TRUE,"",IF(VLOOKUP($A84,parlvotes_lh!$A$11:$ZZ$208,266,FALSE)=0,"",VLOOKUP($A84,parlvotes_lh!$A$11:$ZZ$208,266,FALSE)))</f>
        <v/>
      </c>
      <c r="X84" s="214" t="str">
        <f>IF(ISERROR(VLOOKUP($A84,parlvotes_lh!$A$11:$ZZ$208,286,FALSE))=TRUE,"",IF(VLOOKUP($A84,parlvotes_lh!$A$11:$ZZ$208,286,FALSE)=0,"",VLOOKUP($A84,parlvotes_lh!$A$11:$ZZ$208,286,FALSE)))</f>
        <v/>
      </c>
      <c r="Y84" s="214" t="str">
        <f>IF(ISERROR(VLOOKUP($A84,parlvotes_lh!$A$11:$ZZ$208,306,FALSE))=TRUE,"",IF(VLOOKUP($A84,parlvotes_lh!$A$11:$ZZ$208,306,FALSE)=0,"",VLOOKUP($A84,parlvotes_lh!$A$11:$ZZ$208,306,FALSE)))</f>
        <v/>
      </c>
      <c r="Z84" s="214" t="str">
        <f>IF(ISERROR(VLOOKUP($A84,parlvotes_lh!$A$11:$ZZ$208,326,FALSE))=TRUE,"",IF(VLOOKUP($A84,parlvotes_lh!$A$11:$ZZ$208,326,FALSE)=0,"",VLOOKUP($A84,parlvotes_lh!$A$11:$ZZ$208,326,FALSE)))</f>
        <v/>
      </c>
      <c r="AA84" s="214" t="str">
        <f>IF(ISERROR(VLOOKUP($A84,parlvotes_lh!$A$11:$ZZ$208,346,FALSE))=TRUE,"",IF(VLOOKUP($A84,parlvotes_lh!$A$11:$ZZ$208,346,FALSE)=0,"",VLOOKUP($A84,parlvotes_lh!$A$11:$ZZ$208,346,FALSE)))</f>
        <v/>
      </c>
      <c r="AB84" s="214" t="str">
        <f>IF(ISERROR(VLOOKUP($A84,parlvotes_lh!$A$11:$ZZ$208,366,FALSE))=TRUE,"",IF(VLOOKUP($A84,parlvotes_lh!$A$11:$ZZ$208,366,FALSE)=0,"",VLOOKUP($A84,parlvotes_lh!$A$11:$ZZ$208,366,FALSE)))</f>
        <v/>
      </c>
      <c r="AC84" s="214" t="str">
        <f>IF(ISERROR(VLOOKUP($A84,parlvotes_lh!$A$11:$ZZ$208,386,FALSE))=TRUE,"",IF(VLOOKUP($A84,parlvotes_lh!$A$11:$ZZ$208,386,FALSE)=0,"",VLOOKUP($A84,parlvotes_lh!$A$11:$ZZ$208,386,FALSE)))</f>
        <v/>
      </c>
    </row>
    <row r="85" spans="1:29" ht="13.5" customHeight="1">
      <c r="A85" s="208" t="str">
        <f>IF(info_parties!A85="","",info_parties!A85)</f>
        <v>sk_sol01</v>
      </c>
      <c r="B85" s="120" t="str">
        <f>IF(A85="","",MID(info_weblinks!$C$3,32,3))</f>
        <v>svk</v>
      </c>
      <c r="C85" s="120" t="str">
        <f>IF(info_parties!G85="","",info_parties!G85)</f>
        <v>Party of the Civic Left</v>
      </c>
      <c r="D85" s="120" t="str">
        <f>IF(info_parties!K85="","",info_parties!K85)</f>
        <v>Strana občianskej ľavice</v>
      </c>
      <c r="E85" s="120" t="str">
        <f>IF(info_parties!H85="","",info_parties!H85)</f>
        <v>SOL</v>
      </c>
      <c r="F85" s="209" t="str">
        <f t="shared" si="8"/>
        <v/>
      </c>
      <c r="G85" s="210" t="str">
        <f t="shared" si="9"/>
        <v/>
      </c>
      <c r="H85" s="211" t="str">
        <f t="shared" si="10"/>
        <v/>
      </c>
      <c r="I85" s="212" t="str">
        <f t="shared" si="11"/>
        <v/>
      </c>
      <c r="J85" s="213" t="str">
        <f>IF(ISERROR(VLOOKUP($A85,parlvotes_lh!$A$11:$ZZ$208,6,FALSE))=TRUE,"",IF(VLOOKUP($A85,parlvotes_lh!$A$11:$ZZ$208,6,FALSE)=0,"",VLOOKUP($A85,parlvotes_lh!$A$11:$ZZ$208,6,FALSE)))</f>
        <v/>
      </c>
      <c r="K85" s="213" t="str">
        <f>IF(ISERROR(VLOOKUP($A85,parlvotes_lh!$A$11:$ZZ$208,26,FALSE))=TRUE,"",IF(VLOOKUP($A85,parlvotes_lh!$A$11:$ZZ$208,26,FALSE)=0,"",VLOOKUP($A85,parlvotes_lh!$A$11:$ZZ$208,26,FALSE)))</f>
        <v/>
      </c>
      <c r="L85" s="213" t="str">
        <f>IF(ISERROR(VLOOKUP($A85,parlvotes_lh!$A$11:$ZZ$208,46,FALSE))=TRUE,"",IF(VLOOKUP($A85,parlvotes_lh!$A$11:$ZZ$208,46,FALSE)=0,"",VLOOKUP($A85,parlvotes_lh!$A$11:$ZZ$208,46,FALSE)))</f>
        <v/>
      </c>
      <c r="M85" s="213" t="str">
        <f>IF(ISERROR(VLOOKUP($A85,parlvotes_lh!$A$11:$ZZ$208,66,FALSE))=TRUE,"",IF(VLOOKUP($A85,parlvotes_lh!$A$11:$ZZ$208,66,FALSE)=0,"",VLOOKUP($A85,parlvotes_lh!$A$11:$ZZ$208,66,FALSE)))</f>
        <v/>
      </c>
      <c r="N85" s="213" t="str">
        <f>IF(ISERROR(VLOOKUP($A85,parlvotes_lh!$A$11:$ZZ$208,86,FALSE))=TRUE,"",IF(VLOOKUP($A85,parlvotes_lh!$A$11:$ZZ$208,86,FALSE)=0,"",VLOOKUP($A85,parlvotes_lh!$A$11:$ZZ$208,86,FALSE)))</f>
        <v/>
      </c>
      <c r="O85" s="213" t="str">
        <f>IF(ISERROR(VLOOKUP($A85,parlvotes_lh!$A$11:$ZZ$208,106,FALSE))=TRUE,"",IF(VLOOKUP($A85,parlvotes_lh!$A$11:$ZZ$208,106,FALSE)=0,"",VLOOKUP($A85,parlvotes_lh!$A$11:$ZZ$208,106,FALSE)))</f>
        <v/>
      </c>
      <c r="P85" s="213" t="str">
        <f>IF(ISERROR(VLOOKUP($A85,parlvotes_lh!$A$11:$ZZ$208,126,FALSE))=TRUE,"",IF(VLOOKUP($A85,parlvotes_lh!$A$11:$ZZ$208,126,FALSE)=0,"",VLOOKUP($A85,parlvotes_lh!$A$11:$ZZ$208,126,FALSE)))</f>
        <v/>
      </c>
      <c r="Q85" s="214" t="str">
        <f>IF(ISERROR(VLOOKUP($A85,parlvotes_lh!$A$11:$ZZ$208,146,FALSE))=TRUE,"",IF(VLOOKUP($A85,parlvotes_lh!$A$11:$ZZ$208,146,FALSE)=0,"",VLOOKUP($A85,parlvotes_lh!$A$11:$ZZ$208,146,FALSE)))</f>
        <v/>
      </c>
      <c r="R85" s="214" t="str">
        <f>IF(ISERROR(VLOOKUP($A85,parlvotes_lh!$A$11:$ZZ$208,166,FALSE))=TRUE,"",IF(VLOOKUP($A85,parlvotes_lh!$A$11:$ZZ$208,166,FALSE)=0,"",VLOOKUP($A85,parlvotes_lh!$A$11:$ZZ$208,166,FALSE)))</f>
        <v/>
      </c>
      <c r="S85" s="214" t="str">
        <f>IF(ISERROR(VLOOKUP($A85,parlvotes_lh!$A$11:$ZZ$208,186,FALSE))=TRUE,"",IF(VLOOKUP($A85,parlvotes_lh!$A$11:$ZZ$208,186,FALSE)=0,"",VLOOKUP($A85,parlvotes_lh!$A$11:$ZZ$208,186,FALSE)))</f>
        <v/>
      </c>
      <c r="T85" s="214" t="str">
        <f>IF(ISERROR(VLOOKUP($A85,parlvotes_lh!$A$11:$ZZ$208,206,FALSE))=TRUE,"",IF(VLOOKUP($A85,parlvotes_lh!$A$11:$ZZ$208,206,FALSE)=0,"",VLOOKUP($A85,parlvotes_lh!$A$11:$ZZ$208,206,FALSE)))</f>
        <v/>
      </c>
      <c r="U85" s="214" t="str">
        <f>IF(ISERROR(VLOOKUP($A85,parlvotes_lh!$A$11:$ZZ$208,226,FALSE))=TRUE,"",IF(VLOOKUP($A85,parlvotes_lh!$A$11:$ZZ$208,226,FALSE)=0,"",VLOOKUP($A85,parlvotes_lh!$A$11:$ZZ$208,226,FALSE)))</f>
        <v/>
      </c>
      <c r="V85" s="214" t="str">
        <f>IF(ISERROR(VLOOKUP($A85,parlvotes_lh!$A$11:$ZZ$208,246,FALSE))=TRUE,"",IF(VLOOKUP($A85,parlvotes_lh!$A$11:$ZZ$208,246,FALSE)=0,"",VLOOKUP($A85,parlvotes_lh!$A$11:$ZZ$208,246,FALSE)))</f>
        <v/>
      </c>
      <c r="W85" s="214" t="str">
        <f>IF(ISERROR(VLOOKUP($A85,parlvotes_lh!$A$11:$ZZ$208,266,FALSE))=TRUE,"",IF(VLOOKUP($A85,parlvotes_lh!$A$11:$ZZ$208,266,FALSE)=0,"",VLOOKUP($A85,parlvotes_lh!$A$11:$ZZ$208,266,FALSE)))</f>
        <v/>
      </c>
      <c r="X85" s="214" t="str">
        <f>IF(ISERROR(VLOOKUP($A85,parlvotes_lh!$A$11:$ZZ$208,286,FALSE))=TRUE,"",IF(VLOOKUP($A85,parlvotes_lh!$A$11:$ZZ$208,286,FALSE)=0,"",VLOOKUP($A85,parlvotes_lh!$A$11:$ZZ$208,286,FALSE)))</f>
        <v/>
      </c>
      <c r="Y85" s="214" t="str">
        <f>IF(ISERROR(VLOOKUP($A85,parlvotes_lh!$A$11:$ZZ$208,306,FALSE))=TRUE,"",IF(VLOOKUP($A85,parlvotes_lh!$A$11:$ZZ$208,306,FALSE)=0,"",VLOOKUP($A85,parlvotes_lh!$A$11:$ZZ$208,306,FALSE)))</f>
        <v/>
      </c>
      <c r="Z85" s="214" t="str">
        <f>IF(ISERROR(VLOOKUP($A85,parlvotes_lh!$A$11:$ZZ$208,326,FALSE))=TRUE,"",IF(VLOOKUP($A85,parlvotes_lh!$A$11:$ZZ$208,326,FALSE)=0,"",VLOOKUP($A85,parlvotes_lh!$A$11:$ZZ$208,326,FALSE)))</f>
        <v/>
      </c>
      <c r="AA85" s="214" t="str">
        <f>IF(ISERROR(VLOOKUP($A85,parlvotes_lh!$A$11:$ZZ$208,346,FALSE))=TRUE,"",IF(VLOOKUP($A85,parlvotes_lh!$A$11:$ZZ$208,346,FALSE)=0,"",VLOOKUP($A85,parlvotes_lh!$A$11:$ZZ$208,346,FALSE)))</f>
        <v/>
      </c>
      <c r="AB85" s="214" t="str">
        <f>IF(ISERROR(VLOOKUP($A85,parlvotes_lh!$A$11:$ZZ$208,366,FALSE))=TRUE,"",IF(VLOOKUP($A85,parlvotes_lh!$A$11:$ZZ$208,366,FALSE)=0,"",VLOOKUP($A85,parlvotes_lh!$A$11:$ZZ$208,366,FALSE)))</f>
        <v/>
      </c>
      <c r="AC85" s="214" t="str">
        <f>IF(ISERROR(VLOOKUP($A85,parlvotes_lh!$A$11:$ZZ$208,386,FALSE))=TRUE,"",IF(VLOOKUP($A85,parlvotes_lh!$A$11:$ZZ$208,386,FALSE)=0,"",VLOOKUP($A85,parlvotes_lh!$A$11:$ZZ$208,386,FALSE)))</f>
        <v/>
      </c>
    </row>
    <row r="86" spans="1:29" ht="13.5" customHeight="1">
      <c r="A86" s="208" t="str">
        <f>IF(info_parties!A86="","",info_parties!A86)</f>
        <v>sk_sos01</v>
      </c>
      <c r="B86" s="120" t="str">
        <f>IF(A86="","",MID(info_weblinks!$C$3,32,3))</f>
        <v>svk</v>
      </c>
      <c r="C86" s="120" t="str">
        <f>IF(info_parties!G86="","",info_parties!G86)</f>
        <v>Party of Civic Solidarity</v>
      </c>
      <c r="D86" s="120" t="str">
        <f>IF(info_parties!K86="","",info_parties!K86)</f>
        <v>Strana občianskej solidarity</v>
      </c>
      <c r="E86" s="120" t="str">
        <f>IF(info_parties!H86="","",info_parties!H86)</f>
        <v>SOS</v>
      </c>
      <c r="F86" s="209" t="str">
        <f t="shared" si="8"/>
        <v/>
      </c>
      <c r="G86" s="210" t="str">
        <f t="shared" si="9"/>
        <v/>
      </c>
      <c r="H86" s="211" t="str">
        <f t="shared" si="10"/>
        <v/>
      </c>
      <c r="I86" s="212" t="str">
        <f t="shared" si="11"/>
        <v/>
      </c>
      <c r="J86" s="213" t="str">
        <f>IF(ISERROR(VLOOKUP($A86,parlvotes_lh!$A$11:$ZZ$208,6,FALSE))=TRUE,"",IF(VLOOKUP($A86,parlvotes_lh!$A$11:$ZZ$208,6,FALSE)=0,"",VLOOKUP($A86,parlvotes_lh!$A$11:$ZZ$208,6,FALSE)))</f>
        <v/>
      </c>
      <c r="K86" s="213" t="str">
        <f>IF(ISERROR(VLOOKUP($A86,parlvotes_lh!$A$11:$ZZ$208,26,FALSE))=TRUE,"",IF(VLOOKUP($A86,parlvotes_lh!$A$11:$ZZ$208,26,FALSE)=0,"",VLOOKUP($A86,parlvotes_lh!$A$11:$ZZ$208,26,FALSE)))</f>
        <v/>
      </c>
      <c r="L86" s="213" t="str">
        <f>IF(ISERROR(VLOOKUP($A86,parlvotes_lh!$A$11:$ZZ$208,46,FALSE))=TRUE,"",IF(VLOOKUP($A86,parlvotes_lh!$A$11:$ZZ$208,46,FALSE)=0,"",VLOOKUP($A86,parlvotes_lh!$A$11:$ZZ$208,46,FALSE)))</f>
        <v/>
      </c>
      <c r="M86" s="213" t="str">
        <f>IF(ISERROR(VLOOKUP($A86,parlvotes_lh!$A$11:$ZZ$208,66,FALSE))=TRUE,"",IF(VLOOKUP($A86,parlvotes_lh!$A$11:$ZZ$208,66,FALSE)=0,"",VLOOKUP($A86,parlvotes_lh!$A$11:$ZZ$208,66,FALSE)))</f>
        <v/>
      </c>
      <c r="N86" s="213" t="str">
        <f>IF(ISERROR(VLOOKUP($A86,parlvotes_lh!$A$11:$ZZ$208,86,FALSE))=TRUE,"",IF(VLOOKUP($A86,parlvotes_lh!$A$11:$ZZ$208,86,FALSE)=0,"",VLOOKUP($A86,parlvotes_lh!$A$11:$ZZ$208,86,FALSE)))</f>
        <v/>
      </c>
      <c r="O86" s="213" t="str">
        <f>IF(ISERROR(VLOOKUP($A86,parlvotes_lh!$A$11:$ZZ$208,106,FALSE))=TRUE,"",IF(VLOOKUP($A86,parlvotes_lh!$A$11:$ZZ$208,106,FALSE)=0,"",VLOOKUP($A86,parlvotes_lh!$A$11:$ZZ$208,106,FALSE)))</f>
        <v/>
      </c>
      <c r="P86" s="213" t="str">
        <f>IF(ISERROR(VLOOKUP($A86,parlvotes_lh!$A$11:$ZZ$208,126,FALSE))=TRUE,"",IF(VLOOKUP($A86,parlvotes_lh!$A$11:$ZZ$208,126,FALSE)=0,"",VLOOKUP($A86,parlvotes_lh!$A$11:$ZZ$208,126,FALSE)))</f>
        <v/>
      </c>
      <c r="Q86" s="214" t="str">
        <f>IF(ISERROR(VLOOKUP($A86,parlvotes_lh!$A$11:$ZZ$208,146,FALSE))=TRUE,"",IF(VLOOKUP($A86,parlvotes_lh!$A$11:$ZZ$208,146,FALSE)=0,"",VLOOKUP($A86,parlvotes_lh!$A$11:$ZZ$208,146,FALSE)))</f>
        <v/>
      </c>
      <c r="R86" s="214" t="str">
        <f>IF(ISERROR(VLOOKUP($A86,parlvotes_lh!$A$11:$ZZ$208,166,FALSE))=TRUE,"",IF(VLOOKUP($A86,parlvotes_lh!$A$11:$ZZ$208,166,FALSE)=0,"",VLOOKUP($A86,parlvotes_lh!$A$11:$ZZ$208,166,FALSE)))</f>
        <v/>
      </c>
      <c r="S86" s="214" t="str">
        <f>IF(ISERROR(VLOOKUP($A86,parlvotes_lh!$A$11:$ZZ$208,186,FALSE))=TRUE,"",IF(VLOOKUP($A86,parlvotes_lh!$A$11:$ZZ$208,186,FALSE)=0,"",VLOOKUP($A86,parlvotes_lh!$A$11:$ZZ$208,186,FALSE)))</f>
        <v/>
      </c>
      <c r="T86" s="214" t="str">
        <f>IF(ISERROR(VLOOKUP($A86,parlvotes_lh!$A$11:$ZZ$208,206,FALSE))=TRUE,"",IF(VLOOKUP($A86,parlvotes_lh!$A$11:$ZZ$208,206,FALSE)=0,"",VLOOKUP($A86,parlvotes_lh!$A$11:$ZZ$208,206,FALSE)))</f>
        <v/>
      </c>
      <c r="U86" s="214" t="str">
        <f>IF(ISERROR(VLOOKUP($A86,parlvotes_lh!$A$11:$ZZ$208,226,FALSE))=TRUE,"",IF(VLOOKUP($A86,parlvotes_lh!$A$11:$ZZ$208,226,FALSE)=0,"",VLOOKUP($A86,parlvotes_lh!$A$11:$ZZ$208,226,FALSE)))</f>
        <v/>
      </c>
      <c r="V86" s="214" t="str">
        <f>IF(ISERROR(VLOOKUP($A86,parlvotes_lh!$A$11:$ZZ$208,246,FALSE))=TRUE,"",IF(VLOOKUP($A86,parlvotes_lh!$A$11:$ZZ$208,246,FALSE)=0,"",VLOOKUP($A86,parlvotes_lh!$A$11:$ZZ$208,246,FALSE)))</f>
        <v/>
      </c>
      <c r="W86" s="214" t="str">
        <f>IF(ISERROR(VLOOKUP($A86,parlvotes_lh!$A$11:$ZZ$208,266,FALSE))=TRUE,"",IF(VLOOKUP($A86,parlvotes_lh!$A$11:$ZZ$208,266,FALSE)=0,"",VLOOKUP($A86,parlvotes_lh!$A$11:$ZZ$208,266,FALSE)))</f>
        <v/>
      </c>
      <c r="X86" s="214" t="str">
        <f>IF(ISERROR(VLOOKUP($A86,parlvotes_lh!$A$11:$ZZ$208,286,FALSE))=TRUE,"",IF(VLOOKUP($A86,parlvotes_lh!$A$11:$ZZ$208,286,FALSE)=0,"",VLOOKUP($A86,parlvotes_lh!$A$11:$ZZ$208,286,FALSE)))</f>
        <v/>
      </c>
      <c r="Y86" s="214" t="str">
        <f>IF(ISERROR(VLOOKUP($A86,parlvotes_lh!$A$11:$ZZ$208,306,FALSE))=TRUE,"",IF(VLOOKUP($A86,parlvotes_lh!$A$11:$ZZ$208,306,FALSE)=0,"",VLOOKUP($A86,parlvotes_lh!$A$11:$ZZ$208,306,FALSE)))</f>
        <v/>
      </c>
      <c r="Z86" s="214" t="str">
        <f>IF(ISERROR(VLOOKUP($A86,parlvotes_lh!$A$11:$ZZ$208,326,FALSE))=TRUE,"",IF(VLOOKUP($A86,parlvotes_lh!$A$11:$ZZ$208,326,FALSE)=0,"",VLOOKUP($A86,parlvotes_lh!$A$11:$ZZ$208,326,FALSE)))</f>
        <v/>
      </c>
      <c r="AA86" s="214" t="str">
        <f>IF(ISERROR(VLOOKUP($A86,parlvotes_lh!$A$11:$ZZ$208,346,FALSE))=TRUE,"",IF(VLOOKUP($A86,parlvotes_lh!$A$11:$ZZ$208,346,FALSE)=0,"",VLOOKUP($A86,parlvotes_lh!$A$11:$ZZ$208,346,FALSE)))</f>
        <v/>
      </c>
      <c r="AB86" s="214" t="str">
        <f>IF(ISERROR(VLOOKUP($A86,parlvotes_lh!$A$11:$ZZ$208,366,FALSE))=TRUE,"",IF(VLOOKUP($A86,parlvotes_lh!$A$11:$ZZ$208,366,FALSE)=0,"",VLOOKUP($A86,parlvotes_lh!$A$11:$ZZ$208,366,FALSE)))</f>
        <v/>
      </c>
      <c r="AC86" s="214" t="str">
        <f>IF(ISERROR(VLOOKUP($A86,parlvotes_lh!$A$11:$ZZ$208,386,FALSE))=TRUE,"",IF(VLOOKUP($A86,parlvotes_lh!$A$11:$ZZ$208,386,FALSE)=0,"",VLOOKUP($A86,parlvotes_lh!$A$11:$ZZ$208,386,FALSE)))</f>
        <v/>
      </c>
    </row>
    <row r="87" spans="1:29" ht="13.5" customHeight="1">
      <c r="A87" s="208" t="str">
        <f>IF(info_parties!A87="","",info_parties!A87)</f>
        <v>sk_spk01</v>
      </c>
      <c r="B87" s="120" t="str">
        <f>IF(A87="","",MID(info_weblinks!$C$3,32,3))</f>
        <v>svk</v>
      </c>
      <c r="C87" s="120" t="str">
        <f>IF(info_parties!G87="","",info_parties!G87)</f>
        <v>Party against Corruption, for Order, Work and Money for All Decent Citizend</v>
      </c>
      <c r="D87" s="120" t="str">
        <f>IF(info_parties!K87="","",info_parties!K87)</f>
        <v>Strana proti korupcii, za poriadok, prácu a peniaze pre všetkých slušných občanov</v>
      </c>
      <c r="E87" s="120" t="str">
        <f>IF(info_parties!H87="","",info_parties!H87)</f>
        <v>SPK</v>
      </c>
      <c r="F87" s="209">
        <f t="shared" si="8"/>
        <v>34607</v>
      </c>
      <c r="G87" s="210">
        <f t="shared" si="9"/>
        <v>34607</v>
      </c>
      <c r="H87" s="211">
        <f t="shared" si="10"/>
        <v>1.3100000000000001E-2</v>
      </c>
      <c r="I87" s="212">
        <f t="shared" si="11"/>
        <v>34607</v>
      </c>
      <c r="J87" s="213">
        <f>IF(ISERROR(VLOOKUP($A87,parlvotes_lh!$A$11:$ZZ$208,6,FALSE))=TRUE,"",IF(VLOOKUP($A87,parlvotes_lh!$A$11:$ZZ$208,6,FALSE)=0,"",VLOOKUP($A87,parlvotes_lh!$A$11:$ZZ$208,6,FALSE)))</f>
        <v>1.3100000000000001E-2</v>
      </c>
      <c r="K87" s="213" t="str">
        <f>IF(ISERROR(VLOOKUP($A87,parlvotes_lh!$A$11:$ZZ$208,26,FALSE))=TRUE,"",IF(VLOOKUP($A87,parlvotes_lh!$A$11:$ZZ$208,26,FALSE)=0,"",VLOOKUP($A87,parlvotes_lh!$A$11:$ZZ$208,26,FALSE)))</f>
        <v/>
      </c>
      <c r="L87" s="213" t="str">
        <f>IF(ISERROR(VLOOKUP($A87,parlvotes_lh!$A$11:$ZZ$208,46,FALSE))=TRUE,"",IF(VLOOKUP($A87,parlvotes_lh!$A$11:$ZZ$208,46,FALSE)=0,"",VLOOKUP($A87,parlvotes_lh!$A$11:$ZZ$208,46,FALSE)))</f>
        <v/>
      </c>
      <c r="M87" s="213" t="str">
        <f>IF(ISERROR(VLOOKUP($A87,parlvotes_lh!$A$11:$ZZ$208,66,FALSE))=TRUE,"",IF(VLOOKUP($A87,parlvotes_lh!$A$11:$ZZ$208,66,FALSE)=0,"",VLOOKUP($A87,parlvotes_lh!$A$11:$ZZ$208,66,FALSE)))</f>
        <v/>
      </c>
      <c r="N87" s="213" t="str">
        <f>IF(ISERROR(VLOOKUP($A87,parlvotes_lh!$A$11:$ZZ$208,86,FALSE))=TRUE,"",IF(VLOOKUP($A87,parlvotes_lh!$A$11:$ZZ$208,86,FALSE)=0,"",VLOOKUP($A87,parlvotes_lh!$A$11:$ZZ$208,86,FALSE)))</f>
        <v/>
      </c>
      <c r="O87" s="213" t="str">
        <f>IF(ISERROR(VLOOKUP($A87,parlvotes_lh!$A$11:$ZZ$208,106,FALSE))=TRUE,"",IF(VLOOKUP($A87,parlvotes_lh!$A$11:$ZZ$208,106,FALSE)=0,"",VLOOKUP($A87,parlvotes_lh!$A$11:$ZZ$208,106,FALSE)))</f>
        <v/>
      </c>
      <c r="P87" s="213" t="str">
        <f>IF(ISERROR(VLOOKUP($A87,parlvotes_lh!$A$11:$ZZ$208,126,FALSE))=TRUE,"",IF(VLOOKUP($A87,parlvotes_lh!$A$11:$ZZ$208,126,FALSE)=0,"",VLOOKUP($A87,parlvotes_lh!$A$11:$ZZ$208,126,FALSE)))</f>
        <v/>
      </c>
      <c r="Q87" s="214" t="str">
        <f>IF(ISERROR(VLOOKUP($A87,parlvotes_lh!$A$11:$ZZ$208,146,FALSE))=TRUE,"",IF(VLOOKUP($A87,parlvotes_lh!$A$11:$ZZ$208,146,FALSE)=0,"",VLOOKUP($A87,parlvotes_lh!$A$11:$ZZ$208,146,FALSE)))</f>
        <v/>
      </c>
      <c r="R87" s="214" t="str">
        <f>IF(ISERROR(VLOOKUP($A87,parlvotes_lh!$A$11:$ZZ$208,166,FALSE))=TRUE,"",IF(VLOOKUP($A87,parlvotes_lh!$A$11:$ZZ$208,166,FALSE)=0,"",VLOOKUP($A87,parlvotes_lh!$A$11:$ZZ$208,166,FALSE)))</f>
        <v/>
      </c>
      <c r="S87" s="214" t="str">
        <f>IF(ISERROR(VLOOKUP($A87,parlvotes_lh!$A$11:$ZZ$208,186,FALSE))=TRUE,"",IF(VLOOKUP($A87,parlvotes_lh!$A$11:$ZZ$208,186,FALSE)=0,"",VLOOKUP($A87,parlvotes_lh!$A$11:$ZZ$208,186,FALSE)))</f>
        <v/>
      </c>
      <c r="T87" s="214" t="str">
        <f>IF(ISERROR(VLOOKUP($A87,parlvotes_lh!$A$11:$ZZ$208,206,FALSE))=TRUE,"",IF(VLOOKUP($A87,parlvotes_lh!$A$11:$ZZ$208,206,FALSE)=0,"",VLOOKUP($A87,parlvotes_lh!$A$11:$ZZ$208,206,FALSE)))</f>
        <v/>
      </c>
      <c r="U87" s="214" t="str">
        <f>IF(ISERROR(VLOOKUP($A87,parlvotes_lh!$A$11:$ZZ$208,226,FALSE))=TRUE,"",IF(VLOOKUP($A87,parlvotes_lh!$A$11:$ZZ$208,226,FALSE)=0,"",VLOOKUP($A87,parlvotes_lh!$A$11:$ZZ$208,226,FALSE)))</f>
        <v/>
      </c>
      <c r="V87" s="214" t="str">
        <f>IF(ISERROR(VLOOKUP($A87,parlvotes_lh!$A$11:$ZZ$208,246,FALSE))=TRUE,"",IF(VLOOKUP($A87,parlvotes_lh!$A$11:$ZZ$208,246,FALSE)=0,"",VLOOKUP($A87,parlvotes_lh!$A$11:$ZZ$208,246,FALSE)))</f>
        <v/>
      </c>
      <c r="W87" s="214" t="str">
        <f>IF(ISERROR(VLOOKUP($A87,parlvotes_lh!$A$11:$ZZ$208,266,FALSE))=TRUE,"",IF(VLOOKUP($A87,parlvotes_lh!$A$11:$ZZ$208,266,FALSE)=0,"",VLOOKUP($A87,parlvotes_lh!$A$11:$ZZ$208,266,FALSE)))</f>
        <v/>
      </c>
      <c r="X87" s="214" t="str">
        <f>IF(ISERROR(VLOOKUP($A87,parlvotes_lh!$A$11:$ZZ$208,286,FALSE))=TRUE,"",IF(VLOOKUP($A87,parlvotes_lh!$A$11:$ZZ$208,286,FALSE)=0,"",VLOOKUP($A87,parlvotes_lh!$A$11:$ZZ$208,286,FALSE)))</f>
        <v/>
      </c>
      <c r="Y87" s="214" t="str">
        <f>IF(ISERROR(VLOOKUP($A87,parlvotes_lh!$A$11:$ZZ$208,306,FALSE))=TRUE,"",IF(VLOOKUP($A87,parlvotes_lh!$A$11:$ZZ$208,306,FALSE)=0,"",VLOOKUP($A87,parlvotes_lh!$A$11:$ZZ$208,306,FALSE)))</f>
        <v/>
      </c>
      <c r="Z87" s="214" t="str">
        <f>IF(ISERROR(VLOOKUP($A87,parlvotes_lh!$A$11:$ZZ$208,326,FALSE))=TRUE,"",IF(VLOOKUP($A87,parlvotes_lh!$A$11:$ZZ$208,326,FALSE)=0,"",VLOOKUP($A87,parlvotes_lh!$A$11:$ZZ$208,326,FALSE)))</f>
        <v/>
      </c>
      <c r="AA87" s="214" t="str">
        <f>IF(ISERROR(VLOOKUP($A87,parlvotes_lh!$A$11:$ZZ$208,346,FALSE))=TRUE,"",IF(VLOOKUP($A87,parlvotes_lh!$A$11:$ZZ$208,346,FALSE)=0,"",VLOOKUP($A87,parlvotes_lh!$A$11:$ZZ$208,346,FALSE)))</f>
        <v/>
      </c>
      <c r="AB87" s="214" t="str">
        <f>IF(ISERROR(VLOOKUP($A87,parlvotes_lh!$A$11:$ZZ$208,366,FALSE))=TRUE,"",IF(VLOOKUP($A87,parlvotes_lh!$A$11:$ZZ$208,366,FALSE)=0,"",VLOOKUP($A87,parlvotes_lh!$A$11:$ZZ$208,366,FALSE)))</f>
        <v/>
      </c>
      <c r="AC87" s="214" t="str">
        <f>IF(ISERROR(VLOOKUP($A87,parlvotes_lh!$A$11:$ZZ$208,386,FALSE))=TRUE,"",IF(VLOOKUP($A87,parlvotes_lh!$A$11:$ZZ$208,386,FALSE)=0,"",VLOOKUP($A87,parlvotes_lh!$A$11:$ZZ$208,386,FALSE)))</f>
        <v/>
      </c>
    </row>
    <row r="88" spans="1:29" ht="13.5" customHeight="1">
      <c r="A88" s="208" t="str">
        <f>IF(info_parties!A88="","",info_parties!A88)</f>
        <v>sk_srk01</v>
      </c>
      <c r="B88" s="120" t="str">
        <f>IF(A88="","",MID(info_weblinks!$C$3,32,3))</f>
        <v>svk</v>
      </c>
      <c r="C88" s="120" t="str">
        <f>IF(info_parties!G88="","",info_parties!G88)</f>
        <v>Party of the Romany Coalition</v>
      </c>
      <c r="D88" s="120" t="str">
        <f>IF(info_parties!K88="","",info_parties!K88)</f>
        <v>Strana rómskej koalície</v>
      </c>
      <c r="E88" s="120" t="str">
        <f>IF(info_parties!H88="","",info_parties!H88)</f>
        <v>SRK</v>
      </c>
      <c r="F88" s="209" t="str">
        <f t="shared" si="8"/>
        <v/>
      </c>
      <c r="G88" s="210" t="str">
        <f t="shared" si="9"/>
        <v/>
      </c>
      <c r="H88" s="211" t="str">
        <f t="shared" si="10"/>
        <v/>
      </c>
      <c r="I88" s="212" t="str">
        <f t="shared" si="11"/>
        <v/>
      </c>
      <c r="J88" s="213" t="str">
        <f>IF(ISERROR(VLOOKUP($A88,parlvotes_lh!$A$11:$ZZ$208,6,FALSE))=TRUE,"",IF(VLOOKUP($A88,parlvotes_lh!$A$11:$ZZ$208,6,FALSE)=0,"",VLOOKUP($A88,parlvotes_lh!$A$11:$ZZ$208,6,FALSE)))</f>
        <v/>
      </c>
      <c r="K88" s="213" t="str">
        <f>IF(ISERROR(VLOOKUP($A88,parlvotes_lh!$A$11:$ZZ$208,26,FALSE))=TRUE,"",IF(VLOOKUP($A88,parlvotes_lh!$A$11:$ZZ$208,26,FALSE)=0,"",VLOOKUP($A88,parlvotes_lh!$A$11:$ZZ$208,26,FALSE)))</f>
        <v/>
      </c>
      <c r="L88" s="213" t="str">
        <f>IF(ISERROR(VLOOKUP($A88,parlvotes_lh!$A$11:$ZZ$208,46,FALSE))=TRUE,"",IF(VLOOKUP($A88,parlvotes_lh!$A$11:$ZZ$208,46,FALSE)=0,"",VLOOKUP($A88,parlvotes_lh!$A$11:$ZZ$208,46,FALSE)))</f>
        <v/>
      </c>
      <c r="M88" s="213" t="str">
        <f>IF(ISERROR(VLOOKUP($A88,parlvotes_lh!$A$11:$ZZ$208,66,FALSE))=TRUE,"",IF(VLOOKUP($A88,parlvotes_lh!$A$11:$ZZ$208,66,FALSE)=0,"",VLOOKUP($A88,parlvotes_lh!$A$11:$ZZ$208,66,FALSE)))</f>
        <v/>
      </c>
      <c r="N88" s="213" t="str">
        <f>IF(ISERROR(VLOOKUP($A88,parlvotes_lh!$A$11:$ZZ$208,86,FALSE))=TRUE,"",IF(VLOOKUP($A88,parlvotes_lh!$A$11:$ZZ$208,86,FALSE)=0,"",VLOOKUP($A88,parlvotes_lh!$A$11:$ZZ$208,86,FALSE)))</f>
        <v/>
      </c>
      <c r="O88" s="213" t="str">
        <f>IF(ISERROR(VLOOKUP($A88,parlvotes_lh!$A$11:$ZZ$208,106,FALSE))=TRUE,"",IF(VLOOKUP($A88,parlvotes_lh!$A$11:$ZZ$208,106,FALSE)=0,"",VLOOKUP($A88,parlvotes_lh!$A$11:$ZZ$208,106,FALSE)))</f>
        <v/>
      </c>
      <c r="P88" s="213" t="str">
        <f>IF(ISERROR(VLOOKUP($A88,parlvotes_lh!$A$11:$ZZ$208,126,FALSE))=TRUE,"",IF(VLOOKUP($A88,parlvotes_lh!$A$11:$ZZ$208,126,FALSE)=0,"",VLOOKUP($A88,parlvotes_lh!$A$11:$ZZ$208,126,FALSE)))</f>
        <v/>
      </c>
      <c r="Q88" s="214" t="str">
        <f>IF(ISERROR(VLOOKUP($A88,parlvotes_lh!$A$11:$ZZ$208,146,FALSE))=TRUE,"",IF(VLOOKUP($A88,parlvotes_lh!$A$11:$ZZ$208,146,FALSE)=0,"",VLOOKUP($A88,parlvotes_lh!$A$11:$ZZ$208,146,FALSE)))</f>
        <v/>
      </c>
      <c r="R88" s="214" t="str">
        <f>IF(ISERROR(VLOOKUP($A88,parlvotes_lh!$A$11:$ZZ$208,166,FALSE))=TRUE,"",IF(VLOOKUP($A88,parlvotes_lh!$A$11:$ZZ$208,166,FALSE)=0,"",VLOOKUP($A88,parlvotes_lh!$A$11:$ZZ$208,166,FALSE)))</f>
        <v/>
      </c>
      <c r="S88" s="214" t="str">
        <f>IF(ISERROR(VLOOKUP($A88,parlvotes_lh!$A$11:$ZZ$208,186,FALSE))=TRUE,"",IF(VLOOKUP($A88,parlvotes_lh!$A$11:$ZZ$208,186,FALSE)=0,"",VLOOKUP($A88,parlvotes_lh!$A$11:$ZZ$208,186,FALSE)))</f>
        <v/>
      </c>
      <c r="T88" s="214" t="str">
        <f>IF(ISERROR(VLOOKUP($A88,parlvotes_lh!$A$11:$ZZ$208,206,FALSE))=TRUE,"",IF(VLOOKUP($A88,parlvotes_lh!$A$11:$ZZ$208,206,FALSE)=0,"",VLOOKUP($A88,parlvotes_lh!$A$11:$ZZ$208,206,FALSE)))</f>
        <v/>
      </c>
      <c r="U88" s="214" t="str">
        <f>IF(ISERROR(VLOOKUP($A88,parlvotes_lh!$A$11:$ZZ$208,226,FALSE))=TRUE,"",IF(VLOOKUP($A88,parlvotes_lh!$A$11:$ZZ$208,226,FALSE)=0,"",VLOOKUP($A88,parlvotes_lh!$A$11:$ZZ$208,226,FALSE)))</f>
        <v/>
      </c>
      <c r="V88" s="214" t="str">
        <f>IF(ISERROR(VLOOKUP($A88,parlvotes_lh!$A$11:$ZZ$208,246,FALSE))=TRUE,"",IF(VLOOKUP($A88,parlvotes_lh!$A$11:$ZZ$208,246,FALSE)=0,"",VLOOKUP($A88,parlvotes_lh!$A$11:$ZZ$208,246,FALSE)))</f>
        <v/>
      </c>
      <c r="W88" s="214" t="str">
        <f>IF(ISERROR(VLOOKUP($A88,parlvotes_lh!$A$11:$ZZ$208,266,FALSE))=TRUE,"",IF(VLOOKUP($A88,parlvotes_lh!$A$11:$ZZ$208,266,FALSE)=0,"",VLOOKUP($A88,parlvotes_lh!$A$11:$ZZ$208,266,FALSE)))</f>
        <v/>
      </c>
      <c r="X88" s="214" t="str">
        <f>IF(ISERROR(VLOOKUP($A88,parlvotes_lh!$A$11:$ZZ$208,286,FALSE))=TRUE,"",IF(VLOOKUP($A88,parlvotes_lh!$A$11:$ZZ$208,286,FALSE)=0,"",VLOOKUP($A88,parlvotes_lh!$A$11:$ZZ$208,286,FALSE)))</f>
        <v/>
      </c>
      <c r="Y88" s="214" t="str">
        <f>IF(ISERROR(VLOOKUP($A88,parlvotes_lh!$A$11:$ZZ$208,306,FALSE))=TRUE,"",IF(VLOOKUP($A88,parlvotes_lh!$A$11:$ZZ$208,306,FALSE)=0,"",VLOOKUP($A88,parlvotes_lh!$A$11:$ZZ$208,306,FALSE)))</f>
        <v/>
      </c>
      <c r="Z88" s="214" t="str">
        <f>IF(ISERROR(VLOOKUP($A88,parlvotes_lh!$A$11:$ZZ$208,326,FALSE))=TRUE,"",IF(VLOOKUP($A88,parlvotes_lh!$A$11:$ZZ$208,326,FALSE)=0,"",VLOOKUP($A88,parlvotes_lh!$A$11:$ZZ$208,326,FALSE)))</f>
        <v/>
      </c>
      <c r="AA88" s="214" t="str">
        <f>IF(ISERROR(VLOOKUP($A88,parlvotes_lh!$A$11:$ZZ$208,346,FALSE))=TRUE,"",IF(VLOOKUP($A88,parlvotes_lh!$A$11:$ZZ$208,346,FALSE)=0,"",VLOOKUP($A88,parlvotes_lh!$A$11:$ZZ$208,346,FALSE)))</f>
        <v/>
      </c>
      <c r="AB88" s="214" t="str">
        <f>IF(ISERROR(VLOOKUP($A88,parlvotes_lh!$A$11:$ZZ$208,366,FALSE))=TRUE,"",IF(VLOOKUP($A88,parlvotes_lh!$A$11:$ZZ$208,366,FALSE)=0,"",VLOOKUP($A88,parlvotes_lh!$A$11:$ZZ$208,366,FALSE)))</f>
        <v/>
      </c>
      <c r="AC88" s="214" t="str">
        <f>IF(ISERROR(VLOOKUP($A88,parlvotes_lh!$A$11:$ZZ$208,386,FALSE))=TRUE,"",IF(VLOOKUP($A88,parlvotes_lh!$A$11:$ZZ$208,386,FALSE)=0,"",VLOOKUP($A88,parlvotes_lh!$A$11:$ZZ$208,386,FALSE)))</f>
        <v/>
      </c>
    </row>
    <row r="89" spans="1:29" ht="13.5" customHeight="1">
      <c r="A89" s="208" t="str">
        <f>IF(info_parties!A89="","",info_parties!A89)</f>
        <v>sk_sssnm01</v>
      </c>
      <c r="B89" s="120" t="str">
        <f>IF(A89="","",MID(info_weblinks!$C$3,32,3))</f>
        <v>svk</v>
      </c>
      <c r="C89" s="120" t="str">
        <f>IF(info_parties!G89="","",info_parties!G89)</f>
        <v>Party of Free Speech of Nora Mojsesova</v>
      </c>
      <c r="D89" s="120" t="str">
        <f>IF(info_parties!K89="","",info_parties!K89)</f>
        <v>Strana Slobodné Slovo - Nory Mojsejovej</v>
      </c>
      <c r="E89" s="120" t="str">
        <f>IF(info_parties!H89="","",info_parties!H89)</f>
        <v>SSS-NM</v>
      </c>
      <c r="F89" s="209">
        <f t="shared" si="8"/>
        <v>40978</v>
      </c>
      <c r="G89" s="210">
        <f t="shared" si="9"/>
        <v>40978</v>
      </c>
      <c r="H89" s="211">
        <f t="shared" si="10"/>
        <v>1.2201387306234107E-2</v>
      </c>
      <c r="I89" s="212">
        <f t="shared" si="11"/>
        <v>40978</v>
      </c>
      <c r="J89" s="213" t="str">
        <f>IF(ISERROR(VLOOKUP($A89,parlvotes_lh!$A$11:$ZZ$208,6,FALSE))=TRUE,"",IF(VLOOKUP($A89,parlvotes_lh!$A$11:$ZZ$208,6,FALSE)=0,"",VLOOKUP($A89,parlvotes_lh!$A$11:$ZZ$208,6,FALSE)))</f>
        <v/>
      </c>
      <c r="K89" s="213" t="str">
        <f>IF(ISERROR(VLOOKUP($A89,parlvotes_lh!$A$11:$ZZ$208,26,FALSE))=TRUE,"",IF(VLOOKUP($A89,parlvotes_lh!$A$11:$ZZ$208,26,FALSE)=0,"",VLOOKUP($A89,parlvotes_lh!$A$11:$ZZ$208,26,FALSE)))</f>
        <v/>
      </c>
      <c r="L89" s="213" t="str">
        <f>IF(ISERROR(VLOOKUP($A89,parlvotes_lh!$A$11:$ZZ$208,46,FALSE))=TRUE,"",IF(VLOOKUP($A89,parlvotes_lh!$A$11:$ZZ$208,46,FALSE)=0,"",VLOOKUP($A89,parlvotes_lh!$A$11:$ZZ$208,46,FALSE)))</f>
        <v/>
      </c>
      <c r="M89" s="213" t="str">
        <f>IF(ISERROR(VLOOKUP($A89,parlvotes_lh!$A$11:$ZZ$208,66,FALSE))=TRUE,"",IF(VLOOKUP($A89,parlvotes_lh!$A$11:$ZZ$208,66,FALSE)=0,"",VLOOKUP($A89,parlvotes_lh!$A$11:$ZZ$208,66,FALSE)))</f>
        <v/>
      </c>
      <c r="N89" s="213" t="str">
        <f>IF(ISERROR(VLOOKUP($A89,parlvotes_lh!$A$11:$ZZ$208,86,FALSE))=TRUE,"",IF(VLOOKUP($A89,parlvotes_lh!$A$11:$ZZ$208,86,FALSE)=0,"",VLOOKUP($A89,parlvotes_lh!$A$11:$ZZ$208,86,FALSE)))</f>
        <v/>
      </c>
      <c r="O89" s="213">
        <f>IF(ISERROR(VLOOKUP($A89,parlvotes_lh!$A$11:$ZZ$208,106,FALSE))=TRUE,"",IF(VLOOKUP($A89,parlvotes_lh!$A$11:$ZZ$208,106,FALSE)=0,"",VLOOKUP($A89,parlvotes_lh!$A$11:$ZZ$208,106,FALSE)))</f>
        <v>1.2201387306234107E-2</v>
      </c>
      <c r="P89" s="213" t="str">
        <f>IF(ISERROR(VLOOKUP($A89,parlvotes_lh!$A$11:$ZZ$208,126,FALSE))=TRUE,"",IF(VLOOKUP($A89,parlvotes_lh!$A$11:$ZZ$208,126,FALSE)=0,"",VLOOKUP($A89,parlvotes_lh!$A$11:$ZZ$208,126,FALSE)))</f>
        <v/>
      </c>
      <c r="Q89" s="214" t="str">
        <f>IF(ISERROR(VLOOKUP($A89,parlvotes_lh!$A$11:$ZZ$208,146,FALSE))=TRUE,"",IF(VLOOKUP($A89,parlvotes_lh!$A$11:$ZZ$208,146,FALSE)=0,"",VLOOKUP($A89,parlvotes_lh!$A$11:$ZZ$208,146,FALSE)))</f>
        <v/>
      </c>
      <c r="R89" s="214" t="str">
        <f>IF(ISERROR(VLOOKUP($A89,parlvotes_lh!$A$11:$ZZ$208,166,FALSE))=TRUE,"",IF(VLOOKUP($A89,parlvotes_lh!$A$11:$ZZ$208,166,FALSE)=0,"",VLOOKUP($A89,parlvotes_lh!$A$11:$ZZ$208,166,FALSE)))</f>
        <v/>
      </c>
      <c r="S89" s="214" t="str">
        <f>IF(ISERROR(VLOOKUP($A89,parlvotes_lh!$A$11:$ZZ$208,186,FALSE))=TRUE,"",IF(VLOOKUP($A89,parlvotes_lh!$A$11:$ZZ$208,186,FALSE)=0,"",VLOOKUP($A89,parlvotes_lh!$A$11:$ZZ$208,186,FALSE)))</f>
        <v/>
      </c>
      <c r="T89" s="214" t="str">
        <f>IF(ISERROR(VLOOKUP($A89,parlvotes_lh!$A$11:$ZZ$208,206,FALSE))=TRUE,"",IF(VLOOKUP($A89,parlvotes_lh!$A$11:$ZZ$208,206,FALSE)=0,"",VLOOKUP($A89,parlvotes_lh!$A$11:$ZZ$208,206,FALSE)))</f>
        <v/>
      </c>
      <c r="U89" s="214" t="str">
        <f>IF(ISERROR(VLOOKUP($A89,parlvotes_lh!$A$11:$ZZ$208,226,FALSE))=TRUE,"",IF(VLOOKUP($A89,parlvotes_lh!$A$11:$ZZ$208,226,FALSE)=0,"",VLOOKUP($A89,parlvotes_lh!$A$11:$ZZ$208,226,FALSE)))</f>
        <v/>
      </c>
      <c r="V89" s="214" t="str">
        <f>IF(ISERROR(VLOOKUP($A89,parlvotes_lh!$A$11:$ZZ$208,246,FALSE))=TRUE,"",IF(VLOOKUP($A89,parlvotes_lh!$A$11:$ZZ$208,246,FALSE)=0,"",VLOOKUP($A89,parlvotes_lh!$A$11:$ZZ$208,246,FALSE)))</f>
        <v/>
      </c>
      <c r="W89" s="214" t="str">
        <f>IF(ISERROR(VLOOKUP($A89,parlvotes_lh!$A$11:$ZZ$208,266,FALSE))=TRUE,"",IF(VLOOKUP($A89,parlvotes_lh!$A$11:$ZZ$208,266,FALSE)=0,"",VLOOKUP($A89,parlvotes_lh!$A$11:$ZZ$208,266,FALSE)))</f>
        <v/>
      </c>
      <c r="X89" s="214" t="str">
        <f>IF(ISERROR(VLOOKUP($A89,parlvotes_lh!$A$11:$ZZ$208,286,FALSE))=TRUE,"",IF(VLOOKUP($A89,parlvotes_lh!$A$11:$ZZ$208,286,FALSE)=0,"",VLOOKUP($A89,parlvotes_lh!$A$11:$ZZ$208,286,FALSE)))</f>
        <v/>
      </c>
      <c r="Y89" s="214" t="str">
        <f>IF(ISERROR(VLOOKUP($A89,parlvotes_lh!$A$11:$ZZ$208,306,FALSE))=TRUE,"",IF(VLOOKUP($A89,parlvotes_lh!$A$11:$ZZ$208,306,FALSE)=0,"",VLOOKUP($A89,parlvotes_lh!$A$11:$ZZ$208,306,FALSE)))</f>
        <v/>
      </c>
      <c r="Z89" s="214" t="str">
        <f>IF(ISERROR(VLOOKUP($A89,parlvotes_lh!$A$11:$ZZ$208,326,FALSE))=TRUE,"",IF(VLOOKUP($A89,parlvotes_lh!$A$11:$ZZ$208,326,FALSE)=0,"",VLOOKUP($A89,parlvotes_lh!$A$11:$ZZ$208,326,FALSE)))</f>
        <v/>
      </c>
      <c r="AA89" s="214" t="str">
        <f>IF(ISERROR(VLOOKUP($A89,parlvotes_lh!$A$11:$ZZ$208,346,FALSE))=TRUE,"",IF(VLOOKUP($A89,parlvotes_lh!$A$11:$ZZ$208,346,FALSE)=0,"",VLOOKUP($A89,parlvotes_lh!$A$11:$ZZ$208,346,FALSE)))</f>
        <v/>
      </c>
      <c r="AB89" s="214" t="str">
        <f>IF(ISERROR(VLOOKUP($A89,parlvotes_lh!$A$11:$ZZ$208,366,FALSE))=TRUE,"",IF(VLOOKUP($A89,parlvotes_lh!$A$11:$ZZ$208,366,FALSE)=0,"",VLOOKUP($A89,parlvotes_lh!$A$11:$ZZ$208,366,FALSE)))</f>
        <v/>
      </c>
      <c r="AC89" s="214" t="str">
        <f>IF(ISERROR(VLOOKUP($A89,parlvotes_lh!$A$11:$ZZ$208,386,FALSE))=TRUE,"",IF(VLOOKUP($A89,parlvotes_lh!$A$11:$ZZ$208,386,FALSE)=0,"",VLOOKUP($A89,parlvotes_lh!$A$11:$ZZ$208,386,FALSE)))</f>
        <v/>
      </c>
    </row>
    <row r="90" spans="1:29" ht="13.5" customHeight="1">
      <c r="A90" s="208" t="str">
        <f>IF(info_parties!A90="","",info_parties!A90)</f>
        <v>sk_sdpo01</v>
      </c>
      <c r="B90" s="120" t="str">
        <f>IF(A90="","",MID(info_weblinks!$C$3,32,3))</f>
        <v>svk</v>
      </c>
      <c r="C90" s="120" t="str">
        <f>IF(info_parties!G90="","",info_parties!G90)</f>
        <v>Party for the Democratic Rights of Citizens</v>
      </c>
      <c r="D90" s="120" t="str">
        <f>IF(info_parties!K90="","",info_parties!K90)</f>
        <v>Strana za demokratické práva občanov</v>
      </c>
      <c r="E90" s="120" t="str">
        <f>IF(info_parties!H90="","",info_parties!H90)</f>
        <v>SDPO</v>
      </c>
      <c r="F90" s="209" t="str">
        <f t="shared" si="8"/>
        <v/>
      </c>
      <c r="G90" s="210" t="str">
        <f t="shared" si="9"/>
        <v/>
      </c>
      <c r="H90" s="211" t="str">
        <f t="shared" si="10"/>
        <v/>
      </c>
      <c r="I90" s="212" t="str">
        <f t="shared" si="11"/>
        <v/>
      </c>
      <c r="J90" s="213" t="str">
        <f>IF(ISERROR(VLOOKUP($A90,parlvotes_lh!$A$11:$ZZ$208,6,FALSE))=TRUE,"",IF(VLOOKUP($A90,parlvotes_lh!$A$11:$ZZ$208,6,FALSE)=0,"",VLOOKUP($A90,parlvotes_lh!$A$11:$ZZ$208,6,FALSE)))</f>
        <v/>
      </c>
      <c r="K90" s="213" t="str">
        <f>IF(ISERROR(VLOOKUP($A90,parlvotes_lh!$A$11:$ZZ$208,26,FALSE))=TRUE,"",IF(VLOOKUP($A90,parlvotes_lh!$A$11:$ZZ$208,26,FALSE)=0,"",VLOOKUP($A90,parlvotes_lh!$A$11:$ZZ$208,26,FALSE)))</f>
        <v/>
      </c>
      <c r="L90" s="213" t="str">
        <f>IF(ISERROR(VLOOKUP($A90,parlvotes_lh!$A$11:$ZZ$208,46,FALSE))=TRUE,"",IF(VLOOKUP($A90,parlvotes_lh!$A$11:$ZZ$208,46,FALSE)=0,"",VLOOKUP($A90,parlvotes_lh!$A$11:$ZZ$208,46,FALSE)))</f>
        <v/>
      </c>
      <c r="M90" s="213" t="str">
        <f>IF(ISERROR(VLOOKUP($A90,parlvotes_lh!$A$11:$ZZ$208,66,FALSE))=TRUE,"",IF(VLOOKUP($A90,parlvotes_lh!$A$11:$ZZ$208,66,FALSE)=0,"",VLOOKUP($A90,parlvotes_lh!$A$11:$ZZ$208,66,FALSE)))</f>
        <v/>
      </c>
      <c r="N90" s="213" t="str">
        <f>IF(ISERROR(VLOOKUP($A90,parlvotes_lh!$A$11:$ZZ$208,86,FALSE))=TRUE,"",IF(VLOOKUP($A90,parlvotes_lh!$A$11:$ZZ$208,86,FALSE)=0,"",VLOOKUP($A90,parlvotes_lh!$A$11:$ZZ$208,86,FALSE)))</f>
        <v/>
      </c>
      <c r="O90" s="213" t="str">
        <f>IF(ISERROR(VLOOKUP($A90,parlvotes_lh!$A$11:$ZZ$208,106,FALSE))=TRUE,"",IF(VLOOKUP($A90,parlvotes_lh!$A$11:$ZZ$208,106,FALSE)=0,"",VLOOKUP($A90,parlvotes_lh!$A$11:$ZZ$208,106,FALSE)))</f>
        <v/>
      </c>
      <c r="P90" s="213" t="str">
        <f>IF(ISERROR(VLOOKUP($A90,parlvotes_lh!$A$11:$ZZ$208,126,FALSE))=TRUE,"",IF(VLOOKUP($A90,parlvotes_lh!$A$11:$ZZ$208,126,FALSE)=0,"",VLOOKUP($A90,parlvotes_lh!$A$11:$ZZ$208,126,FALSE)))</f>
        <v/>
      </c>
      <c r="Q90" s="214" t="str">
        <f>IF(ISERROR(VLOOKUP($A90,parlvotes_lh!$A$11:$ZZ$208,146,FALSE))=TRUE,"",IF(VLOOKUP($A90,parlvotes_lh!$A$11:$ZZ$208,146,FALSE)=0,"",VLOOKUP($A90,parlvotes_lh!$A$11:$ZZ$208,146,FALSE)))</f>
        <v/>
      </c>
      <c r="R90" s="214" t="str">
        <f>IF(ISERROR(VLOOKUP($A90,parlvotes_lh!$A$11:$ZZ$208,166,FALSE))=TRUE,"",IF(VLOOKUP($A90,parlvotes_lh!$A$11:$ZZ$208,166,FALSE)=0,"",VLOOKUP($A90,parlvotes_lh!$A$11:$ZZ$208,166,FALSE)))</f>
        <v/>
      </c>
      <c r="S90" s="214" t="str">
        <f>IF(ISERROR(VLOOKUP($A90,parlvotes_lh!$A$11:$ZZ$208,186,FALSE))=TRUE,"",IF(VLOOKUP($A90,parlvotes_lh!$A$11:$ZZ$208,186,FALSE)=0,"",VLOOKUP($A90,parlvotes_lh!$A$11:$ZZ$208,186,FALSE)))</f>
        <v/>
      </c>
      <c r="T90" s="214" t="str">
        <f>IF(ISERROR(VLOOKUP($A90,parlvotes_lh!$A$11:$ZZ$208,206,FALSE))=TRUE,"",IF(VLOOKUP($A90,parlvotes_lh!$A$11:$ZZ$208,206,FALSE)=0,"",VLOOKUP($A90,parlvotes_lh!$A$11:$ZZ$208,206,FALSE)))</f>
        <v/>
      </c>
      <c r="U90" s="214" t="str">
        <f>IF(ISERROR(VLOOKUP($A90,parlvotes_lh!$A$11:$ZZ$208,226,FALSE))=TRUE,"",IF(VLOOKUP($A90,parlvotes_lh!$A$11:$ZZ$208,226,FALSE)=0,"",VLOOKUP($A90,parlvotes_lh!$A$11:$ZZ$208,226,FALSE)))</f>
        <v/>
      </c>
      <c r="V90" s="214" t="str">
        <f>IF(ISERROR(VLOOKUP($A90,parlvotes_lh!$A$11:$ZZ$208,246,FALSE))=TRUE,"",IF(VLOOKUP($A90,parlvotes_lh!$A$11:$ZZ$208,246,FALSE)=0,"",VLOOKUP($A90,parlvotes_lh!$A$11:$ZZ$208,246,FALSE)))</f>
        <v/>
      </c>
      <c r="W90" s="214" t="str">
        <f>IF(ISERROR(VLOOKUP($A90,parlvotes_lh!$A$11:$ZZ$208,266,FALSE))=TRUE,"",IF(VLOOKUP($A90,parlvotes_lh!$A$11:$ZZ$208,266,FALSE)=0,"",VLOOKUP($A90,parlvotes_lh!$A$11:$ZZ$208,266,FALSE)))</f>
        <v/>
      </c>
      <c r="X90" s="214" t="str">
        <f>IF(ISERROR(VLOOKUP($A90,parlvotes_lh!$A$11:$ZZ$208,286,FALSE))=TRUE,"",IF(VLOOKUP($A90,parlvotes_lh!$A$11:$ZZ$208,286,FALSE)=0,"",VLOOKUP($A90,parlvotes_lh!$A$11:$ZZ$208,286,FALSE)))</f>
        <v/>
      </c>
      <c r="Y90" s="214" t="str">
        <f>IF(ISERROR(VLOOKUP($A90,parlvotes_lh!$A$11:$ZZ$208,306,FALSE))=TRUE,"",IF(VLOOKUP($A90,parlvotes_lh!$A$11:$ZZ$208,306,FALSE)=0,"",VLOOKUP($A90,parlvotes_lh!$A$11:$ZZ$208,306,FALSE)))</f>
        <v/>
      </c>
      <c r="Z90" s="214" t="str">
        <f>IF(ISERROR(VLOOKUP($A90,parlvotes_lh!$A$11:$ZZ$208,326,FALSE))=TRUE,"",IF(VLOOKUP($A90,parlvotes_lh!$A$11:$ZZ$208,326,FALSE)=0,"",VLOOKUP($A90,parlvotes_lh!$A$11:$ZZ$208,326,FALSE)))</f>
        <v/>
      </c>
      <c r="AA90" s="214" t="str">
        <f>IF(ISERROR(VLOOKUP($A90,parlvotes_lh!$A$11:$ZZ$208,346,FALSE))=TRUE,"",IF(VLOOKUP($A90,parlvotes_lh!$A$11:$ZZ$208,346,FALSE)=0,"",VLOOKUP($A90,parlvotes_lh!$A$11:$ZZ$208,346,FALSE)))</f>
        <v/>
      </c>
      <c r="AB90" s="214" t="str">
        <f>IF(ISERROR(VLOOKUP($A90,parlvotes_lh!$A$11:$ZZ$208,366,FALSE))=TRUE,"",IF(VLOOKUP($A90,parlvotes_lh!$A$11:$ZZ$208,366,FALSE)=0,"",VLOOKUP($A90,parlvotes_lh!$A$11:$ZZ$208,366,FALSE)))</f>
        <v/>
      </c>
      <c r="AC90" s="214" t="str">
        <f>IF(ISERROR(VLOOKUP($A90,parlvotes_lh!$A$11:$ZZ$208,386,FALSE))=TRUE,"",IF(VLOOKUP($A90,parlvotes_lh!$A$11:$ZZ$208,386,FALSE)=0,"",VLOOKUP($A90,parlvotes_lh!$A$11:$ZZ$208,386,FALSE)))</f>
        <v/>
      </c>
    </row>
    <row r="91" spans="1:29" ht="13.5" customHeight="1">
      <c r="A91" s="208" t="str">
        <f>IF(info_parties!A91="","",info_parties!A91)</f>
        <v>sk_sz01</v>
      </c>
      <c r="B91" s="120" t="str">
        <f>IF(A91="","",MID(info_weblinks!$C$3,32,3))</f>
        <v>svk</v>
      </c>
      <c r="C91" s="120" t="str">
        <f>IF(info_parties!G91="","",info_parties!G91)</f>
        <v>Green Party</v>
      </c>
      <c r="D91" s="120" t="str">
        <f>IF(info_parties!K91="","",info_parties!K91)</f>
        <v>Strana zelených</v>
      </c>
      <c r="E91" s="120" t="str">
        <f>IF(info_parties!H91="","",info_parties!H91)</f>
        <v>SZ</v>
      </c>
      <c r="F91" s="209" t="str">
        <f t="shared" si="8"/>
        <v/>
      </c>
      <c r="G91" s="210" t="str">
        <f t="shared" si="9"/>
        <v/>
      </c>
      <c r="H91" s="211" t="str">
        <f t="shared" si="10"/>
        <v/>
      </c>
      <c r="I91" s="212" t="str">
        <f t="shared" si="11"/>
        <v/>
      </c>
      <c r="J91" s="213" t="str">
        <f>IF(ISERROR(VLOOKUP($A91,parlvotes_lh!$A$11:$ZZ$208,6,FALSE))=TRUE,"",IF(VLOOKUP($A91,parlvotes_lh!$A$11:$ZZ$208,6,FALSE)=0,"",VLOOKUP($A91,parlvotes_lh!$A$11:$ZZ$208,6,FALSE)))</f>
        <v/>
      </c>
      <c r="K91" s="213" t="str">
        <f>IF(ISERROR(VLOOKUP($A91,parlvotes_lh!$A$11:$ZZ$208,26,FALSE))=TRUE,"",IF(VLOOKUP($A91,parlvotes_lh!$A$11:$ZZ$208,26,FALSE)=0,"",VLOOKUP($A91,parlvotes_lh!$A$11:$ZZ$208,26,FALSE)))</f>
        <v/>
      </c>
      <c r="L91" s="213" t="str">
        <f>IF(ISERROR(VLOOKUP($A91,parlvotes_lh!$A$11:$ZZ$208,46,FALSE))=TRUE,"",IF(VLOOKUP($A91,parlvotes_lh!$A$11:$ZZ$208,46,FALSE)=0,"",VLOOKUP($A91,parlvotes_lh!$A$11:$ZZ$208,46,FALSE)))</f>
        <v/>
      </c>
      <c r="M91" s="213" t="str">
        <f>IF(ISERROR(VLOOKUP($A91,parlvotes_lh!$A$11:$ZZ$208,66,FALSE))=TRUE,"",IF(VLOOKUP($A91,parlvotes_lh!$A$11:$ZZ$208,66,FALSE)=0,"",VLOOKUP($A91,parlvotes_lh!$A$11:$ZZ$208,66,FALSE)))</f>
        <v/>
      </c>
      <c r="N91" s="213" t="str">
        <f>IF(ISERROR(VLOOKUP($A91,parlvotes_lh!$A$11:$ZZ$208,86,FALSE))=TRUE,"",IF(VLOOKUP($A91,parlvotes_lh!$A$11:$ZZ$208,86,FALSE)=0,"",VLOOKUP($A91,parlvotes_lh!$A$11:$ZZ$208,86,FALSE)))</f>
        <v/>
      </c>
      <c r="O91" s="213" t="str">
        <f>IF(ISERROR(VLOOKUP($A91,parlvotes_lh!$A$11:$ZZ$208,106,FALSE))=TRUE,"",IF(VLOOKUP($A91,parlvotes_lh!$A$11:$ZZ$208,106,FALSE)=0,"",VLOOKUP($A91,parlvotes_lh!$A$11:$ZZ$208,106,FALSE)))</f>
        <v/>
      </c>
      <c r="P91" s="213" t="str">
        <f>IF(ISERROR(VLOOKUP($A91,parlvotes_lh!$A$11:$ZZ$208,126,FALSE))=TRUE,"",IF(VLOOKUP($A91,parlvotes_lh!$A$11:$ZZ$208,126,FALSE)=0,"",VLOOKUP($A91,parlvotes_lh!$A$11:$ZZ$208,126,FALSE)))</f>
        <v/>
      </c>
      <c r="Q91" s="214" t="str">
        <f>IF(ISERROR(VLOOKUP($A91,parlvotes_lh!$A$11:$ZZ$208,146,FALSE))=TRUE,"",IF(VLOOKUP($A91,parlvotes_lh!$A$11:$ZZ$208,146,FALSE)=0,"",VLOOKUP($A91,parlvotes_lh!$A$11:$ZZ$208,146,FALSE)))</f>
        <v/>
      </c>
      <c r="R91" s="214" t="str">
        <f>IF(ISERROR(VLOOKUP($A91,parlvotes_lh!$A$11:$ZZ$208,166,FALSE))=TRUE,"",IF(VLOOKUP($A91,parlvotes_lh!$A$11:$ZZ$208,166,FALSE)=0,"",VLOOKUP($A91,parlvotes_lh!$A$11:$ZZ$208,166,FALSE)))</f>
        <v/>
      </c>
      <c r="S91" s="214" t="str">
        <f>IF(ISERROR(VLOOKUP($A91,parlvotes_lh!$A$11:$ZZ$208,186,FALSE))=TRUE,"",IF(VLOOKUP($A91,parlvotes_lh!$A$11:$ZZ$208,186,FALSE)=0,"",VLOOKUP($A91,parlvotes_lh!$A$11:$ZZ$208,186,FALSE)))</f>
        <v/>
      </c>
      <c r="T91" s="214" t="str">
        <f>IF(ISERROR(VLOOKUP($A91,parlvotes_lh!$A$11:$ZZ$208,206,FALSE))=TRUE,"",IF(VLOOKUP($A91,parlvotes_lh!$A$11:$ZZ$208,206,FALSE)=0,"",VLOOKUP($A91,parlvotes_lh!$A$11:$ZZ$208,206,FALSE)))</f>
        <v/>
      </c>
      <c r="U91" s="214" t="str">
        <f>IF(ISERROR(VLOOKUP($A91,parlvotes_lh!$A$11:$ZZ$208,226,FALSE))=TRUE,"",IF(VLOOKUP($A91,parlvotes_lh!$A$11:$ZZ$208,226,FALSE)=0,"",VLOOKUP($A91,parlvotes_lh!$A$11:$ZZ$208,226,FALSE)))</f>
        <v/>
      </c>
      <c r="V91" s="214" t="str">
        <f>IF(ISERROR(VLOOKUP($A91,parlvotes_lh!$A$11:$ZZ$208,246,FALSE))=TRUE,"",IF(VLOOKUP($A91,parlvotes_lh!$A$11:$ZZ$208,246,FALSE)=0,"",VLOOKUP($A91,parlvotes_lh!$A$11:$ZZ$208,246,FALSE)))</f>
        <v/>
      </c>
      <c r="W91" s="214" t="str">
        <f>IF(ISERROR(VLOOKUP($A91,parlvotes_lh!$A$11:$ZZ$208,266,FALSE))=TRUE,"",IF(VLOOKUP($A91,parlvotes_lh!$A$11:$ZZ$208,266,FALSE)=0,"",VLOOKUP($A91,parlvotes_lh!$A$11:$ZZ$208,266,FALSE)))</f>
        <v/>
      </c>
      <c r="X91" s="214" t="str">
        <f>IF(ISERROR(VLOOKUP($A91,parlvotes_lh!$A$11:$ZZ$208,286,FALSE))=TRUE,"",IF(VLOOKUP($A91,parlvotes_lh!$A$11:$ZZ$208,286,FALSE)=0,"",VLOOKUP($A91,parlvotes_lh!$A$11:$ZZ$208,286,FALSE)))</f>
        <v/>
      </c>
      <c r="Y91" s="214" t="str">
        <f>IF(ISERROR(VLOOKUP($A91,parlvotes_lh!$A$11:$ZZ$208,306,FALSE))=TRUE,"",IF(VLOOKUP($A91,parlvotes_lh!$A$11:$ZZ$208,306,FALSE)=0,"",VLOOKUP($A91,parlvotes_lh!$A$11:$ZZ$208,306,FALSE)))</f>
        <v/>
      </c>
      <c r="Z91" s="214" t="str">
        <f>IF(ISERROR(VLOOKUP($A91,parlvotes_lh!$A$11:$ZZ$208,326,FALSE))=TRUE,"",IF(VLOOKUP($A91,parlvotes_lh!$A$11:$ZZ$208,326,FALSE)=0,"",VLOOKUP($A91,parlvotes_lh!$A$11:$ZZ$208,326,FALSE)))</f>
        <v/>
      </c>
      <c r="AA91" s="214" t="str">
        <f>IF(ISERROR(VLOOKUP($A91,parlvotes_lh!$A$11:$ZZ$208,346,FALSE))=TRUE,"",IF(VLOOKUP($A91,parlvotes_lh!$A$11:$ZZ$208,346,FALSE)=0,"",VLOOKUP($A91,parlvotes_lh!$A$11:$ZZ$208,346,FALSE)))</f>
        <v/>
      </c>
      <c r="AB91" s="214" t="str">
        <f>IF(ISERROR(VLOOKUP($A91,parlvotes_lh!$A$11:$ZZ$208,366,FALSE))=TRUE,"",IF(VLOOKUP($A91,parlvotes_lh!$A$11:$ZZ$208,366,FALSE)=0,"",VLOOKUP($A91,parlvotes_lh!$A$11:$ZZ$208,366,FALSE)))</f>
        <v/>
      </c>
      <c r="AC91" s="214" t="str">
        <f>IF(ISERROR(VLOOKUP($A91,parlvotes_lh!$A$11:$ZZ$208,386,FALSE))=TRUE,"",IF(VLOOKUP($A91,parlvotes_lh!$A$11:$ZZ$208,386,FALSE)=0,"",VLOOKUP($A91,parlvotes_lh!$A$11:$ZZ$208,386,FALSE)))</f>
        <v/>
      </c>
    </row>
    <row r="92" spans="1:29" ht="13.5" customHeight="1">
      <c r="A92" s="208" t="str">
        <f>IF(info_parties!A92="","",info_parties!A92)</f>
        <v>sk_szs01</v>
      </c>
      <c r="B92" s="120" t="str">
        <f>IF(A92="","",MID(info_weblinks!$C$3,32,3))</f>
        <v>svk</v>
      </c>
      <c r="C92" s="120" t="str">
        <f>IF(info_parties!G92="","",info_parties!G92)</f>
        <v>Green Party in Slovakia</v>
      </c>
      <c r="D92" s="120" t="str">
        <f>IF(info_parties!K92="","",info_parties!K92)</f>
        <v>Strana zelenych na Slovensku</v>
      </c>
      <c r="E92" s="120" t="str">
        <f>IF(info_parties!H92="","",info_parties!H92)</f>
        <v>SZS</v>
      </c>
      <c r="F92" s="209">
        <f t="shared" si="8"/>
        <v>37519</v>
      </c>
      <c r="G92" s="210">
        <f t="shared" si="9"/>
        <v>42435</v>
      </c>
      <c r="H92" s="211">
        <f t="shared" si="10"/>
        <v>9.7999999999999997E-3</v>
      </c>
      <c r="I92" s="212">
        <f t="shared" si="11"/>
        <v>37519</v>
      </c>
      <c r="J92" s="213" t="str">
        <f>IF(ISERROR(VLOOKUP($A92,parlvotes_lh!$A$11:$ZZ$208,6,FALSE))=TRUE,"",IF(VLOOKUP($A92,parlvotes_lh!$A$11:$ZZ$208,6,FALSE)=0,"",VLOOKUP($A92,parlvotes_lh!$A$11:$ZZ$208,6,FALSE)))</f>
        <v/>
      </c>
      <c r="K92" s="213" t="str">
        <f>IF(ISERROR(VLOOKUP($A92,parlvotes_lh!$A$11:$ZZ$208,26,FALSE))=TRUE,"",IF(VLOOKUP($A92,parlvotes_lh!$A$11:$ZZ$208,26,FALSE)=0,"",VLOOKUP($A92,parlvotes_lh!$A$11:$ZZ$208,26,FALSE)))</f>
        <v/>
      </c>
      <c r="L92" s="213">
        <f>IF(ISERROR(VLOOKUP($A92,parlvotes_lh!$A$11:$ZZ$208,46,FALSE))=TRUE,"",IF(VLOOKUP($A92,parlvotes_lh!$A$11:$ZZ$208,46,FALSE)=0,"",VLOOKUP($A92,parlvotes_lh!$A$11:$ZZ$208,46,FALSE)))</f>
        <v>9.7999999999999997E-3</v>
      </c>
      <c r="M92" s="213" t="str">
        <f>IF(ISERROR(VLOOKUP($A92,parlvotes_lh!$A$11:$ZZ$208,66,FALSE))=TRUE,"",IF(VLOOKUP($A92,parlvotes_lh!$A$11:$ZZ$208,66,FALSE)=0,"",VLOOKUP($A92,parlvotes_lh!$A$11:$ZZ$208,66,FALSE)))</f>
        <v/>
      </c>
      <c r="N92" s="213" t="str">
        <f>IF(ISERROR(VLOOKUP($A92,parlvotes_lh!$A$11:$ZZ$208,86,FALSE))=TRUE,"",IF(VLOOKUP($A92,parlvotes_lh!$A$11:$ZZ$208,86,FALSE)=0,"",VLOOKUP($A92,parlvotes_lh!$A$11:$ZZ$208,86,FALSE)))</f>
        <v/>
      </c>
      <c r="O92" s="213">
        <f>IF(ISERROR(VLOOKUP($A92,parlvotes_lh!$A$11:$ZZ$208,106,FALSE))=TRUE,"",IF(VLOOKUP($A92,parlvotes_lh!$A$11:$ZZ$208,106,FALSE)=0,"",VLOOKUP($A92,parlvotes_lh!$A$11:$ZZ$208,106,FALSE)))</f>
        <v>4.2416453448803825E-3</v>
      </c>
      <c r="P92" s="213">
        <f>IF(ISERROR(VLOOKUP($A92,parlvotes_lh!$A$11:$ZZ$208,126,FALSE))=TRUE,"",IF(VLOOKUP($A92,parlvotes_lh!$A$11:$ZZ$208,126,FALSE)=0,"",VLOOKUP($A92,parlvotes_lh!$A$11:$ZZ$208,126,FALSE)))</f>
        <v>6.7264883520276103E-3</v>
      </c>
      <c r="Q92" s="214" t="str">
        <f>IF(ISERROR(VLOOKUP($A92,parlvotes_lh!$A$11:$ZZ$208,146,FALSE))=TRUE,"",IF(VLOOKUP($A92,parlvotes_lh!$A$11:$ZZ$208,146,FALSE)=0,"",VLOOKUP($A92,parlvotes_lh!$A$11:$ZZ$208,146,FALSE)))</f>
        <v/>
      </c>
      <c r="R92" s="214" t="str">
        <f>IF(ISERROR(VLOOKUP($A92,parlvotes_lh!$A$11:$ZZ$208,166,FALSE))=TRUE,"",IF(VLOOKUP($A92,parlvotes_lh!$A$11:$ZZ$208,166,FALSE)=0,"",VLOOKUP($A92,parlvotes_lh!$A$11:$ZZ$208,166,FALSE)))</f>
        <v/>
      </c>
      <c r="S92" s="214" t="str">
        <f>IF(ISERROR(VLOOKUP($A92,parlvotes_lh!$A$11:$ZZ$208,186,FALSE))=TRUE,"",IF(VLOOKUP($A92,parlvotes_lh!$A$11:$ZZ$208,186,FALSE)=0,"",VLOOKUP($A92,parlvotes_lh!$A$11:$ZZ$208,186,FALSE)))</f>
        <v/>
      </c>
      <c r="T92" s="214" t="str">
        <f>IF(ISERROR(VLOOKUP($A92,parlvotes_lh!$A$11:$ZZ$208,206,FALSE))=TRUE,"",IF(VLOOKUP($A92,parlvotes_lh!$A$11:$ZZ$208,206,FALSE)=0,"",VLOOKUP($A92,parlvotes_lh!$A$11:$ZZ$208,206,FALSE)))</f>
        <v/>
      </c>
      <c r="U92" s="214" t="str">
        <f>IF(ISERROR(VLOOKUP($A92,parlvotes_lh!$A$11:$ZZ$208,226,FALSE))=TRUE,"",IF(VLOOKUP($A92,parlvotes_lh!$A$11:$ZZ$208,226,FALSE)=0,"",VLOOKUP($A92,parlvotes_lh!$A$11:$ZZ$208,226,FALSE)))</f>
        <v/>
      </c>
      <c r="V92" s="214" t="str">
        <f>IF(ISERROR(VLOOKUP($A92,parlvotes_lh!$A$11:$ZZ$208,246,FALSE))=TRUE,"",IF(VLOOKUP($A92,parlvotes_lh!$A$11:$ZZ$208,246,FALSE)=0,"",VLOOKUP($A92,parlvotes_lh!$A$11:$ZZ$208,246,FALSE)))</f>
        <v/>
      </c>
      <c r="W92" s="214" t="str">
        <f>IF(ISERROR(VLOOKUP($A92,parlvotes_lh!$A$11:$ZZ$208,266,FALSE))=TRUE,"",IF(VLOOKUP($A92,parlvotes_lh!$A$11:$ZZ$208,266,FALSE)=0,"",VLOOKUP($A92,parlvotes_lh!$A$11:$ZZ$208,266,FALSE)))</f>
        <v/>
      </c>
      <c r="X92" s="214" t="str">
        <f>IF(ISERROR(VLOOKUP($A92,parlvotes_lh!$A$11:$ZZ$208,286,FALSE))=TRUE,"",IF(VLOOKUP($A92,parlvotes_lh!$A$11:$ZZ$208,286,FALSE)=0,"",VLOOKUP($A92,parlvotes_lh!$A$11:$ZZ$208,286,FALSE)))</f>
        <v/>
      </c>
      <c r="Y92" s="214" t="str">
        <f>IF(ISERROR(VLOOKUP($A92,parlvotes_lh!$A$11:$ZZ$208,306,FALSE))=TRUE,"",IF(VLOOKUP($A92,parlvotes_lh!$A$11:$ZZ$208,306,FALSE)=0,"",VLOOKUP($A92,parlvotes_lh!$A$11:$ZZ$208,306,FALSE)))</f>
        <v/>
      </c>
      <c r="Z92" s="214" t="str">
        <f>IF(ISERROR(VLOOKUP($A92,parlvotes_lh!$A$11:$ZZ$208,326,FALSE))=TRUE,"",IF(VLOOKUP($A92,parlvotes_lh!$A$11:$ZZ$208,326,FALSE)=0,"",VLOOKUP($A92,parlvotes_lh!$A$11:$ZZ$208,326,FALSE)))</f>
        <v/>
      </c>
      <c r="AA92" s="214" t="str">
        <f>IF(ISERROR(VLOOKUP($A92,parlvotes_lh!$A$11:$ZZ$208,346,FALSE))=TRUE,"",IF(VLOOKUP($A92,parlvotes_lh!$A$11:$ZZ$208,346,FALSE)=0,"",VLOOKUP($A92,parlvotes_lh!$A$11:$ZZ$208,346,FALSE)))</f>
        <v/>
      </c>
      <c r="AB92" s="214" t="str">
        <f>IF(ISERROR(VLOOKUP($A92,parlvotes_lh!$A$11:$ZZ$208,366,FALSE))=TRUE,"",IF(VLOOKUP($A92,parlvotes_lh!$A$11:$ZZ$208,366,FALSE)=0,"",VLOOKUP($A92,parlvotes_lh!$A$11:$ZZ$208,366,FALSE)))</f>
        <v/>
      </c>
      <c r="AC92" s="214" t="str">
        <f>IF(ISERROR(VLOOKUP($A92,parlvotes_lh!$A$11:$ZZ$208,386,FALSE))=TRUE,"",IF(VLOOKUP($A92,parlvotes_lh!$A$11:$ZZ$208,386,FALSE)=0,"",VLOOKUP($A92,parlvotes_lh!$A$11:$ZZ$208,386,FALSE)))</f>
        <v/>
      </c>
    </row>
    <row r="93" spans="1:29" ht="13.5" customHeight="1">
      <c r="A93" s="208" t="e">
        <f>IF(info_parties!#REF!="","",info_parties!#REF!)</f>
        <v>#REF!</v>
      </c>
      <c r="B93" s="120" t="e">
        <f>IF(A93="","",MID(info_weblinks!$C$3,32,3))</f>
        <v>#REF!</v>
      </c>
      <c r="C93" s="120" t="e">
        <f>IF(info_parties!#REF!="","",info_parties!#REF!)</f>
        <v>#REF!</v>
      </c>
      <c r="D93" s="120" t="e">
        <f>IF(info_parties!#REF!="","",info_parties!#REF!)</f>
        <v>#REF!</v>
      </c>
      <c r="E93" s="120" t="e">
        <f>IF(info_parties!#REF!="","",info_parties!#REF!)</f>
        <v>#REF!</v>
      </c>
      <c r="F93" s="209" t="str">
        <f t="shared" si="8"/>
        <v/>
      </c>
      <c r="G93" s="210" t="str">
        <f t="shared" si="9"/>
        <v/>
      </c>
      <c r="H93" s="211" t="str">
        <f t="shared" si="10"/>
        <v/>
      </c>
      <c r="I93" s="212" t="str">
        <f t="shared" si="11"/>
        <v/>
      </c>
      <c r="J93" s="213" t="str">
        <f>IF(ISERROR(VLOOKUP($A93,parlvotes_lh!$A$11:$ZZ$208,6,FALSE))=TRUE,"",IF(VLOOKUP($A93,parlvotes_lh!$A$11:$ZZ$208,6,FALSE)=0,"",VLOOKUP($A93,parlvotes_lh!$A$11:$ZZ$208,6,FALSE)))</f>
        <v/>
      </c>
      <c r="K93" s="213" t="str">
        <f>IF(ISERROR(VLOOKUP($A93,parlvotes_lh!$A$11:$ZZ$208,26,FALSE))=TRUE,"",IF(VLOOKUP($A93,parlvotes_lh!$A$11:$ZZ$208,26,FALSE)=0,"",VLOOKUP($A93,parlvotes_lh!$A$11:$ZZ$208,26,FALSE)))</f>
        <v/>
      </c>
      <c r="L93" s="213" t="str">
        <f>IF(ISERROR(VLOOKUP($A93,parlvotes_lh!$A$11:$ZZ$208,46,FALSE))=TRUE,"",IF(VLOOKUP($A93,parlvotes_lh!$A$11:$ZZ$208,46,FALSE)=0,"",VLOOKUP($A93,parlvotes_lh!$A$11:$ZZ$208,46,FALSE)))</f>
        <v/>
      </c>
      <c r="M93" s="213" t="str">
        <f>IF(ISERROR(VLOOKUP($A93,parlvotes_lh!$A$11:$ZZ$208,66,FALSE))=TRUE,"",IF(VLOOKUP($A93,parlvotes_lh!$A$11:$ZZ$208,66,FALSE)=0,"",VLOOKUP($A93,parlvotes_lh!$A$11:$ZZ$208,66,FALSE)))</f>
        <v/>
      </c>
      <c r="N93" s="213" t="str">
        <f>IF(ISERROR(VLOOKUP($A93,parlvotes_lh!$A$11:$ZZ$208,86,FALSE))=TRUE,"",IF(VLOOKUP($A93,parlvotes_lh!$A$11:$ZZ$208,86,FALSE)=0,"",VLOOKUP($A93,parlvotes_lh!$A$11:$ZZ$208,86,FALSE)))</f>
        <v/>
      </c>
      <c r="O93" s="213" t="str">
        <f>IF(ISERROR(VLOOKUP($A93,parlvotes_lh!$A$11:$ZZ$208,106,FALSE))=TRUE,"",IF(VLOOKUP($A93,parlvotes_lh!$A$11:$ZZ$208,106,FALSE)=0,"",VLOOKUP($A93,parlvotes_lh!$A$11:$ZZ$208,106,FALSE)))</f>
        <v/>
      </c>
      <c r="P93" s="213" t="str">
        <f>IF(ISERROR(VLOOKUP($A93,parlvotes_lh!$A$11:$ZZ$208,126,FALSE))=TRUE,"",IF(VLOOKUP($A93,parlvotes_lh!$A$11:$ZZ$208,126,FALSE)=0,"",VLOOKUP($A93,parlvotes_lh!$A$11:$ZZ$208,126,FALSE)))</f>
        <v/>
      </c>
      <c r="Q93" s="214" t="str">
        <f>IF(ISERROR(VLOOKUP($A93,parlvotes_lh!$A$11:$ZZ$208,146,FALSE))=TRUE,"",IF(VLOOKUP($A93,parlvotes_lh!$A$11:$ZZ$208,146,FALSE)=0,"",VLOOKUP($A93,parlvotes_lh!$A$11:$ZZ$208,146,FALSE)))</f>
        <v/>
      </c>
      <c r="R93" s="214" t="str">
        <f>IF(ISERROR(VLOOKUP($A93,parlvotes_lh!$A$11:$ZZ$208,166,FALSE))=TRUE,"",IF(VLOOKUP($A93,parlvotes_lh!$A$11:$ZZ$208,166,FALSE)=0,"",VLOOKUP($A93,parlvotes_lh!$A$11:$ZZ$208,166,FALSE)))</f>
        <v/>
      </c>
      <c r="S93" s="214" t="str">
        <f>IF(ISERROR(VLOOKUP($A93,parlvotes_lh!$A$11:$ZZ$208,186,FALSE))=TRUE,"",IF(VLOOKUP($A93,parlvotes_lh!$A$11:$ZZ$208,186,FALSE)=0,"",VLOOKUP($A93,parlvotes_lh!$A$11:$ZZ$208,186,FALSE)))</f>
        <v/>
      </c>
      <c r="T93" s="214" t="str">
        <f>IF(ISERROR(VLOOKUP($A93,parlvotes_lh!$A$11:$ZZ$208,206,FALSE))=TRUE,"",IF(VLOOKUP($A93,parlvotes_lh!$A$11:$ZZ$208,206,FALSE)=0,"",VLOOKUP($A93,parlvotes_lh!$A$11:$ZZ$208,206,FALSE)))</f>
        <v/>
      </c>
      <c r="U93" s="214" t="str">
        <f>IF(ISERROR(VLOOKUP($A93,parlvotes_lh!$A$11:$ZZ$208,226,FALSE))=TRUE,"",IF(VLOOKUP($A93,parlvotes_lh!$A$11:$ZZ$208,226,FALSE)=0,"",VLOOKUP($A93,parlvotes_lh!$A$11:$ZZ$208,226,FALSE)))</f>
        <v/>
      </c>
      <c r="V93" s="214" t="str">
        <f>IF(ISERROR(VLOOKUP($A93,parlvotes_lh!$A$11:$ZZ$208,246,FALSE))=TRUE,"",IF(VLOOKUP($A93,parlvotes_lh!$A$11:$ZZ$208,246,FALSE)=0,"",VLOOKUP($A93,parlvotes_lh!$A$11:$ZZ$208,246,FALSE)))</f>
        <v/>
      </c>
      <c r="W93" s="214" t="str">
        <f>IF(ISERROR(VLOOKUP($A93,parlvotes_lh!$A$11:$ZZ$208,266,FALSE))=TRUE,"",IF(VLOOKUP($A93,parlvotes_lh!$A$11:$ZZ$208,266,FALSE)=0,"",VLOOKUP($A93,parlvotes_lh!$A$11:$ZZ$208,266,FALSE)))</f>
        <v/>
      </c>
      <c r="X93" s="214" t="str">
        <f>IF(ISERROR(VLOOKUP($A93,parlvotes_lh!$A$11:$ZZ$208,286,FALSE))=TRUE,"",IF(VLOOKUP($A93,parlvotes_lh!$A$11:$ZZ$208,286,FALSE)=0,"",VLOOKUP($A93,parlvotes_lh!$A$11:$ZZ$208,286,FALSE)))</f>
        <v/>
      </c>
      <c r="Y93" s="214" t="str">
        <f>IF(ISERROR(VLOOKUP($A93,parlvotes_lh!$A$11:$ZZ$208,306,FALSE))=TRUE,"",IF(VLOOKUP($A93,parlvotes_lh!$A$11:$ZZ$208,306,FALSE)=0,"",VLOOKUP($A93,parlvotes_lh!$A$11:$ZZ$208,306,FALSE)))</f>
        <v/>
      </c>
      <c r="Z93" s="214" t="str">
        <f>IF(ISERROR(VLOOKUP($A93,parlvotes_lh!$A$11:$ZZ$208,326,FALSE))=TRUE,"",IF(VLOOKUP($A93,parlvotes_lh!$A$11:$ZZ$208,326,FALSE)=0,"",VLOOKUP($A93,parlvotes_lh!$A$11:$ZZ$208,326,FALSE)))</f>
        <v/>
      </c>
      <c r="AA93" s="214" t="str">
        <f>IF(ISERROR(VLOOKUP($A93,parlvotes_lh!$A$11:$ZZ$208,346,FALSE))=TRUE,"",IF(VLOOKUP($A93,parlvotes_lh!$A$11:$ZZ$208,346,FALSE)=0,"",VLOOKUP($A93,parlvotes_lh!$A$11:$ZZ$208,346,FALSE)))</f>
        <v/>
      </c>
      <c r="AB93" s="214" t="str">
        <f>IF(ISERROR(VLOOKUP($A93,parlvotes_lh!$A$11:$ZZ$208,366,FALSE))=TRUE,"",IF(VLOOKUP($A93,parlvotes_lh!$A$11:$ZZ$208,366,FALSE)=0,"",VLOOKUP($A93,parlvotes_lh!$A$11:$ZZ$208,366,FALSE)))</f>
        <v/>
      </c>
      <c r="AC93" s="214" t="str">
        <f>IF(ISERROR(VLOOKUP($A93,parlvotes_lh!$A$11:$ZZ$208,386,FALSE))=TRUE,"",IF(VLOOKUP($A93,parlvotes_lh!$A$11:$ZZ$208,386,FALSE)=0,"",VLOOKUP($A93,parlvotes_lh!$A$11:$ZZ$208,386,FALSE)))</f>
        <v/>
      </c>
    </row>
    <row r="94" spans="1:29" ht="13.5" customHeight="1">
      <c r="A94" s="208" t="str">
        <f>IF(info_parties!A93="","",info_parties!A93)</f>
        <v>sk_unia01</v>
      </c>
      <c r="B94" s="120" t="str">
        <f>IF(A94="","",MID(info_weblinks!$C$3,32,3))</f>
        <v>svk</v>
      </c>
      <c r="C94" s="120" t="str">
        <f>IF(info_parties!G93="","",info_parties!G93)</f>
        <v>Union/Party for Slovakia</v>
      </c>
      <c r="D94" s="120" t="str">
        <f>IF(info_parties!K93="","",info_parties!K93)</f>
        <v>Únia/Strana pre Slovensko</v>
      </c>
      <c r="E94" s="120" t="str">
        <f>IF(info_parties!H93="","",info_parties!H93)</f>
        <v>UNIA</v>
      </c>
      <c r="F94" s="209">
        <f t="shared" si="8"/>
        <v>40341</v>
      </c>
      <c r="G94" s="210">
        <f t="shared" si="9"/>
        <v>40341</v>
      </c>
      <c r="H94" s="211">
        <f t="shared" si="10"/>
        <v>7.0000000000000001E-3</v>
      </c>
      <c r="I94" s="212">
        <f t="shared" si="11"/>
        <v>40341</v>
      </c>
      <c r="J94" s="213" t="str">
        <f>IF(ISERROR(VLOOKUP($A94,parlvotes_lh!$A$11:$ZZ$208,6,FALSE))=TRUE,"",IF(VLOOKUP($A94,parlvotes_lh!$A$11:$ZZ$208,6,FALSE)=0,"",VLOOKUP($A94,parlvotes_lh!$A$11:$ZZ$208,6,FALSE)))</f>
        <v/>
      </c>
      <c r="K94" s="213" t="str">
        <f>IF(ISERROR(VLOOKUP($A94,parlvotes_lh!$A$11:$ZZ$208,26,FALSE))=TRUE,"",IF(VLOOKUP($A94,parlvotes_lh!$A$11:$ZZ$208,26,FALSE)=0,"",VLOOKUP($A94,parlvotes_lh!$A$11:$ZZ$208,26,FALSE)))</f>
        <v/>
      </c>
      <c r="L94" s="213" t="str">
        <f>IF(ISERROR(VLOOKUP($A94,parlvotes_lh!$A$11:$ZZ$208,46,FALSE))=TRUE,"",IF(VLOOKUP($A94,parlvotes_lh!$A$11:$ZZ$208,46,FALSE)=0,"",VLOOKUP($A94,parlvotes_lh!$A$11:$ZZ$208,46,FALSE)))</f>
        <v/>
      </c>
      <c r="M94" s="213" t="str">
        <f>IF(ISERROR(VLOOKUP($A94,parlvotes_lh!$A$11:$ZZ$208,66,FALSE))=TRUE,"",IF(VLOOKUP($A94,parlvotes_lh!$A$11:$ZZ$208,66,FALSE)=0,"",VLOOKUP($A94,parlvotes_lh!$A$11:$ZZ$208,66,FALSE)))</f>
        <v/>
      </c>
      <c r="N94" s="213">
        <f>IF(ISERROR(VLOOKUP($A94,parlvotes_lh!$A$11:$ZZ$208,86,FALSE))=TRUE,"",IF(VLOOKUP($A94,parlvotes_lh!$A$11:$ZZ$208,86,FALSE)=0,"",VLOOKUP($A94,parlvotes_lh!$A$11:$ZZ$208,86,FALSE)))</f>
        <v>7.0000000000000001E-3</v>
      </c>
      <c r="O94" s="213" t="str">
        <f>IF(ISERROR(VLOOKUP($A94,parlvotes_lh!$A$11:$ZZ$208,106,FALSE))=TRUE,"",IF(VLOOKUP($A94,parlvotes_lh!$A$11:$ZZ$208,106,FALSE)=0,"",VLOOKUP($A94,parlvotes_lh!$A$11:$ZZ$208,106,FALSE)))</f>
        <v/>
      </c>
      <c r="P94" s="213" t="str">
        <f>IF(ISERROR(VLOOKUP($A94,parlvotes_lh!$A$11:$ZZ$208,126,FALSE))=TRUE,"",IF(VLOOKUP($A94,parlvotes_lh!$A$11:$ZZ$208,126,FALSE)=0,"",VLOOKUP($A94,parlvotes_lh!$A$11:$ZZ$208,126,FALSE)))</f>
        <v/>
      </c>
      <c r="Q94" s="214" t="str">
        <f>IF(ISERROR(VLOOKUP($A94,parlvotes_lh!$A$11:$ZZ$208,146,FALSE))=TRUE,"",IF(VLOOKUP($A94,parlvotes_lh!$A$11:$ZZ$208,146,FALSE)=0,"",VLOOKUP($A94,parlvotes_lh!$A$11:$ZZ$208,146,FALSE)))</f>
        <v/>
      </c>
      <c r="R94" s="214" t="str">
        <f>IF(ISERROR(VLOOKUP($A94,parlvotes_lh!$A$11:$ZZ$208,166,FALSE))=TRUE,"",IF(VLOOKUP($A94,parlvotes_lh!$A$11:$ZZ$208,166,FALSE)=0,"",VLOOKUP($A94,parlvotes_lh!$A$11:$ZZ$208,166,FALSE)))</f>
        <v/>
      </c>
      <c r="S94" s="214" t="str">
        <f>IF(ISERROR(VLOOKUP($A94,parlvotes_lh!$A$11:$ZZ$208,186,FALSE))=TRUE,"",IF(VLOOKUP($A94,parlvotes_lh!$A$11:$ZZ$208,186,FALSE)=0,"",VLOOKUP($A94,parlvotes_lh!$A$11:$ZZ$208,186,FALSE)))</f>
        <v/>
      </c>
      <c r="T94" s="214" t="str">
        <f>IF(ISERROR(VLOOKUP($A94,parlvotes_lh!$A$11:$ZZ$208,206,FALSE))=TRUE,"",IF(VLOOKUP($A94,parlvotes_lh!$A$11:$ZZ$208,206,FALSE)=0,"",VLOOKUP($A94,parlvotes_lh!$A$11:$ZZ$208,206,FALSE)))</f>
        <v/>
      </c>
      <c r="U94" s="214" t="str">
        <f>IF(ISERROR(VLOOKUP($A94,parlvotes_lh!$A$11:$ZZ$208,226,FALSE))=TRUE,"",IF(VLOOKUP($A94,parlvotes_lh!$A$11:$ZZ$208,226,FALSE)=0,"",VLOOKUP($A94,parlvotes_lh!$A$11:$ZZ$208,226,FALSE)))</f>
        <v/>
      </c>
      <c r="V94" s="214" t="str">
        <f>IF(ISERROR(VLOOKUP($A94,parlvotes_lh!$A$11:$ZZ$208,246,FALSE))=TRUE,"",IF(VLOOKUP($A94,parlvotes_lh!$A$11:$ZZ$208,246,FALSE)=0,"",VLOOKUP($A94,parlvotes_lh!$A$11:$ZZ$208,246,FALSE)))</f>
        <v/>
      </c>
      <c r="W94" s="214" t="str">
        <f>IF(ISERROR(VLOOKUP($A94,parlvotes_lh!$A$11:$ZZ$208,266,FALSE))=TRUE,"",IF(VLOOKUP($A94,parlvotes_lh!$A$11:$ZZ$208,266,FALSE)=0,"",VLOOKUP($A94,parlvotes_lh!$A$11:$ZZ$208,266,FALSE)))</f>
        <v/>
      </c>
      <c r="X94" s="214" t="str">
        <f>IF(ISERROR(VLOOKUP($A94,parlvotes_lh!$A$11:$ZZ$208,286,FALSE))=TRUE,"",IF(VLOOKUP($A94,parlvotes_lh!$A$11:$ZZ$208,286,FALSE)=0,"",VLOOKUP($A94,parlvotes_lh!$A$11:$ZZ$208,286,FALSE)))</f>
        <v/>
      </c>
      <c r="Y94" s="214" t="str">
        <f>IF(ISERROR(VLOOKUP($A94,parlvotes_lh!$A$11:$ZZ$208,306,FALSE))=TRUE,"",IF(VLOOKUP($A94,parlvotes_lh!$A$11:$ZZ$208,306,FALSE)=0,"",VLOOKUP($A94,parlvotes_lh!$A$11:$ZZ$208,306,FALSE)))</f>
        <v/>
      </c>
      <c r="Z94" s="214" t="str">
        <f>IF(ISERROR(VLOOKUP($A94,parlvotes_lh!$A$11:$ZZ$208,326,FALSE))=TRUE,"",IF(VLOOKUP($A94,parlvotes_lh!$A$11:$ZZ$208,326,FALSE)=0,"",VLOOKUP($A94,parlvotes_lh!$A$11:$ZZ$208,326,FALSE)))</f>
        <v/>
      </c>
      <c r="AA94" s="214" t="str">
        <f>IF(ISERROR(VLOOKUP($A94,parlvotes_lh!$A$11:$ZZ$208,346,FALSE))=TRUE,"",IF(VLOOKUP($A94,parlvotes_lh!$A$11:$ZZ$208,346,FALSE)=0,"",VLOOKUP($A94,parlvotes_lh!$A$11:$ZZ$208,346,FALSE)))</f>
        <v/>
      </c>
      <c r="AB94" s="214" t="str">
        <f>IF(ISERROR(VLOOKUP($A94,parlvotes_lh!$A$11:$ZZ$208,366,FALSE))=TRUE,"",IF(VLOOKUP($A94,parlvotes_lh!$A$11:$ZZ$208,366,FALSE)=0,"",VLOOKUP($A94,parlvotes_lh!$A$11:$ZZ$208,366,FALSE)))</f>
        <v/>
      </c>
      <c r="AC94" s="214" t="str">
        <f>IF(ISERROR(VLOOKUP($A94,parlvotes_lh!$A$11:$ZZ$208,386,FALSE))=TRUE,"",IF(VLOOKUP($A94,parlvotes_lh!$A$11:$ZZ$208,386,FALSE)=0,"",VLOOKUP($A94,parlvotes_lh!$A$11:$ZZ$208,386,FALSE)))</f>
        <v/>
      </c>
    </row>
    <row r="95" spans="1:29" ht="13.5" customHeight="1">
      <c r="A95" s="208" t="str">
        <f>IF(info_parties!A94="","",info_parties!A94)</f>
        <v>sk_usvit01</v>
      </c>
      <c r="B95" s="120" t="str">
        <f>IF(A95="","",MID(info_weblinks!$C$3,32,3))</f>
        <v>svk</v>
      </c>
      <c r="C95" s="120" t="str">
        <f>IF(info_parties!G94="","",info_parties!G94)</f>
        <v>Dawn</v>
      </c>
      <c r="D95" s="120" t="str">
        <f>IF(info_parties!K94="","",info_parties!K94)</f>
        <v>Úsvit</v>
      </c>
      <c r="E95" s="120" t="str">
        <f>IF(info_parties!H94="","",info_parties!H94)</f>
        <v>Usvit</v>
      </c>
      <c r="F95" s="209" t="str">
        <f t="shared" si="8"/>
        <v/>
      </c>
      <c r="G95" s="210" t="str">
        <f t="shared" si="9"/>
        <v/>
      </c>
      <c r="H95" s="211" t="str">
        <f t="shared" si="10"/>
        <v/>
      </c>
      <c r="I95" s="212" t="str">
        <f t="shared" si="11"/>
        <v/>
      </c>
      <c r="J95" s="213" t="str">
        <f>IF(ISERROR(VLOOKUP($A95,parlvotes_lh!$A$11:$ZZ$208,6,FALSE))=TRUE,"",IF(VLOOKUP($A95,parlvotes_lh!$A$11:$ZZ$208,6,FALSE)=0,"",VLOOKUP($A95,parlvotes_lh!$A$11:$ZZ$208,6,FALSE)))</f>
        <v/>
      </c>
      <c r="K95" s="213" t="str">
        <f>IF(ISERROR(VLOOKUP($A95,parlvotes_lh!$A$11:$ZZ$208,26,FALSE))=TRUE,"",IF(VLOOKUP($A95,parlvotes_lh!$A$11:$ZZ$208,26,FALSE)=0,"",VLOOKUP($A95,parlvotes_lh!$A$11:$ZZ$208,26,FALSE)))</f>
        <v/>
      </c>
      <c r="L95" s="213" t="str">
        <f>IF(ISERROR(VLOOKUP($A95,parlvotes_lh!$A$11:$ZZ$208,46,FALSE))=TRUE,"",IF(VLOOKUP($A95,parlvotes_lh!$A$11:$ZZ$208,46,FALSE)=0,"",VLOOKUP($A95,parlvotes_lh!$A$11:$ZZ$208,46,FALSE)))</f>
        <v/>
      </c>
      <c r="M95" s="213" t="str">
        <f>IF(ISERROR(VLOOKUP($A95,parlvotes_lh!$A$11:$ZZ$208,66,FALSE))=TRUE,"",IF(VLOOKUP($A95,parlvotes_lh!$A$11:$ZZ$208,66,FALSE)=0,"",VLOOKUP($A95,parlvotes_lh!$A$11:$ZZ$208,66,FALSE)))</f>
        <v/>
      </c>
      <c r="N95" s="213" t="str">
        <f>IF(ISERROR(VLOOKUP($A95,parlvotes_lh!$A$11:$ZZ$208,86,FALSE))=TRUE,"",IF(VLOOKUP($A95,parlvotes_lh!$A$11:$ZZ$208,86,FALSE)=0,"",VLOOKUP($A95,parlvotes_lh!$A$11:$ZZ$208,86,FALSE)))</f>
        <v/>
      </c>
      <c r="O95" s="213" t="str">
        <f>IF(ISERROR(VLOOKUP($A95,parlvotes_lh!$A$11:$ZZ$208,106,FALSE))=TRUE,"",IF(VLOOKUP($A95,parlvotes_lh!$A$11:$ZZ$208,106,FALSE)=0,"",VLOOKUP($A95,parlvotes_lh!$A$11:$ZZ$208,106,FALSE)))</f>
        <v/>
      </c>
      <c r="P95" s="213" t="str">
        <f>IF(ISERROR(VLOOKUP($A95,parlvotes_lh!$A$11:$ZZ$208,126,FALSE))=TRUE,"",IF(VLOOKUP($A95,parlvotes_lh!$A$11:$ZZ$208,126,FALSE)=0,"",VLOOKUP($A95,parlvotes_lh!$A$11:$ZZ$208,126,FALSE)))</f>
        <v/>
      </c>
      <c r="Q95" s="214" t="str">
        <f>IF(ISERROR(VLOOKUP($A95,parlvotes_lh!$A$11:$ZZ$208,146,FALSE))=TRUE,"",IF(VLOOKUP($A95,parlvotes_lh!$A$11:$ZZ$208,146,FALSE)=0,"",VLOOKUP($A95,parlvotes_lh!$A$11:$ZZ$208,146,FALSE)))</f>
        <v/>
      </c>
      <c r="R95" s="214" t="str">
        <f>IF(ISERROR(VLOOKUP($A95,parlvotes_lh!$A$11:$ZZ$208,166,FALSE))=TRUE,"",IF(VLOOKUP($A95,parlvotes_lh!$A$11:$ZZ$208,166,FALSE)=0,"",VLOOKUP($A95,parlvotes_lh!$A$11:$ZZ$208,166,FALSE)))</f>
        <v/>
      </c>
      <c r="S95" s="214" t="str">
        <f>IF(ISERROR(VLOOKUP($A95,parlvotes_lh!$A$11:$ZZ$208,186,FALSE))=TRUE,"",IF(VLOOKUP($A95,parlvotes_lh!$A$11:$ZZ$208,186,FALSE)=0,"",VLOOKUP($A95,parlvotes_lh!$A$11:$ZZ$208,186,FALSE)))</f>
        <v/>
      </c>
      <c r="T95" s="214" t="str">
        <f>IF(ISERROR(VLOOKUP($A95,parlvotes_lh!$A$11:$ZZ$208,206,FALSE))=TRUE,"",IF(VLOOKUP($A95,parlvotes_lh!$A$11:$ZZ$208,206,FALSE)=0,"",VLOOKUP($A95,parlvotes_lh!$A$11:$ZZ$208,206,FALSE)))</f>
        <v/>
      </c>
      <c r="U95" s="214" t="str">
        <f>IF(ISERROR(VLOOKUP($A95,parlvotes_lh!$A$11:$ZZ$208,226,FALSE))=TRUE,"",IF(VLOOKUP($A95,parlvotes_lh!$A$11:$ZZ$208,226,FALSE)=0,"",VLOOKUP($A95,parlvotes_lh!$A$11:$ZZ$208,226,FALSE)))</f>
        <v/>
      </c>
      <c r="V95" s="214" t="str">
        <f>IF(ISERROR(VLOOKUP($A95,parlvotes_lh!$A$11:$ZZ$208,246,FALSE))=TRUE,"",IF(VLOOKUP($A95,parlvotes_lh!$A$11:$ZZ$208,246,FALSE)=0,"",VLOOKUP($A95,parlvotes_lh!$A$11:$ZZ$208,246,FALSE)))</f>
        <v/>
      </c>
      <c r="W95" s="214" t="str">
        <f>IF(ISERROR(VLOOKUP($A95,parlvotes_lh!$A$11:$ZZ$208,266,FALSE))=TRUE,"",IF(VLOOKUP($A95,parlvotes_lh!$A$11:$ZZ$208,266,FALSE)=0,"",VLOOKUP($A95,parlvotes_lh!$A$11:$ZZ$208,266,FALSE)))</f>
        <v/>
      </c>
      <c r="X95" s="214" t="str">
        <f>IF(ISERROR(VLOOKUP($A95,parlvotes_lh!$A$11:$ZZ$208,286,FALSE))=TRUE,"",IF(VLOOKUP($A95,parlvotes_lh!$A$11:$ZZ$208,286,FALSE)=0,"",VLOOKUP($A95,parlvotes_lh!$A$11:$ZZ$208,286,FALSE)))</f>
        <v/>
      </c>
      <c r="Y95" s="214" t="str">
        <f>IF(ISERROR(VLOOKUP($A95,parlvotes_lh!$A$11:$ZZ$208,306,FALSE))=TRUE,"",IF(VLOOKUP($A95,parlvotes_lh!$A$11:$ZZ$208,306,FALSE)=0,"",VLOOKUP($A95,parlvotes_lh!$A$11:$ZZ$208,306,FALSE)))</f>
        <v/>
      </c>
      <c r="Z95" s="214" t="str">
        <f>IF(ISERROR(VLOOKUP($A95,parlvotes_lh!$A$11:$ZZ$208,326,FALSE))=TRUE,"",IF(VLOOKUP($A95,parlvotes_lh!$A$11:$ZZ$208,326,FALSE)=0,"",VLOOKUP($A95,parlvotes_lh!$A$11:$ZZ$208,326,FALSE)))</f>
        <v/>
      </c>
      <c r="AA95" s="214" t="str">
        <f>IF(ISERROR(VLOOKUP($A95,parlvotes_lh!$A$11:$ZZ$208,346,FALSE))=TRUE,"",IF(VLOOKUP($A95,parlvotes_lh!$A$11:$ZZ$208,346,FALSE)=0,"",VLOOKUP($A95,parlvotes_lh!$A$11:$ZZ$208,346,FALSE)))</f>
        <v/>
      </c>
      <c r="AB95" s="214" t="str">
        <f>IF(ISERROR(VLOOKUP($A95,parlvotes_lh!$A$11:$ZZ$208,366,FALSE))=TRUE,"",IF(VLOOKUP($A95,parlvotes_lh!$A$11:$ZZ$208,366,FALSE)=0,"",VLOOKUP($A95,parlvotes_lh!$A$11:$ZZ$208,366,FALSE)))</f>
        <v/>
      </c>
      <c r="AC95" s="214" t="str">
        <f>IF(ISERROR(VLOOKUP($A95,parlvotes_lh!$A$11:$ZZ$208,386,FALSE))=TRUE,"",IF(VLOOKUP($A95,parlvotes_lh!$A$11:$ZZ$208,386,FALSE)=0,"",VLOOKUP($A95,parlvotes_lh!$A$11:$ZZ$208,386,FALSE)))</f>
        <v/>
      </c>
    </row>
    <row r="96" spans="1:29" ht="13.5" customHeight="1">
      <c r="A96" s="208" t="str">
        <f>IF(info_parties!A99="","",info_parties!A99)</f>
        <v>sk_vsp01</v>
      </c>
      <c r="B96" s="120" t="str">
        <f>IF(A96="","",MID(info_weblinks!$C$3,32,3))</f>
        <v>svk</v>
      </c>
      <c r="C96" s="120" t="str">
        <f>IF(info_parties!G99="","",info_parties!G99)</f>
        <v>VZDOR-Party of Work</v>
      </c>
      <c r="D96" s="120" t="str">
        <f>IF(info_parties!K99="","",info_parties!K99)</f>
        <v>VZDOR - strana práce</v>
      </c>
      <c r="E96" s="120" t="str">
        <f>IF(info_parties!H99="","",info_parties!H99)</f>
        <v>VSP</v>
      </c>
      <c r="F96" s="209" t="str">
        <f t="shared" si="8"/>
        <v/>
      </c>
      <c r="G96" s="210" t="str">
        <f t="shared" si="9"/>
        <v/>
      </c>
      <c r="H96" s="211" t="str">
        <f t="shared" si="10"/>
        <v/>
      </c>
      <c r="I96" s="212" t="str">
        <f t="shared" si="11"/>
        <v/>
      </c>
      <c r="J96" s="213" t="str">
        <f>IF(ISERROR(VLOOKUP($A96,parlvotes_lh!$A$11:$ZZ$208,6,FALSE))=TRUE,"",IF(VLOOKUP($A96,parlvotes_lh!$A$11:$ZZ$208,6,FALSE)=0,"",VLOOKUP($A96,parlvotes_lh!$A$11:$ZZ$208,6,FALSE)))</f>
        <v/>
      </c>
      <c r="K96" s="213" t="str">
        <f>IF(ISERROR(VLOOKUP($A96,parlvotes_lh!$A$11:$ZZ$208,26,FALSE))=TRUE,"",IF(VLOOKUP($A96,parlvotes_lh!$A$11:$ZZ$208,26,FALSE)=0,"",VLOOKUP($A96,parlvotes_lh!$A$11:$ZZ$208,26,FALSE)))</f>
        <v/>
      </c>
      <c r="L96" s="213" t="str">
        <f>IF(ISERROR(VLOOKUP($A96,parlvotes_lh!$A$11:$ZZ$208,46,FALSE))=TRUE,"",IF(VLOOKUP($A96,parlvotes_lh!$A$11:$ZZ$208,46,FALSE)=0,"",VLOOKUP($A96,parlvotes_lh!$A$11:$ZZ$208,46,FALSE)))</f>
        <v/>
      </c>
      <c r="M96" s="213" t="str">
        <f>IF(ISERROR(VLOOKUP($A96,parlvotes_lh!$A$11:$ZZ$208,66,FALSE))=TRUE,"",IF(VLOOKUP($A96,parlvotes_lh!$A$11:$ZZ$208,66,FALSE)=0,"",VLOOKUP($A96,parlvotes_lh!$A$11:$ZZ$208,66,FALSE)))</f>
        <v/>
      </c>
      <c r="N96" s="213" t="str">
        <f>IF(ISERROR(VLOOKUP($A96,parlvotes_lh!$A$11:$ZZ$208,86,FALSE))=TRUE,"",IF(VLOOKUP($A96,parlvotes_lh!$A$11:$ZZ$208,86,FALSE)=0,"",VLOOKUP($A96,parlvotes_lh!$A$11:$ZZ$208,86,FALSE)))</f>
        <v/>
      </c>
      <c r="O96" s="213" t="str">
        <f>IF(ISERROR(VLOOKUP($A96,parlvotes_lh!$A$11:$ZZ$208,106,FALSE))=TRUE,"",IF(VLOOKUP($A96,parlvotes_lh!$A$11:$ZZ$208,106,FALSE)=0,"",VLOOKUP($A96,parlvotes_lh!$A$11:$ZZ$208,106,FALSE)))</f>
        <v/>
      </c>
      <c r="P96" s="213" t="str">
        <f>IF(ISERROR(VLOOKUP($A96,parlvotes_lh!$A$11:$ZZ$208,126,FALSE))=TRUE,"",IF(VLOOKUP($A96,parlvotes_lh!$A$11:$ZZ$208,126,FALSE)=0,"",VLOOKUP($A96,parlvotes_lh!$A$11:$ZZ$208,126,FALSE)))</f>
        <v/>
      </c>
      <c r="Q96" s="214" t="str">
        <f>IF(ISERROR(VLOOKUP($A96,parlvotes_lh!$A$11:$ZZ$208,146,FALSE))=TRUE,"",IF(VLOOKUP($A96,parlvotes_lh!$A$11:$ZZ$208,146,FALSE)=0,"",VLOOKUP($A96,parlvotes_lh!$A$11:$ZZ$208,146,FALSE)))</f>
        <v/>
      </c>
      <c r="R96" s="214" t="str">
        <f>IF(ISERROR(VLOOKUP($A96,parlvotes_lh!$A$11:$ZZ$208,166,FALSE))=TRUE,"",IF(VLOOKUP($A96,parlvotes_lh!$A$11:$ZZ$208,166,FALSE)=0,"",VLOOKUP($A96,parlvotes_lh!$A$11:$ZZ$208,166,FALSE)))</f>
        <v/>
      </c>
      <c r="S96" s="214" t="str">
        <f>IF(ISERROR(VLOOKUP($A96,parlvotes_lh!$A$11:$ZZ$208,186,FALSE))=TRUE,"",IF(VLOOKUP($A96,parlvotes_lh!$A$11:$ZZ$208,186,FALSE)=0,"",VLOOKUP($A96,parlvotes_lh!$A$11:$ZZ$208,186,FALSE)))</f>
        <v/>
      </c>
      <c r="T96" s="214" t="str">
        <f>IF(ISERROR(VLOOKUP($A96,parlvotes_lh!$A$11:$ZZ$208,206,FALSE))=TRUE,"",IF(VLOOKUP($A96,parlvotes_lh!$A$11:$ZZ$208,206,FALSE)=0,"",VLOOKUP($A96,parlvotes_lh!$A$11:$ZZ$208,206,FALSE)))</f>
        <v/>
      </c>
      <c r="U96" s="214" t="str">
        <f>IF(ISERROR(VLOOKUP($A96,parlvotes_lh!$A$11:$ZZ$208,226,FALSE))=TRUE,"",IF(VLOOKUP($A96,parlvotes_lh!$A$11:$ZZ$208,226,FALSE)=0,"",VLOOKUP($A96,parlvotes_lh!$A$11:$ZZ$208,226,FALSE)))</f>
        <v/>
      </c>
      <c r="V96" s="214" t="str">
        <f>IF(ISERROR(VLOOKUP($A96,parlvotes_lh!$A$11:$ZZ$208,246,FALSE))=TRUE,"",IF(VLOOKUP($A96,parlvotes_lh!$A$11:$ZZ$208,246,FALSE)=0,"",VLOOKUP($A96,parlvotes_lh!$A$11:$ZZ$208,246,FALSE)))</f>
        <v/>
      </c>
      <c r="W96" s="214" t="str">
        <f>IF(ISERROR(VLOOKUP($A96,parlvotes_lh!$A$11:$ZZ$208,266,FALSE))=TRUE,"",IF(VLOOKUP($A96,parlvotes_lh!$A$11:$ZZ$208,266,FALSE)=0,"",VLOOKUP($A96,parlvotes_lh!$A$11:$ZZ$208,266,FALSE)))</f>
        <v/>
      </c>
      <c r="X96" s="214" t="str">
        <f>IF(ISERROR(VLOOKUP($A96,parlvotes_lh!$A$11:$ZZ$208,286,FALSE))=TRUE,"",IF(VLOOKUP($A96,parlvotes_lh!$A$11:$ZZ$208,286,FALSE)=0,"",VLOOKUP($A96,parlvotes_lh!$A$11:$ZZ$208,286,FALSE)))</f>
        <v/>
      </c>
      <c r="Y96" s="214" t="str">
        <f>IF(ISERROR(VLOOKUP($A96,parlvotes_lh!$A$11:$ZZ$208,306,FALSE))=TRUE,"",IF(VLOOKUP($A96,parlvotes_lh!$A$11:$ZZ$208,306,FALSE)=0,"",VLOOKUP($A96,parlvotes_lh!$A$11:$ZZ$208,306,FALSE)))</f>
        <v/>
      </c>
      <c r="Z96" s="214" t="str">
        <f>IF(ISERROR(VLOOKUP($A96,parlvotes_lh!$A$11:$ZZ$208,326,FALSE))=TRUE,"",IF(VLOOKUP($A96,parlvotes_lh!$A$11:$ZZ$208,326,FALSE)=0,"",VLOOKUP($A96,parlvotes_lh!$A$11:$ZZ$208,326,FALSE)))</f>
        <v/>
      </c>
      <c r="AA96" s="214" t="str">
        <f>IF(ISERROR(VLOOKUP($A96,parlvotes_lh!$A$11:$ZZ$208,346,FALSE))=TRUE,"",IF(VLOOKUP($A96,parlvotes_lh!$A$11:$ZZ$208,346,FALSE)=0,"",VLOOKUP($A96,parlvotes_lh!$A$11:$ZZ$208,346,FALSE)))</f>
        <v/>
      </c>
      <c r="AB96" s="214" t="str">
        <f>IF(ISERROR(VLOOKUP($A96,parlvotes_lh!$A$11:$ZZ$208,366,FALSE))=TRUE,"",IF(VLOOKUP($A96,parlvotes_lh!$A$11:$ZZ$208,366,FALSE)=0,"",VLOOKUP($A96,parlvotes_lh!$A$11:$ZZ$208,366,FALSE)))</f>
        <v/>
      </c>
      <c r="AC96" s="214" t="str">
        <f>IF(ISERROR(VLOOKUP($A96,parlvotes_lh!$A$11:$ZZ$208,386,FALSE))=TRUE,"",IF(VLOOKUP($A96,parlvotes_lh!$A$11:$ZZ$208,386,FALSE)=0,"",VLOOKUP($A96,parlvotes_lh!$A$11:$ZZ$208,386,FALSE)))</f>
        <v/>
      </c>
    </row>
    <row r="97" spans="1:29" ht="13.5" customHeight="1">
      <c r="A97" s="208" t="str">
        <f>IF(info_parties!A100="","",info_parties!A100)</f>
        <v>sk_zrs01</v>
      </c>
      <c r="B97" s="120" t="str">
        <f>IF(A97="","",MID(info_weblinks!$C$3,32,3))</f>
        <v>svk</v>
      </c>
      <c r="C97" s="120" t="str">
        <f>IF(info_parties!G100="","",info_parties!G100)</f>
        <v>Association of Workers of Slovakia</v>
      </c>
      <c r="D97" s="120" t="str">
        <f>IF(info_parties!K100="","",info_parties!K100)</f>
        <v>Združenie robotníkov Slovenska</v>
      </c>
      <c r="E97" s="120" t="str">
        <f>IF(info_parties!H100="","",info_parties!H100)</f>
        <v>ZRS</v>
      </c>
      <c r="F97" s="209">
        <f t="shared" si="8"/>
        <v>34607</v>
      </c>
      <c r="G97" s="210">
        <f t="shared" si="9"/>
        <v>40341</v>
      </c>
      <c r="H97" s="211">
        <f t="shared" si="10"/>
        <v>7.3400000000000007E-2</v>
      </c>
      <c r="I97" s="212">
        <f t="shared" si="11"/>
        <v>34607</v>
      </c>
      <c r="J97" s="213">
        <f>IF(ISERROR(VLOOKUP($A97,parlvotes_lh!$A$11:$ZZ$208,6,FALSE))=TRUE,"",IF(VLOOKUP($A97,parlvotes_lh!$A$11:$ZZ$208,6,FALSE)=0,"",VLOOKUP($A97,parlvotes_lh!$A$11:$ZZ$208,6,FALSE)))</f>
        <v>7.3400000000000007E-2</v>
      </c>
      <c r="K97" s="213">
        <f>IF(ISERROR(VLOOKUP($A97,parlvotes_lh!$A$11:$ZZ$208,26,FALSE))=TRUE,"",IF(VLOOKUP($A97,parlvotes_lh!$A$11:$ZZ$208,26,FALSE)=0,"",VLOOKUP($A97,parlvotes_lh!$A$11:$ZZ$208,26,FALSE)))</f>
        <v>1.3000000000000001E-2</v>
      </c>
      <c r="L97" s="213">
        <f>IF(ISERROR(VLOOKUP($A97,parlvotes_lh!$A$11:$ZZ$208,46,FALSE))=TRUE,"",IF(VLOOKUP($A97,parlvotes_lh!$A$11:$ZZ$208,46,FALSE)=0,"",VLOOKUP($A97,parlvotes_lh!$A$11:$ZZ$208,46,FALSE)))</f>
        <v>5.4000000000000003E-3</v>
      </c>
      <c r="M97" s="213">
        <f>IF(ISERROR(VLOOKUP($A97,parlvotes_lh!$A$11:$ZZ$208,66,FALSE))=TRUE,"",IF(VLOOKUP($A97,parlvotes_lh!$A$11:$ZZ$208,66,FALSE)=0,"",VLOOKUP($A97,parlvotes_lh!$A$11:$ZZ$208,66,FALSE)))</f>
        <v>2.8999999999999998E-3</v>
      </c>
      <c r="N97" s="213">
        <f>IF(ISERROR(VLOOKUP($A97,parlvotes_lh!$A$11:$ZZ$208,86,FALSE))=TRUE,"",IF(VLOOKUP($A97,parlvotes_lh!$A$11:$ZZ$208,86,FALSE)=0,"",VLOOKUP($A97,parlvotes_lh!$A$11:$ZZ$208,86,FALSE)))</f>
        <v>2.3999999999999998E-3</v>
      </c>
      <c r="O97" s="213" t="str">
        <f>IF(ISERROR(VLOOKUP($A97,parlvotes_lh!$A$11:$ZZ$208,106,FALSE))=TRUE,"",IF(VLOOKUP($A97,parlvotes_lh!$A$11:$ZZ$208,106,FALSE)=0,"",VLOOKUP($A97,parlvotes_lh!$A$11:$ZZ$208,106,FALSE)))</f>
        <v/>
      </c>
      <c r="P97" s="213" t="str">
        <f>IF(ISERROR(VLOOKUP($A97,parlvotes_lh!$A$11:$ZZ$208,126,FALSE))=TRUE,"",IF(VLOOKUP($A97,parlvotes_lh!$A$11:$ZZ$208,126,FALSE)=0,"",VLOOKUP($A97,parlvotes_lh!$A$11:$ZZ$208,126,FALSE)))</f>
        <v/>
      </c>
      <c r="Q97" s="214" t="str">
        <f>IF(ISERROR(VLOOKUP($A97,parlvotes_lh!$A$11:$ZZ$208,146,FALSE))=TRUE,"",IF(VLOOKUP($A97,parlvotes_lh!$A$11:$ZZ$208,146,FALSE)=0,"",VLOOKUP($A97,parlvotes_lh!$A$11:$ZZ$208,146,FALSE)))</f>
        <v/>
      </c>
      <c r="R97" s="214" t="str">
        <f>IF(ISERROR(VLOOKUP($A97,parlvotes_lh!$A$11:$ZZ$208,166,FALSE))=TRUE,"",IF(VLOOKUP($A97,parlvotes_lh!$A$11:$ZZ$208,166,FALSE)=0,"",VLOOKUP($A97,parlvotes_lh!$A$11:$ZZ$208,166,FALSE)))</f>
        <v/>
      </c>
      <c r="S97" s="214" t="str">
        <f>IF(ISERROR(VLOOKUP($A97,parlvotes_lh!$A$11:$ZZ$208,186,FALSE))=TRUE,"",IF(VLOOKUP($A97,parlvotes_lh!$A$11:$ZZ$208,186,FALSE)=0,"",VLOOKUP($A97,parlvotes_lh!$A$11:$ZZ$208,186,FALSE)))</f>
        <v/>
      </c>
      <c r="T97" s="214" t="str">
        <f>IF(ISERROR(VLOOKUP($A97,parlvotes_lh!$A$11:$ZZ$208,206,FALSE))=TRUE,"",IF(VLOOKUP($A97,parlvotes_lh!$A$11:$ZZ$208,206,FALSE)=0,"",VLOOKUP($A97,parlvotes_lh!$A$11:$ZZ$208,206,FALSE)))</f>
        <v/>
      </c>
      <c r="U97" s="214" t="str">
        <f>IF(ISERROR(VLOOKUP($A97,parlvotes_lh!$A$11:$ZZ$208,226,FALSE))=TRUE,"",IF(VLOOKUP($A97,parlvotes_lh!$A$11:$ZZ$208,226,FALSE)=0,"",VLOOKUP($A97,parlvotes_lh!$A$11:$ZZ$208,226,FALSE)))</f>
        <v/>
      </c>
      <c r="V97" s="214" t="str">
        <f>IF(ISERROR(VLOOKUP($A97,parlvotes_lh!$A$11:$ZZ$208,246,FALSE))=TRUE,"",IF(VLOOKUP($A97,parlvotes_lh!$A$11:$ZZ$208,246,FALSE)=0,"",VLOOKUP($A97,parlvotes_lh!$A$11:$ZZ$208,246,FALSE)))</f>
        <v/>
      </c>
      <c r="W97" s="214" t="str">
        <f>IF(ISERROR(VLOOKUP($A97,parlvotes_lh!$A$11:$ZZ$208,266,FALSE))=TRUE,"",IF(VLOOKUP($A97,parlvotes_lh!$A$11:$ZZ$208,266,FALSE)=0,"",VLOOKUP($A97,parlvotes_lh!$A$11:$ZZ$208,266,FALSE)))</f>
        <v/>
      </c>
      <c r="X97" s="214" t="str">
        <f>IF(ISERROR(VLOOKUP($A97,parlvotes_lh!$A$11:$ZZ$208,286,FALSE))=TRUE,"",IF(VLOOKUP($A97,parlvotes_lh!$A$11:$ZZ$208,286,FALSE)=0,"",VLOOKUP($A97,parlvotes_lh!$A$11:$ZZ$208,286,FALSE)))</f>
        <v/>
      </c>
      <c r="Y97" s="214" t="str">
        <f>IF(ISERROR(VLOOKUP($A97,parlvotes_lh!$A$11:$ZZ$208,306,FALSE))=TRUE,"",IF(VLOOKUP($A97,parlvotes_lh!$A$11:$ZZ$208,306,FALSE)=0,"",VLOOKUP($A97,parlvotes_lh!$A$11:$ZZ$208,306,FALSE)))</f>
        <v/>
      </c>
      <c r="Z97" s="214" t="str">
        <f>IF(ISERROR(VLOOKUP($A97,parlvotes_lh!$A$11:$ZZ$208,326,FALSE))=TRUE,"",IF(VLOOKUP($A97,parlvotes_lh!$A$11:$ZZ$208,326,FALSE)=0,"",VLOOKUP($A97,parlvotes_lh!$A$11:$ZZ$208,326,FALSE)))</f>
        <v/>
      </c>
      <c r="AA97" s="214" t="str">
        <f>IF(ISERROR(VLOOKUP($A97,parlvotes_lh!$A$11:$ZZ$208,346,FALSE))=TRUE,"",IF(VLOOKUP($A97,parlvotes_lh!$A$11:$ZZ$208,346,FALSE)=0,"",VLOOKUP($A97,parlvotes_lh!$A$11:$ZZ$208,346,FALSE)))</f>
        <v/>
      </c>
      <c r="AB97" s="214" t="str">
        <f>IF(ISERROR(VLOOKUP($A97,parlvotes_lh!$A$11:$ZZ$208,366,FALSE))=TRUE,"",IF(VLOOKUP($A97,parlvotes_lh!$A$11:$ZZ$208,366,FALSE)=0,"",VLOOKUP($A97,parlvotes_lh!$A$11:$ZZ$208,366,FALSE)))</f>
        <v/>
      </c>
      <c r="AC97" s="214" t="str">
        <f>IF(ISERROR(VLOOKUP($A97,parlvotes_lh!$A$11:$ZZ$208,386,FALSE))=TRUE,"",IF(VLOOKUP($A97,parlvotes_lh!$A$11:$ZZ$208,386,FALSE)=0,"",VLOOKUP($A97,parlvotes_lh!$A$11:$ZZ$208,386,FALSE)))</f>
        <v/>
      </c>
    </row>
    <row r="98" spans="1:29" ht="13.5" customHeight="1">
      <c r="A98" s="208" t="str">
        <f>IF(info_parties!A101="","",info_parties!A101)</f>
        <v>sk_zzr01</v>
      </c>
      <c r="B98" s="120" t="str">
        <f>IF(A98="","",MID(info_weblinks!$C$3,32,3))</f>
        <v>svk</v>
      </c>
      <c r="C98" s="120" t="str">
        <f>IF(info_parties!G101="","",info_parties!G101)</f>
        <v>Association for the Republic - Republicans</v>
      </c>
      <c r="D98" s="120" t="str">
        <f>IF(info_parties!K101="","",info_parties!K101)</f>
        <v>Združenie za republiku-Republikáni</v>
      </c>
      <c r="E98" s="120" t="str">
        <f>IF(info_parties!H101="","",info_parties!H101)</f>
        <v>ZZR</v>
      </c>
      <c r="F98" s="209" t="str">
        <f t="shared" ref="F98:F129" si="12">IF(MAX(J98:AC98)=0,"",INDEX(J$1:AC$1,MATCH(TRUE,INDEX((J98:AC98&lt;&gt;""),0),0)))</f>
        <v/>
      </c>
      <c r="G98" s="210" t="str">
        <f t="shared" ref="G98:G129" si="13">IF(MAX(J98:AC98)=0,"",INDEX(J$1:AC$1,1,MATCH(LOOKUP(9.99+307,J98:AC98),J98:AC98,0)))</f>
        <v/>
      </c>
      <c r="H98" s="211" t="str">
        <f t="shared" ref="H98:H129" si="14">IF(MAX(J98:AC98)=0,"",MAX(J98:AC98))</f>
        <v/>
      </c>
      <c r="I98" s="212" t="str">
        <f t="shared" ref="I98:I129" si="15">IF(H98="","",INDEX(J$1:AC$1,1,MATCH(H98,J98:AC98,0)))</f>
        <v/>
      </c>
      <c r="J98" s="213" t="str">
        <f>IF(ISERROR(VLOOKUP($A98,parlvotes_lh!$A$11:$ZZ$208,6,FALSE))=TRUE,"",IF(VLOOKUP($A98,parlvotes_lh!$A$11:$ZZ$208,6,FALSE)=0,"",VLOOKUP($A98,parlvotes_lh!$A$11:$ZZ$208,6,FALSE)))</f>
        <v/>
      </c>
      <c r="K98" s="213" t="str">
        <f>IF(ISERROR(VLOOKUP($A98,parlvotes_lh!$A$11:$ZZ$208,26,FALSE))=TRUE,"",IF(VLOOKUP($A98,parlvotes_lh!$A$11:$ZZ$208,26,FALSE)=0,"",VLOOKUP($A98,parlvotes_lh!$A$11:$ZZ$208,26,FALSE)))</f>
        <v/>
      </c>
      <c r="L98" s="213" t="str">
        <f>IF(ISERROR(VLOOKUP($A98,parlvotes_lh!$A$11:$ZZ$208,46,FALSE))=TRUE,"",IF(VLOOKUP($A98,parlvotes_lh!$A$11:$ZZ$208,46,FALSE)=0,"",VLOOKUP($A98,parlvotes_lh!$A$11:$ZZ$208,46,FALSE)))</f>
        <v/>
      </c>
      <c r="M98" s="213" t="str">
        <f>IF(ISERROR(VLOOKUP($A98,parlvotes_lh!$A$11:$ZZ$208,66,FALSE))=TRUE,"",IF(VLOOKUP($A98,parlvotes_lh!$A$11:$ZZ$208,66,FALSE)=0,"",VLOOKUP($A98,parlvotes_lh!$A$11:$ZZ$208,66,FALSE)))</f>
        <v/>
      </c>
      <c r="N98" s="213" t="str">
        <f>IF(ISERROR(VLOOKUP($A98,parlvotes_lh!$A$11:$ZZ$208,86,FALSE))=TRUE,"",IF(VLOOKUP($A98,parlvotes_lh!$A$11:$ZZ$208,86,FALSE)=0,"",VLOOKUP($A98,parlvotes_lh!$A$11:$ZZ$208,86,FALSE)))</f>
        <v/>
      </c>
      <c r="O98" s="213" t="str">
        <f>IF(ISERROR(VLOOKUP($A98,parlvotes_lh!$A$11:$ZZ$208,106,FALSE))=TRUE,"",IF(VLOOKUP($A98,parlvotes_lh!$A$11:$ZZ$208,106,FALSE)=0,"",VLOOKUP($A98,parlvotes_lh!$A$11:$ZZ$208,106,FALSE)))</f>
        <v/>
      </c>
      <c r="P98" s="213" t="str">
        <f>IF(ISERROR(VLOOKUP($A98,parlvotes_lh!$A$11:$ZZ$208,126,FALSE))=TRUE,"",IF(VLOOKUP($A98,parlvotes_lh!$A$11:$ZZ$208,126,FALSE)=0,"",VLOOKUP($A98,parlvotes_lh!$A$11:$ZZ$208,126,FALSE)))</f>
        <v/>
      </c>
      <c r="Q98" s="214" t="str">
        <f>IF(ISERROR(VLOOKUP($A98,parlvotes_lh!$A$11:$ZZ$208,146,FALSE))=TRUE,"",IF(VLOOKUP($A98,parlvotes_lh!$A$11:$ZZ$208,146,FALSE)=0,"",VLOOKUP($A98,parlvotes_lh!$A$11:$ZZ$208,146,FALSE)))</f>
        <v/>
      </c>
      <c r="R98" s="214" t="str">
        <f>IF(ISERROR(VLOOKUP($A98,parlvotes_lh!$A$11:$ZZ$208,166,FALSE))=TRUE,"",IF(VLOOKUP($A98,parlvotes_lh!$A$11:$ZZ$208,166,FALSE)=0,"",VLOOKUP($A98,parlvotes_lh!$A$11:$ZZ$208,166,FALSE)))</f>
        <v/>
      </c>
      <c r="S98" s="214" t="str">
        <f>IF(ISERROR(VLOOKUP($A98,parlvotes_lh!$A$11:$ZZ$208,186,FALSE))=TRUE,"",IF(VLOOKUP($A98,parlvotes_lh!$A$11:$ZZ$208,186,FALSE)=0,"",VLOOKUP($A98,parlvotes_lh!$A$11:$ZZ$208,186,FALSE)))</f>
        <v/>
      </c>
      <c r="T98" s="214" t="str">
        <f>IF(ISERROR(VLOOKUP($A98,parlvotes_lh!$A$11:$ZZ$208,206,FALSE))=TRUE,"",IF(VLOOKUP($A98,parlvotes_lh!$A$11:$ZZ$208,206,FALSE)=0,"",VLOOKUP($A98,parlvotes_lh!$A$11:$ZZ$208,206,FALSE)))</f>
        <v/>
      </c>
      <c r="U98" s="214" t="str">
        <f>IF(ISERROR(VLOOKUP($A98,parlvotes_lh!$A$11:$ZZ$208,226,FALSE))=TRUE,"",IF(VLOOKUP($A98,parlvotes_lh!$A$11:$ZZ$208,226,FALSE)=0,"",VLOOKUP($A98,parlvotes_lh!$A$11:$ZZ$208,226,FALSE)))</f>
        <v/>
      </c>
      <c r="V98" s="214" t="str">
        <f>IF(ISERROR(VLOOKUP($A98,parlvotes_lh!$A$11:$ZZ$208,246,FALSE))=TRUE,"",IF(VLOOKUP($A98,parlvotes_lh!$A$11:$ZZ$208,246,FALSE)=0,"",VLOOKUP($A98,parlvotes_lh!$A$11:$ZZ$208,246,FALSE)))</f>
        <v/>
      </c>
      <c r="W98" s="214" t="str">
        <f>IF(ISERROR(VLOOKUP($A98,parlvotes_lh!$A$11:$ZZ$208,266,FALSE))=TRUE,"",IF(VLOOKUP($A98,parlvotes_lh!$A$11:$ZZ$208,266,FALSE)=0,"",VLOOKUP($A98,parlvotes_lh!$A$11:$ZZ$208,266,FALSE)))</f>
        <v/>
      </c>
      <c r="X98" s="214" t="str">
        <f>IF(ISERROR(VLOOKUP($A98,parlvotes_lh!$A$11:$ZZ$208,286,FALSE))=TRUE,"",IF(VLOOKUP($A98,parlvotes_lh!$A$11:$ZZ$208,286,FALSE)=0,"",VLOOKUP($A98,parlvotes_lh!$A$11:$ZZ$208,286,FALSE)))</f>
        <v/>
      </c>
      <c r="Y98" s="214" t="str">
        <f>IF(ISERROR(VLOOKUP($A98,parlvotes_lh!$A$11:$ZZ$208,306,FALSE))=TRUE,"",IF(VLOOKUP($A98,parlvotes_lh!$A$11:$ZZ$208,306,FALSE)=0,"",VLOOKUP($A98,parlvotes_lh!$A$11:$ZZ$208,306,FALSE)))</f>
        <v/>
      </c>
      <c r="Z98" s="214" t="str">
        <f>IF(ISERROR(VLOOKUP($A98,parlvotes_lh!$A$11:$ZZ$208,326,FALSE))=TRUE,"",IF(VLOOKUP($A98,parlvotes_lh!$A$11:$ZZ$208,326,FALSE)=0,"",VLOOKUP($A98,parlvotes_lh!$A$11:$ZZ$208,326,FALSE)))</f>
        <v/>
      </c>
      <c r="AA98" s="214" t="str">
        <f>IF(ISERROR(VLOOKUP($A98,parlvotes_lh!$A$11:$ZZ$208,346,FALSE))=TRUE,"",IF(VLOOKUP($A98,parlvotes_lh!$A$11:$ZZ$208,346,FALSE)=0,"",VLOOKUP($A98,parlvotes_lh!$A$11:$ZZ$208,346,FALSE)))</f>
        <v/>
      </c>
      <c r="AB98" s="214" t="str">
        <f>IF(ISERROR(VLOOKUP($A98,parlvotes_lh!$A$11:$ZZ$208,366,FALSE))=TRUE,"",IF(VLOOKUP($A98,parlvotes_lh!$A$11:$ZZ$208,366,FALSE)=0,"",VLOOKUP($A98,parlvotes_lh!$A$11:$ZZ$208,366,FALSE)))</f>
        <v/>
      </c>
      <c r="AC98" s="214" t="str">
        <f>IF(ISERROR(VLOOKUP($A98,parlvotes_lh!$A$11:$ZZ$208,386,FALSE))=TRUE,"",IF(VLOOKUP($A98,parlvotes_lh!$A$11:$ZZ$208,386,FALSE)=0,"",VLOOKUP($A98,parlvotes_lh!$A$11:$ZZ$208,386,FALSE)))</f>
        <v/>
      </c>
    </row>
    <row r="99" spans="1:29" ht="13.5" customHeight="1">
      <c r="A99" s="208" t="str">
        <f>IF(info_parties!A102="","",info_parties!A102)</f>
        <v>sk_zar01</v>
      </c>
      <c r="B99" s="120" t="str">
        <f>IF(A99="","",MID(info_weblinks!$C$3,32,3))</f>
        <v>svk</v>
      </c>
      <c r="C99" s="120" t="str">
        <f>IF(info_parties!G102="","",info_parties!G102)</f>
        <v>Woman and Family</v>
      </c>
      <c r="D99" s="120" t="str">
        <f>IF(info_parties!K102="","",info_parties!K102)</f>
        <v>Žena a rodina</v>
      </c>
      <c r="E99" s="120" t="str">
        <f>IF(info_parties!H102="","",info_parties!H102)</f>
        <v>ŽaR</v>
      </c>
      <c r="F99" s="209" t="str">
        <f t="shared" si="12"/>
        <v/>
      </c>
      <c r="G99" s="210" t="str">
        <f t="shared" si="13"/>
        <v/>
      </c>
      <c r="H99" s="211" t="str">
        <f t="shared" si="14"/>
        <v/>
      </c>
      <c r="I99" s="212" t="str">
        <f t="shared" si="15"/>
        <v/>
      </c>
      <c r="J99" s="213" t="str">
        <f>IF(ISERROR(VLOOKUP($A99,parlvotes_lh!$A$11:$ZZ$208,6,FALSE))=TRUE,"",IF(VLOOKUP($A99,parlvotes_lh!$A$11:$ZZ$208,6,FALSE)=0,"",VLOOKUP($A99,parlvotes_lh!$A$11:$ZZ$208,6,FALSE)))</f>
        <v/>
      </c>
      <c r="K99" s="213" t="str">
        <f>IF(ISERROR(VLOOKUP($A99,parlvotes_lh!$A$11:$ZZ$208,26,FALSE))=TRUE,"",IF(VLOOKUP($A99,parlvotes_lh!$A$11:$ZZ$208,26,FALSE)=0,"",VLOOKUP($A99,parlvotes_lh!$A$11:$ZZ$208,26,FALSE)))</f>
        <v/>
      </c>
      <c r="L99" s="213" t="str">
        <f>IF(ISERROR(VLOOKUP($A99,parlvotes_lh!$A$11:$ZZ$208,46,FALSE))=TRUE,"",IF(VLOOKUP($A99,parlvotes_lh!$A$11:$ZZ$208,46,FALSE)=0,"",VLOOKUP($A99,parlvotes_lh!$A$11:$ZZ$208,46,FALSE)))</f>
        <v/>
      </c>
      <c r="M99" s="213" t="str">
        <f>IF(ISERROR(VLOOKUP($A99,parlvotes_lh!$A$11:$ZZ$208,66,FALSE))=TRUE,"",IF(VLOOKUP($A99,parlvotes_lh!$A$11:$ZZ$208,66,FALSE)=0,"",VLOOKUP($A99,parlvotes_lh!$A$11:$ZZ$208,66,FALSE)))</f>
        <v/>
      </c>
      <c r="N99" s="213" t="str">
        <f>IF(ISERROR(VLOOKUP($A99,parlvotes_lh!$A$11:$ZZ$208,86,FALSE))=TRUE,"",IF(VLOOKUP($A99,parlvotes_lh!$A$11:$ZZ$208,86,FALSE)=0,"",VLOOKUP($A99,parlvotes_lh!$A$11:$ZZ$208,86,FALSE)))</f>
        <v/>
      </c>
      <c r="O99" s="213" t="str">
        <f>IF(ISERROR(VLOOKUP($A99,parlvotes_lh!$A$11:$ZZ$208,106,FALSE))=TRUE,"",IF(VLOOKUP($A99,parlvotes_lh!$A$11:$ZZ$208,106,FALSE)=0,"",VLOOKUP($A99,parlvotes_lh!$A$11:$ZZ$208,106,FALSE)))</f>
        <v/>
      </c>
      <c r="P99" s="213" t="str">
        <f>IF(ISERROR(VLOOKUP($A99,parlvotes_lh!$A$11:$ZZ$208,126,FALSE))=TRUE,"",IF(VLOOKUP($A99,parlvotes_lh!$A$11:$ZZ$208,126,FALSE)=0,"",VLOOKUP($A99,parlvotes_lh!$A$11:$ZZ$208,126,FALSE)))</f>
        <v/>
      </c>
      <c r="Q99" s="214" t="str">
        <f>IF(ISERROR(VLOOKUP($A99,parlvotes_lh!$A$11:$ZZ$208,146,FALSE))=TRUE,"",IF(VLOOKUP($A99,parlvotes_lh!$A$11:$ZZ$208,146,FALSE)=0,"",VLOOKUP($A99,parlvotes_lh!$A$11:$ZZ$208,146,FALSE)))</f>
        <v/>
      </c>
      <c r="R99" s="214" t="str">
        <f>IF(ISERROR(VLOOKUP($A99,parlvotes_lh!$A$11:$ZZ$208,166,FALSE))=TRUE,"",IF(VLOOKUP($A99,parlvotes_lh!$A$11:$ZZ$208,166,FALSE)=0,"",VLOOKUP($A99,parlvotes_lh!$A$11:$ZZ$208,166,FALSE)))</f>
        <v/>
      </c>
      <c r="S99" s="214" t="str">
        <f>IF(ISERROR(VLOOKUP($A99,parlvotes_lh!$A$11:$ZZ$208,186,FALSE))=TRUE,"",IF(VLOOKUP($A99,parlvotes_lh!$A$11:$ZZ$208,186,FALSE)=0,"",VLOOKUP($A99,parlvotes_lh!$A$11:$ZZ$208,186,FALSE)))</f>
        <v/>
      </c>
      <c r="T99" s="214" t="str">
        <f>IF(ISERROR(VLOOKUP($A99,parlvotes_lh!$A$11:$ZZ$208,206,FALSE))=TRUE,"",IF(VLOOKUP($A99,parlvotes_lh!$A$11:$ZZ$208,206,FALSE)=0,"",VLOOKUP($A99,parlvotes_lh!$A$11:$ZZ$208,206,FALSE)))</f>
        <v/>
      </c>
      <c r="U99" s="214" t="str">
        <f>IF(ISERROR(VLOOKUP($A99,parlvotes_lh!$A$11:$ZZ$208,226,FALSE))=TRUE,"",IF(VLOOKUP($A99,parlvotes_lh!$A$11:$ZZ$208,226,FALSE)=0,"",VLOOKUP($A99,parlvotes_lh!$A$11:$ZZ$208,226,FALSE)))</f>
        <v/>
      </c>
      <c r="V99" s="214" t="str">
        <f>IF(ISERROR(VLOOKUP($A99,parlvotes_lh!$A$11:$ZZ$208,246,FALSE))=TRUE,"",IF(VLOOKUP($A99,parlvotes_lh!$A$11:$ZZ$208,246,FALSE)=0,"",VLOOKUP($A99,parlvotes_lh!$A$11:$ZZ$208,246,FALSE)))</f>
        <v/>
      </c>
      <c r="W99" s="214" t="str">
        <f>IF(ISERROR(VLOOKUP($A99,parlvotes_lh!$A$11:$ZZ$208,266,FALSE))=TRUE,"",IF(VLOOKUP($A99,parlvotes_lh!$A$11:$ZZ$208,266,FALSE)=0,"",VLOOKUP($A99,parlvotes_lh!$A$11:$ZZ$208,266,FALSE)))</f>
        <v/>
      </c>
      <c r="X99" s="214" t="str">
        <f>IF(ISERROR(VLOOKUP($A99,parlvotes_lh!$A$11:$ZZ$208,286,FALSE))=TRUE,"",IF(VLOOKUP($A99,parlvotes_lh!$A$11:$ZZ$208,286,FALSE)=0,"",VLOOKUP($A99,parlvotes_lh!$A$11:$ZZ$208,286,FALSE)))</f>
        <v/>
      </c>
      <c r="Y99" s="214" t="str">
        <f>IF(ISERROR(VLOOKUP($A99,parlvotes_lh!$A$11:$ZZ$208,306,FALSE))=TRUE,"",IF(VLOOKUP($A99,parlvotes_lh!$A$11:$ZZ$208,306,FALSE)=0,"",VLOOKUP($A99,parlvotes_lh!$A$11:$ZZ$208,306,FALSE)))</f>
        <v/>
      </c>
      <c r="Z99" s="214" t="str">
        <f>IF(ISERROR(VLOOKUP($A99,parlvotes_lh!$A$11:$ZZ$208,326,FALSE))=TRUE,"",IF(VLOOKUP($A99,parlvotes_lh!$A$11:$ZZ$208,326,FALSE)=0,"",VLOOKUP($A99,parlvotes_lh!$A$11:$ZZ$208,326,FALSE)))</f>
        <v/>
      </c>
      <c r="AA99" s="214" t="str">
        <f>IF(ISERROR(VLOOKUP($A99,parlvotes_lh!$A$11:$ZZ$208,346,FALSE))=TRUE,"",IF(VLOOKUP($A99,parlvotes_lh!$A$11:$ZZ$208,346,FALSE)=0,"",VLOOKUP($A99,parlvotes_lh!$A$11:$ZZ$208,346,FALSE)))</f>
        <v/>
      </c>
      <c r="AB99" s="214" t="str">
        <f>IF(ISERROR(VLOOKUP($A99,parlvotes_lh!$A$11:$ZZ$208,366,FALSE))=TRUE,"",IF(VLOOKUP($A99,parlvotes_lh!$A$11:$ZZ$208,366,FALSE)=0,"",VLOOKUP($A99,parlvotes_lh!$A$11:$ZZ$208,366,FALSE)))</f>
        <v/>
      </c>
      <c r="AC99" s="214" t="str">
        <f>IF(ISERROR(VLOOKUP($A99,parlvotes_lh!$A$11:$ZZ$208,386,FALSE))=TRUE,"",IF(VLOOKUP($A99,parlvotes_lh!$A$11:$ZZ$208,386,FALSE)=0,"",VLOOKUP($A99,parlvotes_lh!$A$11:$ZZ$208,386,FALSE)))</f>
        <v/>
      </c>
    </row>
    <row r="100" spans="1:29" ht="13.5" customHeight="1">
      <c r="A100" s="208" t="str">
        <f>IF(info_parties!A103="","",info_parties!A103)</f>
        <v>sk_zssr01</v>
      </c>
      <c r="B100" s="120" t="str">
        <f>IF(A100="","",MID(info_weblinks!$C$3,32,3))</f>
        <v>svk</v>
      </c>
      <c r="C100" s="120" t="str">
        <f>IF(info_parties!G103="","",info_parties!G103)</f>
        <v>Tradesmen Party of Slovak Republic</v>
      </c>
      <c r="D100" s="120" t="str">
        <f>IF(info_parties!K103="","",info_parties!K103)</f>
        <v>Źivnostenská strana Slovenskej republiky</v>
      </c>
      <c r="E100" s="120" t="str">
        <f>IF(info_parties!H103="","",info_parties!H103)</f>
        <v>ŽSSR</v>
      </c>
      <c r="F100" s="209" t="str">
        <f t="shared" si="12"/>
        <v/>
      </c>
      <c r="G100" s="210" t="str">
        <f t="shared" si="13"/>
        <v/>
      </c>
      <c r="H100" s="211" t="str">
        <f t="shared" si="14"/>
        <v/>
      </c>
      <c r="I100" s="212" t="str">
        <f t="shared" si="15"/>
        <v/>
      </c>
      <c r="J100" s="213" t="str">
        <f>IF(ISERROR(VLOOKUP($A100,parlvotes_lh!$A$11:$ZZ$208,6,FALSE))=TRUE,"",IF(VLOOKUP($A100,parlvotes_lh!$A$11:$ZZ$208,6,FALSE)=0,"",VLOOKUP($A100,parlvotes_lh!$A$11:$ZZ$208,6,FALSE)))</f>
        <v/>
      </c>
      <c r="K100" s="213" t="str">
        <f>IF(ISERROR(VLOOKUP($A100,parlvotes_lh!$A$11:$ZZ$208,26,FALSE))=TRUE,"",IF(VLOOKUP($A100,parlvotes_lh!$A$11:$ZZ$208,26,FALSE)=0,"",VLOOKUP($A100,parlvotes_lh!$A$11:$ZZ$208,26,FALSE)))</f>
        <v/>
      </c>
      <c r="L100" s="213" t="str">
        <f>IF(ISERROR(VLOOKUP($A100,parlvotes_lh!$A$11:$ZZ$208,46,FALSE))=TRUE,"",IF(VLOOKUP($A100,parlvotes_lh!$A$11:$ZZ$208,46,FALSE)=0,"",VLOOKUP($A100,parlvotes_lh!$A$11:$ZZ$208,46,FALSE)))</f>
        <v/>
      </c>
      <c r="M100" s="213" t="str">
        <f>IF(ISERROR(VLOOKUP($A100,parlvotes_lh!$A$11:$ZZ$208,66,FALSE))=TRUE,"",IF(VLOOKUP($A100,parlvotes_lh!$A$11:$ZZ$208,66,FALSE)=0,"",VLOOKUP($A100,parlvotes_lh!$A$11:$ZZ$208,66,FALSE)))</f>
        <v/>
      </c>
      <c r="N100" s="213" t="str">
        <f>IF(ISERROR(VLOOKUP($A100,parlvotes_lh!$A$11:$ZZ$208,86,FALSE))=TRUE,"",IF(VLOOKUP($A100,parlvotes_lh!$A$11:$ZZ$208,86,FALSE)=0,"",VLOOKUP($A100,parlvotes_lh!$A$11:$ZZ$208,86,FALSE)))</f>
        <v/>
      </c>
      <c r="O100" s="213" t="str">
        <f>IF(ISERROR(VLOOKUP($A100,parlvotes_lh!$A$11:$ZZ$208,106,FALSE))=TRUE,"",IF(VLOOKUP($A100,parlvotes_lh!$A$11:$ZZ$208,106,FALSE)=0,"",VLOOKUP($A100,parlvotes_lh!$A$11:$ZZ$208,106,FALSE)))</f>
        <v/>
      </c>
      <c r="P100" s="213" t="str">
        <f>IF(ISERROR(VLOOKUP($A100,parlvotes_lh!$A$11:$ZZ$208,126,FALSE))=TRUE,"",IF(VLOOKUP($A100,parlvotes_lh!$A$11:$ZZ$208,126,FALSE)=0,"",VLOOKUP($A100,parlvotes_lh!$A$11:$ZZ$208,126,FALSE)))</f>
        <v/>
      </c>
      <c r="Q100" s="214" t="str">
        <f>IF(ISERROR(VLOOKUP($A100,parlvotes_lh!$A$11:$ZZ$208,146,FALSE))=TRUE,"",IF(VLOOKUP($A100,parlvotes_lh!$A$11:$ZZ$208,146,FALSE)=0,"",VLOOKUP($A100,parlvotes_lh!$A$11:$ZZ$208,146,FALSE)))</f>
        <v/>
      </c>
      <c r="R100" s="214" t="str">
        <f>IF(ISERROR(VLOOKUP($A100,parlvotes_lh!$A$11:$ZZ$208,166,FALSE))=TRUE,"",IF(VLOOKUP($A100,parlvotes_lh!$A$11:$ZZ$208,166,FALSE)=0,"",VLOOKUP($A100,parlvotes_lh!$A$11:$ZZ$208,166,FALSE)))</f>
        <v/>
      </c>
      <c r="S100" s="214" t="str">
        <f>IF(ISERROR(VLOOKUP($A100,parlvotes_lh!$A$11:$ZZ$208,186,FALSE))=TRUE,"",IF(VLOOKUP($A100,parlvotes_lh!$A$11:$ZZ$208,186,FALSE)=0,"",VLOOKUP($A100,parlvotes_lh!$A$11:$ZZ$208,186,FALSE)))</f>
        <v/>
      </c>
      <c r="T100" s="214" t="str">
        <f>IF(ISERROR(VLOOKUP($A100,parlvotes_lh!$A$11:$ZZ$208,206,FALSE))=TRUE,"",IF(VLOOKUP($A100,parlvotes_lh!$A$11:$ZZ$208,206,FALSE)=0,"",VLOOKUP($A100,parlvotes_lh!$A$11:$ZZ$208,206,FALSE)))</f>
        <v/>
      </c>
      <c r="U100" s="214" t="str">
        <f>IF(ISERROR(VLOOKUP($A100,parlvotes_lh!$A$11:$ZZ$208,226,FALSE))=TRUE,"",IF(VLOOKUP($A100,parlvotes_lh!$A$11:$ZZ$208,226,FALSE)=0,"",VLOOKUP($A100,parlvotes_lh!$A$11:$ZZ$208,226,FALSE)))</f>
        <v/>
      </c>
      <c r="V100" s="214" t="str">
        <f>IF(ISERROR(VLOOKUP($A100,parlvotes_lh!$A$11:$ZZ$208,246,FALSE))=TRUE,"",IF(VLOOKUP($A100,parlvotes_lh!$A$11:$ZZ$208,246,FALSE)=0,"",VLOOKUP($A100,parlvotes_lh!$A$11:$ZZ$208,246,FALSE)))</f>
        <v/>
      </c>
      <c r="W100" s="214" t="str">
        <f>IF(ISERROR(VLOOKUP($A100,parlvotes_lh!$A$11:$ZZ$208,266,FALSE))=TRUE,"",IF(VLOOKUP($A100,parlvotes_lh!$A$11:$ZZ$208,266,FALSE)=0,"",VLOOKUP($A100,parlvotes_lh!$A$11:$ZZ$208,266,FALSE)))</f>
        <v/>
      </c>
      <c r="X100" s="214" t="str">
        <f>IF(ISERROR(VLOOKUP($A100,parlvotes_lh!$A$11:$ZZ$208,286,FALSE))=TRUE,"",IF(VLOOKUP($A100,parlvotes_lh!$A$11:$ZZ$208,286,FALSE)=0,"",VLOOKUP($A100,parlvotes_lh!$A$11:$ZZ$208,286,FALSE)))</f>
        <v/>
      </c>
      <c r="Y100" s="214" t="str">
        <f>IF(ISERROR(VLOOKUP($A100,parlvotes_lh!$A$11:$ZZ$208,306,FALSE))=TRUE,"",IF(VLOOKUP($A100,parlvotes_lh!$A$11:$ZZ$208,306,FALSE)=0,"",VLOOKUP($A100,parlvotes_lh!$A$11:$ZZ$208,306,FALSE)))</f>
        <v/>
      </c>
      <c r="Z100" s="214" t="str">
        <f>IF(ISERROR(VLOOKUP($A100,parlvotes_lh!$A$11:$ZZ$208,326,FALSE))=TRUE,"",IF(VLOOKUP($A100,parlvotes_lh!$A$11:$ZZ$208,326,FALSE)=0,"",VLOOKUP($A100,parlvotes_lh!$A$11:$ZZ$208,326,FALSE)))</f>
        <v/>
      </c>
      <c r="AA100" s="214" t="str">
        <f>IF(ISERROR(VLOOKUP($A100,parlvotes_lh!$A$11:$ZZ$208,346,FALSE))=TRUE,"",IF(VLOOKUP($A100,parlvotes_lh!$A$11:$ZZ$208,346,FALSE)=0,"",VLOOKUP($A100,parlvotes_lh!$A$11:$ZZ$208,346,FALSE)))</f>
        <v/>
      </c>
      <c r="AB100" s="214" t="str">
        <f>IF(ISERROR(VLOOKUP($A100,parlvotes_lh!$A$11:$ZZ$208,366,FALSE))=TRUE,"",IF(VLOOKUP($A100,parlvotes_lh!$A$11:$ZZ$208,366,FALSE)=0,"",VLOOKUP($A100,parlvotes_lh!$A$11:$ZZ$208,366,FALSE)))</f>
        <v/>
      </c>
      <c r="AC100" s="214" t="str">
        <f>IF(ISERROR(VLOOKUP($A100,parlvotes_lh!$A$11:$ZZ$208,386,FALSE))=TRUE,"",IF(VLOOKUP($A100,parlvotes_lh!$A$11:$ZZ$208,386,FALSE)=0,"",VLOOKUP($A100,parlvotes_lh!$A$11:$ZZ$208,386,FALSE)))</f>
        <v/>
      </c>
    </row>
    <row r="101" spans="1:29" ht="13.5" customHeight="1">
      <c r="A101" s="208" t="str">
        <f>IF(info_parties!A104="","",info_parties!A104)</f>
        <v>sk_zzdu01</v>
      </c>
      <c r="B101" s="120" t="str">
        <f>IF(A101="","",MID(info_weblinks!$C$3,32,3))</f>
        <v>svk</v>
      </c>
      <c r="C101" s="120" t="str">
        <f>IF(info_parties!G104="","",info_parties!G104)</f>
        <v>Change from Below-Democratic Union</v>
      </c>
      <c r="D101" s="120" t="str">
        <f>IF(info_parties!K104="","",info_parties!K104)</f>
        <v>Zmena zdola, Demokratická únia</v>
      </c>
      <c r="E101" s="120" t="str">
        <f>IF(info_parties!H104="","",info_parties!H104)</f>
        <v>ZZ-DÚ</v>
      </c>
      <c r="F101" s="209">
        <f t="shared" si="12"/>
        <v>40978</v>
      </c>
      <c r="G101" s="210">
        <f t="shared" si="13"/>
        <v>40978</v>
      </c>
      <c r="H101" s="211">
        <f t="shared" si="14"/>
        <v>1.2982990344304753E-2</v>
      </c>
      <c r="I101" s="212">
        <f t="shared" si="15"/>
        <v>40978</v>
      </c>
      <c r="J101" s="213" t="str">
        <f>IF(ISERROR(VLOOKUP($A101,parlvotes_lh!$A$11:$ZZ$208,6,FALSE))=TRUE,"",IF(VLOOKUP($A101,parlvotes_lh!$A$11:$ZZ$208,6,FALSE)=0,"",VLOOKUP($A101,parlvotes_lh!$A$11:$ZZ$208,6,FALSE)))</f>
        <v/>
      </c>
      <c r="K101" s="213" t="str">
        <f>IF(ISERROR(VLOOKUP($A101,parlvotes_lh!$A$11:$ZZ$208,26,FALSE))=TRUE,"",IF(VLOOKUP($A101,parlvotes_lh!$A$11:$ZZ$208,26,FALSE)=0,"",VLOOKUP($A101,parlvotes_lh!$A$11:$ZZ$208,26,FALSE)))</f>
        <v/>
      </c>
      <c r="L101" s="213" t="str">
        <f>IF(ISERROR(VLOOKUP($A101,parlvotes_lh!$A$11:$ZZ$208,46,FALSE))=TRUE,"",IF(VLOOKUP($A101,parlvotes_lh!$A$11:$ZZ$208,46,FALSE)=0,"",VLOOKUP($A101,parlvotes_lh!$A$11:$ZZ$208,46,FALSE)))</f>
        <v/>
      </c>
      <c r="M101" s="213" t="str">
        <f>IF(ISERROR(VLOOKUP($A101,parlvotes_lh!$A$11:$ZZ$208,66,FALSE))=TRUE,"",IF(VLOOKUP($A101,parlvotes_lh!$A$11:$ZZ$208,66,FALSE)=0,"",VLOOKUP($A101,parlvotes_lh!$A$11:$ZZ$208,66,FALSE)))</f>
        <v/>
      </c>
      <c r="N101" s="213" t="str">
        <f>IF(ISERROR(VLOOKUP($A101,parlvotes_lh!$A$11:$ZZ$208,86,FALSE))=TRUE,"",IF(VLOOKUP($A101,parlvotes_lh!$A$11:$ZZ$208,86,FALSE)=0,"",VLOOKUP($A101,parlvotes_lh!$A$11:$ZZ$208,86,FALSE)))</f>
        <v/>
      </c>
      <c r="O101" s="213">
        <f>IF(ISERROR(VLOOKUP($A101,parlvotes_lh!$A$11:$ZZ$208,106,FALSE))=TRUE,"",IF(VLOOKUP($A101,parlvotes_lh!$A$11:$ZZ$208,106,FALSE)=0,"",VLOOKUP($A101,parlvotes_lh!$A$11:$ZZ$208,106,FALSE)))</f>
        <v>1.2982990344304753E-2</v>
      </c>
      <c r="P101" s="213" t="str">
        <f>IF(ISERROR(VLOOKUP($A101,parlvotes_lh!$A$11:$ZZ$208,126,FALSE))=TRUE,"",IF(VLOOKUP($A101,parlvotes_lh!$A$11:$ZZ$208,126,FALSE)=0,"",VLOOKUP($A101,parlvotes_lh!$A$11:$ZZ$208,126,FALSE)))</f>
        <v/>
      </c>
      <c r="Q101" s="214" t="str">
        <f>IF(ISERROR(VLOOKUP($A101,parlvotes_lh!$A$11:$ZZ$208,146,FALSE))=TRUE,"",IF(VLOOKUP($A101,parlvotes_lh!$A$11:$ZZ$208,146,FALSE)=0,"",VLOOKUP($A101,parlvotes_lh!$A$11:$ZZ$208,146,FALSE)))</f>
        <v/>
      </c>
      <c r="R101" s="214" t="str">
        <f>IF(ISERROR(VLOOKUP($A101,parlvotes_lh!$A$11:$ZZ$208,166,FALSE))=TRUE,"",IF(VLOOKUP($A101,parlvotes_lh!$A$11:$ZZ$208,166,FALSE)=0,"",VLOOKUP($A101,parlvotes_lh!$A$11:$ZZ$208,166,FALSE)))</f>
        <v/>
      </c>
      <c r="S101" s="214" t="str">
        <f>IF(ISERROR(VLOOKUP($A101,parlvotes_lh!$A$11:$ZZ$208,186,FALSE))=TRUE,"",IF(VLOOKUP($A101,parlvotes_lh!$A$11:$ZZ$208,186,FALSE)=0,"",VLOOKUP($A101,parlvotes_lh!$A$11:$ZZ$208,186,FALSE)))</f>
        <v/>
      </c>
      <c r="T101" s="214" t="str">
        <f>IF(ISERROR(VLOOKUP($A101,parlvotes_lh!$A$11:$ZZ$208,206,FALSE))=TRUE,"",IF(VLOOKUP($A101,parlvotes_lh!$A$11:$ZZ$208,206,FALSE)=0,"",VLOOKUP($A101,parlvotes_lh!$A$11:$ZZ$208,206,FALSE)))</f>
        <v/>
      </c>
      <c r="U101" s="214" t="str">
        <f>IF(ISERROR(VLOOKUP($A101,parlvotes_lh!$A$11:$ZZ$208,226,FALSE))=TRUE,"",IF(VLOOKUP($A101,parlvotes_lh!$A$11:$ZZ$208,226,FALSE)=0,"",VLOOKUP($A101,parlvotes_lh!$A$11:$ZZ$208,226,FALSE)))</f>
        <v/>
      </c>
      <c r="V101" s="214" t="str">
        <f>IF(ISERROR(VLOOKUP($A101,parlvotes_lh!$A$11:$ZZ$208,246,FALSE))=TRUE,"",IF(VLOOKUP($A101,parlvotes_lh!$A$11:$ZZ$208,246,FALSE)=0,"",VLOOKUP($A101,parlvotes_lh!$A$11:$ZZ$208,246,FALSE)))</f>
        <v/>
      </c>
      <c r="W101" s="214" t="str">
        <f>IF(ISERROR(VLOOKUP($A101,parlvotes_lh!$A$11:$ZZ$208,266,FALSE))=TRUE,"",IF(VLOOKUP($A101,parlvotes_lh!$A$11:$ZZ$208,266,FALSE)=0,"",VLOOKUP($A101,parlvotes_lh!$A$11:$ZZ$208,266,FALSE)))</f>
        <v/>
      </c>
      <c r="X101" s="214" t="str">
        <f>IF(ISERROR(VLOOKUP($A101,parlvotes_lh!$A$11:$ZZ$208,286,FALSE))=TRUE,"",IF(VLOOKUP($A101,parlvotes_lh!$A$11:$ZZ$208,286,FALSE)=0,"",VLOOKUP($A101,parlvotes_lh!$A$11:$ZZ$208,286,FALSE)))</f>
        <v/>
      </c>
      <c r="Y101" s="214" t="str">
        <f>IF(ISERROR(VLOOKUP($A101,parlvotes_lh!$A$11:$ZZ$208,306,FALSE))=TRUE,"",IF(VLOOKUP($A101,parlvotes_lh!$A$11:$ZZ$208,306,FALSE)=0,"",VLOOKUP($A101,parlvotes_lh!$A$11:$ZZ$208,306,FALSE)))</f>
        <v/>
      </c>
      <c r="Z101" s="214" t="str">
        <f>IF(ISERROR(VLOOKUP($A101,parlvotes_lh!$A$11:$ZZ$208,326,FALSE))=TRUE,"",IF(VLOOKUP($A101,parlvotes_lh!$A$11:$ZZ$208,326,FALSE)=0,"",VLOOKUP($A101,parlvotes_lh!$A$11:$ZZ$208,326,FALSE)))</f>
        <v/>
      </c>
      <c r="AA101" s="214" t="str">
        <f>IF(ISERROR(VLOOKUP($A101,parlvotes_lh!$A$11:$ZZ$208,346,FALSE))=TRUE,"",IF(VLOOKUP($A101,parlvotes_lh!$A$11:$ZZ$208,346,FALSE)=0,"",VLOOKUP($A101,parlvotes_lh!$A$11:$ZZ$208,346,FALSE)))</f>
        <v/>
      </c>
      <c r="AB101" s="214" t="str">
        <f>IF(ISERROR(VLOOKUP($A101,parlvotes_lh!$A$11:$ZZ$208,366,FALSE))=TRUE,"",IF(VLOOKUP($A101,parlvotes_lh!$A$11:$ZZ$208,366,FALSE)=0,"",VLOOKUP($A101,parlvotes_lh!$A$11:$ZZ$208,366,FALSE)))</f>
        <v/>
      </c>
      <c r="AC101" s="214" t="str">
        <f>IF(ISERROR(VLOOKUP($A101,parlvotes_lh!$A$11:$ZZ$208,386,FALSE))=TRUE,"",IF(VLOOKUP($A101,parlvotes_lh!$A$11:$ZZ$208,386,FALSE)=0,"",VLOOKUP($A101,parlvotes_lh!$A$11:$ZZ$208,386,FALSE)))</f>
        <v/>
      </c>
    </row>
    <row r="102" spans="1:29" ht="13.5" customHeight="1">
      <c r="A102" s="208"/>
      <c r="B102" s="120" t="str">
        <f>IF(A102="","",MID(info_weblinks!$C$3,32,3))</f>
        <v/>
      </c>
      <c r="C102" s="120" t="str">
        <f>IF(info_parties!G105="","",info_parties!G105)</f>
        <v>Progressive Slovakia</v>
      </c>
      <c r="D102" s="120" t="str">
        <f>IF(info_parties!K105="","",info_parties!K105)</f>
        <v>Progresívne Slovensko</v>
      </c>
      <c r="E102" s="120" t="str">
        <f>IF(info_parties!H105="","",info_parties!H105)</f>
        <v>PS</v>
      </c>
      <c r="F102" s="209" t="str">
        <f t="shared" si="12"/>
        <v/>
      </c>
      <c r="G102" s="210" t="str">
        <f t="shared" si="13"/>
        <v/>
      </c>
      <c r="H102" s="211" t="str">
        <f t="shared" si="14"/>
        <v/>
      </c>
      <c r="I102" s="212" t="str">
        <f t="shared" si="15"/>
        <v/>
      </c>
      <c r="J102" s="213" t="str">
        <f>IF(ISERROR(VLOOKUP($A102,parlvotes_lh!$A$11:$ZZ$208,6,FALSE))=TRUE,"",IF(VLOOKUP($A102,parlvotes_lh!$A$11:$ZZ$208,6,FALSE)=0,"",VLOOKUP($A102,parlvotes_lh!$A$11:$ZZ$208,6,FALSE)))</f>
        <v/>
      </c>
      <c r="K102" s="213" t="str">
        <f>IF(ISERROR(VLOOKUP($A102,parlvotes_lh!$A$11:$ZZ$208,26,FALSE))=TRUE,"",IF(VLOOKUP($A102,parlvotes_lh!$A$11:$ZZ$208,26,FALSE)=0,"",VLOOKUP($A102,parlvotes_lh!$A$11:$ZZ$208,26,FALSE)))</f>
        <v/>
      </c>
      <c r="L102" s="213" t="str">
        <f>IF(ISERROR(VLOOKUP($A102,parlvotes_lh!$A$11:$ZZ$208,46,FALSE))=TRUE,"",IF(VLOOKUP($A102,parlvotes_lh!$A$11:$ZZ$208,46,FALSE)=0,"",VLOOKUP($A102,parlvotes_lh!$A$11:$ZZ$208,46,FALSE)))</f>
        <v/>
      </c>
      <c r="M102" s="213" t="str">
        <f>IF(ISERROR(VLOOKUP($A102,parlvotes_lh!$A$11:$ZZ$208,66,FALSE))=TRUE,"",IF(VLOOKUP($A102,parlvotes_lh!$A$11:$ZZ$208,66,FALSE)=0,"",VLOOKUP($A102,parlvotes_lh!$A$11:$ZZ$208,66,FALSE)))</f>
        <v/>
      </c>
      <c r="N102" s="213" t="str">
        <f>IF(ISERROR(VLOOKUP($A102,parlvotes_lh!$A$11:$ZZ$208,86,FALSE))=TRUE,"",IF(VLOOKUP($A102,parlvotes_lh!$A$11:$ZZ$208,86,FALSE)=0,"",VLOOKUP($A102,parlvotes_lh!$A$11:$ZZ$208,86,FALSE)))</f>
        <v/>
      </c>
      <c r="O102" s="213" t="str">
        <f>IF(ISERROR(VLOOKUP($A102,parlvotes_lh!$A$11:$ZZ$208,106,FALSE))=TRUE,"",IF(VLOOKUP($A102,parlvotes_lh!$A$11:$ZZ$208,106,FALSE)=0,"",VLOOKUP($A102,parlvotes_lh!$A$11:$ZZ$208,106,FALSE)))</f>
        <v/>
      </c>
      <c r="P102" s="213" t="str">
        <f>IF(ISERROR(VLOOKUP($A102,parlvotes_lh!$A$11:$ZZ$208,126,FALSE))=TRUE,"",IF(VLOOKUP($A102,parlvotes_lh!$A$11:$ZZ$208,126,FALSE)=0,"",VLOOKUP($A102,parlvotes_lh!$A$11:$ZZ$208,126,FALSE)))</f>
        <v/>
      </c>
      <c r="Q102" s="214" t="str">
        <f>IF(ISERROR(VLOOKUP($A102,parlvotes_lh!$A$11:$ZZ$208,146,FALSE))=TRUE,"",IF(VLOOKUP($A102,parlvotes_lh!$A$11:$ZZ$208,146,FALSE)=0,"",VLOOKUP($A102,parlvotes_lh!$A$11:$ZZ$208,146,FALSE)))</f>
        <v/>
      </c>
      <c r="R102" s="214" t="str">
        <f>IF(ISERROR(VLOOKUP($A102,parlvotes_lh!$A$11:$ZZ$208,166,FALSE))=TRUE,"",IF(VLOOKUP($A102,parlvotes_lh!$A$11:$ZZ$208,166,FALSE)=0,"",VLOOKUP($A102,parlvotes_lh!$A$11:$ZZ$208,166,FALSE)))</f>
        <v/>
      </c>
      <c r="S102" s="214" t="str">
        <f>IF(ISERROR(VLOOKUP($A102,parlvotes_lh!$A$11:$ZZ$208,186,FALSE))=TRUE,"",IF(VLOOKUP($A102,parlvotes_lh!$A$11:$ZZ$208,186,FALSE)=0,"",VLOOKUP($A102,parlvotes_lh!$A$11:$ZZ$208,186,FALSE)))</f>
        <v/>
      </c>
      <c r="T102" s="214" t="str">
        <f>IF(ISERROR(VLOOKUP($A102,parlvotes_lh!$A$11:$ZZ$208,206,FALSE))=TRUE,"",IF(VLOOKUP($A102,parlvotes_lh!$A$11:$ZZ$208,206,FALSE)=0,"",VLOOKUP($A102,parlvotes_lh!$A$11:$ZZ$208,206,FALSE)))</f>
        <v/>
      </c>
      <c r="U102" s="214" t="str">
        <f>IF(ISERROR(VLOOKUP($A102,parlvotes_lh!$A$11:$ZZ$208,226,FALSE))=TRUE,"",IF(VLOOKUP($A102,parlvotes_lh!$A$11:$ZZ$208,226,FALSE)=0,"",VLOOKUP($A102,parlvotes_lh!$A$11:$ZZ$208,226,FALSE)))</f>
        <v/>
      </c>
      <c r="V102" s="214" t="str">
        <f>IF(ISERROR(VLOOKUP($A102,parlvotes_lh!$A$11:$ZZ$208,246,FALSE))=TRUE,"",IF(VLOOKUP($A102,parlvotes_lh!$A$11:$ZZ$208,246,FALSE)=0,"",VLOOKUP($A102,parlvotes_lh!$A$11:$ZZ$208,246,FALSE)))</f>
        <v/>
      </c>
      <c r="W102" s="214" t="str">
        <f>IF(ISERROR(VLOOKUP($A102,parlvotes_lh!$A$11:$ZZ$208,266,FALSE))=TRUE,"",IF(VLOOKUP($A102,parlvotes_lh!$A$11:$ZZ$208,266,FALSE)=0,"",VLOOKUP($A102,parlvotes_lh!$A$11:$ZZ$208,266,FALSE)))</f>
        <v/>
      </c>
      <c r="X102" s="214" t="str">
        <f>IF(ISERROR(VLOOKUP($A102,parlvotes_lh!$A$11:$ZZ$208,286,FALSE))=TRUE,"",IF(VLOOKUP($A102,parlvotes_lh!$A$11:$ZZ$208,286,FALSE)=0,"",VLOOKUP($A102,parlvotes_lh!$A$11:$ZZ$208,286,FALSE)))</f>
        <v/>
      </c>
      <c r="Y102" s="214" t="str">
        <f>IF(ISERROR(VLOOKUP($A102,parlvotes_lh!$A$11:$ZZ$208,306,FALSE))=TRUE,"",IF(VLOOKUP($A102,parlvotes_lh!$A$11:$ZZ$208,306,FALSE)=0,"",VLOOKUP($A102,parlvotes_lh!$A$11:$ZZ$208,306,FALSE)))</f>
        <v/>
      </c>
      <c r="Z102" s="214" t="str">
        <f>IF(ISERROR(VLOOKUP($A102,parlvotes_lh!$A$11:$ZZ$208,326,FALSE))=TRUE,"",IF(VLOOKUP($A102,parlvotes_lh!$A$11:$ZZ$208,326,FALSE)=0,"",VLOOKUP($A102,parlvotes_lh!$A$11:$ZZ$208,326,FALSE)))</f>
        <v/>
      </c>
      <c r="AA102" s="214" t="str">
        <f>IF(ISERROR(VLOOKUP($A102,parlvotes_lh!$A$11:$ZZ$208,346,FALSE))=TRUE,"",IF(VLOOKUP($A102,parlvotes_lh!$A$11:$ZZ$208,346,FALSE)=0,"",VLOOKUP($A102,parlvotes_lh!$A$11:$ZZ$208,346,FALSE)))</f>
        <v/>
      </c>
      <c r="AB102" s="214" t="str">
        <f>IF(ISERROR(VLOOKUP($A102,parlvotes_lh!$A$11:$ZZ$208,366,FALSE))=TRUE,"",IF(VLOOKUP($A102,parlvotes_lh!$A$11:$ZZ$208,366,FALSE)=0,"",VLOOKUP($A102,parlvotes_lh!$A$11:$ZZ$208,366,FALSE)))</f>
        <v/>
      </c>
      <c r="AC102" s="214" t="str">
        <f>IF(ISERROR(VLOOKUP($A102,parlvotes_lh!$A$11:$ZZ$208,386,FALSE))=TRUE,"",IF(VLOOKUP($A102,parlvotes_lh!$A$11:$ZZ$208,386,FALSE)=0,"",VLOOKUP($A102,parlvotes_lh!$A$11:$ZZ$208,386,FALSE)))</f>
        <v/>
      </c>
    </row>
    <row r="103" spans="1:29" ht="13.5" customHeight="1">
      <c r="A103" s="208"/>
      <c r="B103" s="120" t="str">
        <f>IF(A103="","",MID(info_weblinks!$C$3,32,3))</f>
        <v/>
      </c>
      <c r="C103" s="120" t="str">
        <f>IF(info_parties!G106="","",info_parties!G106)</f>
        <v>Together-Civic Democracy</v>
      </c>
      <c r="D103" s="120" t="str">
        <f>IF(info_parties!K106="","",info_parties!K106)</f>
        <v>SPOLU-obcianska demokracia</v>
      </c>
      <c r="E103" s="120" t="str">
        <f>IF(info_parties!H106="","",info_parties!H106)</f>
        <v>SPOLU</v>
      </c>
      <c r="F103" s="209" t="str">
        <f t="shared" si="12"/>
        <v/>
      </c>
      <c r="G103" s="210" t="str">
        <f t="shared" si="13"/>
        <v/>
      </c>
      <c r="H103" s="211" t="str">
        <f t="shared" si="14"/>
        <v/>
      </c>
      <c r="I103" s="212" t="str">
        <f t="shared" si="15"/>
        <v/>
      </c>
      <c r="J103" s="213" t="str">
        <f>IF(ISERROR(VLOOKUP($A103,parlvotes_lh!$A$11:$ZZ$208,6,FALSE))=TRUE,"",IF(VLOOKUP($A103,parlvotes_lh!$A$11:$ZZ$208,6,FALSE)=0,"",VLOOKUP($A103,parlvotes_lh!$A$11:$ZZ$208,6,FALSE)))</f>
        <v/>
      </c>
      <c r="K103" s="213" t="str">
        <f>IF(ISERROR(VLOOKUP($A103,parlvotes_lh!$A$11:$ZZ$208,26,FALSE))=TRUE,"",IF(VLOOKUP($A103,parlvotes_lh!$A$11:$ZZ$208,26,FALSE)=0,"",VLOOKUP($A103,parlvotes_lh!$A$11:$ZZ$208,26,FALSE)))</f>
        <v/>
      </c>
      <c r="L103" s="213" t="str">
        <f>IF(ISERROR(VLOOKUP($A103,parlvotes_lh!$A$11:$ZZ$208,46,FALSE))=TRUE,"",IF(VLOOKUP($A103,parlvotes_lh!$A$11:$ZZ$208,46,FALSE)=0,"",VLOOKUP($A103,parlvotes_lh!$A$11:$ZZ$208,46,FALSE)))</f>
        <v/>
      </c>
      <c r="M103" s="213" t="str">
        <f>IF(ISERROR(VLOOKUP($A103,parlvotes_lh!$A$11:$ZZ$208,66,FALSE))=TRUE,"",IF(VLOOKUP($A103,parlvotes_lh!$A$11:$ZZ$208,66,FALSE)=0,"",VLOOKUP($A103,parlvotes_lh!$A$11:$ZZ$208,66,FALSE)))</f>
        <v/>
      </c>
      <c r="N103" s="213" t="str">
        <f>IF(ISERROR(VLOOKUP($A103,parlvotes_lh!$A$11:$ZZ$208,86,FALSE))=TRUE,"",IF(VLOOKUP($A103,parlvotes_lh!$A$11:$ZZ$208,86,FALSE)=0,"",VLOOKUP($A103,parlvotes_lh!$A$11:$ZZ$208,86,FALSE)))</f>
        <v/>
      </c>
      <c r="O103" s="213" t="str">
        <f>IF(ISERROR(VLOOKUP($A103,parlvotes_lh!$A$11:$ZZ$208,106,FALSE))=TRUE,"",IF(VLOOKUP($A103,parlvotes_lh!$A$11:$ZZ$208,106,FALSE)=0,"",VLOOKUP($A103,parlvotes_lh!$A$11:$ZZ$208,106,FALSE)))</f>
        <v/>
      </c>
      <c r="P103" s="213" t="str">
        <f>IF(ISERROR(VLOOKUP($A103,parlvotes_lh!$A$11:$ZZ$208,126,FALSE))=TRUE,"",IF(VLOOKUP($A103,parlvotes_lh!$A$11:$ZZ$208,126,FALSE)=0,"",VLOOKUP($A103,parlvotes_lh!$A$11:$ZZ$208,126,FALSE)))</f>
        <v/>
      </c>
      <c r="Q103" s="214" t="str">
        <f>IF(ISERROR(VLOOKUP($A103,parlvotes_lh!$A$11:$ZZ$208,146,FALSE))=TRUE,"",IF(VLOOKUP($A103,parlvotes_lh!$A$11:$ZZ$208,146,FALSE)=0,"",VLOOKUP($A103,parlvotes_lh!$A$11:$ZZ$208,146,FALSE)))</f>
        <v/>
      </c>
      <c r="R103" s="214" t="str">
        <f>IF(ISERROR(VLOOKUP($A103,parlvotes_lh!$A$11:$ZZ$208,166,FALSE))=TRUE,"",IF(VLOOKUP($A103,parlvotes_lh!$A$11:$ZZ$208,166,FALSE)=0,"",VLOOKUP($A103,parlvotes_lh!$A$11:$ZZ$208,166,FALSE)))</f>
        <v/>
      </c>
      <c r="S103" s="214" t="str">
        <f>IF(ISERROR(VLOOKUP($A103,parlvotes_lh!$A$11:$ZZ$208,186,FALSE))=TRUE,"",IF(VLOOKUP($A103,parlvotes_lh!$A$11:$ZZ$208,186,FALSE)=0,"",VLOOKUP($A103,parlvotes_lh!$A$11:$ZZ$208,186,FALSE)))</f>
        <v/>
      </c>
      <c r="T103" s="214" t="str">
        <f>IF(ISERROR(VLOOKUP($A103,parlvotes_lh!$A$11:$ZZ$208,206,FALSE))=TRUE,"",IF(VLOOKUP($A103,parlvotes_lh!$A$11:$ZZ$208,206,FALSE)=0,"",VLOOKUP($A103,parlvotes_lh!$A$11:$ZZ$208,206,FALSE)))</f>
        <v/>
      </c>
      <c r="U103" s="214" t="str">
        <f>IF(ISERROR(VLOOKUP($A103,parlvotes_lh!$A$11:$ZZ$208,226,FALSE))=TRUE,"",IF(VLOOKUP($A103,parlvotes_lh!$A$11:$ZZ$208,226,FALSE)=0,"",VLOOKUP($A103,parlvotes_lh!$A$11:$ZZ$208,226,FALSE)))</f>
        <v/>
      </c>
      <c r="V103" s="214" t="str">
        <f>IF(ISERROR(VLOOKUP($A103,parlvotes_lh!$A$11:$ZZ$208,246,FALSE))=TRUE,"",IF(VLOOKUP($A103,parlvotes_lh!$A$11:$ZZ$208,246,FALSE)=0,"",VLOOKUP($A103,parlvotes_lh!$A$11:$ZZ$208,246,FALSE)))</f>
        <v/>
      </c>
      <c r="W103" s="214" t="str">
        <f>IF(ISERROR(VLOOKUP($A103,parlvotes_lh!$A$11:$ZZ$208,266,FALSE))=TRUE,"",IF(VLOOKUP($A103,parlvotes_lh!$A$11:$ZZ$208,266,FALSE)=0,"",VLOOKUP($A103,parlvotes_lh!$A$11:$ZZ$208,266,FALSE)))</f>
        <v/>
      </c>
      <c r="X103" s="214" t="str">
        <f>IF(ISERROR(VLOOKUP($A103,parlvotes_lh!$A$11:$ZZ$208,286,FALSE))=TRUE,"",IF(VLOOKUP($A103,parlvotes_lh!$A$11:$ZZ$208,286,FALSE)=0,"",VLOOKUP($A103,parlvotes_lh!$A$11:$ZZ$208,286,FALSE)))</f>
        <v/>
      </c>
      <c r="Y103" s="214" t="str">
        <f>IF(ISERROR(VLOOKUP($A103,parlvotes_lh!$A$11:$ZZ$208,306,FALSE))=TRUE,"",IF(VLOOKUP($A103,parlvotes_lh!$A$11:$ZZ$208,306,FALSE)=0,"",VLOOKUP($A103,parlvotes_lh!$A$11:$ZZ$208,306,FALSE)))</f>
        <v/>
      </c>
      <c r="Z103" s="214" t="str">
        <f>IF(ISERROR(VLOOKUP($A103,parlvotes_lh!$A$11:$ZZ$208,326,FALSE))=TRUE,"",IF(VLOOKUP($A103,parlvotes_lh!$A$11:$ZZ$208,326,FALSE)=0,"",VLOOKUP($A103,parlvotes_lh!$A$11:$ZZ$208,326,FALSE)))</f>
        <v/>
      </c>
      <c r="AA103" s="214" t="str">
        <f>IF(ISERROR(VLOOKUP($A103,parlvotes_lh!$A$11:$ZZ$208,346,FALSE))=TRUE,"",IF(VLOOKUP($A103,parlvotes_lh!$A$11:$ZZ$208,346,FALSE)=0,"",VLOOKUP($A103,parlvotes_lh!$A$11:$ZZ$208,346,FALSE)))</f>
        <v/>
      </c>
      <c r="AB103" s="214" t="str">
        <f>IF(ISERROR(VLOOKUP($A103,parlvotes_lh!$A$11:$ZZ$208,366,FALSE))=TRUE,"",IF(VLOOKUP($A103,parlvotes_lh!$A$11:$ZZ$208,366,FALSE)=0,"",VLOOKUP($A103,parlvotes_lh!$A$11:$ZZ$208,366,FALSE)))</f>
        <v/>
      </c>
      <c r="AC103" s="214" t="str">
        <f>IF(ISERROR(VLOOKUP($A103,parlvotes_lh!$A$11:$ZZ$208,386,FALSE))=TRUE,"",IF(VLOOKUP($A103,parlvotes_lh!$A$11:$ZZ$208,386,FALSE)=0,"",VLOOKUP($A103,parlvotes_lh!$A$11:$ZZ$208,386,FALSE)))</f>
        <v/>
      </c>
    </row>
    <row r="104" spans="1:29" ht="13.5" customHeight="1">
      <c r="A104" s="208"/>
      <c r="B104" s="120" t="str">
        <f>IF(A104="","",MID(info_weblinks!$C$3,32,3))</f>
        <v/>
      </c>
      <c r="C104" s="120" t="str">
        <f>IF(info_parties!G107="","",info_parties!G107)</f>
        <v>Coalition of Progressive Slovakia and Together-Civic Democracy-</v>
      </c>
      <c r="D104" s="120" t="str">
        <f>IF(info_parties!K107="","",info_parties!K107)</f>
        <v>Koalícia Progresívne Slovensko a SPOLU - občianska demokracia</v>
      </c>
      <c r="E104" s="120" t="str">
        <f>IF(info_parties!H107="","",info_parties!H107)</f>
        <v>PS-SPOLU</v>
      </c>
      <c r="F104" s="209" t="str">
        <f t="shared" si="12"/>
        <v/>
      </c>
      <c r="G104" s="210" t="str">
        <f t="shared" si="13"/>
        <v/>
      </c>
      <c r="H104" s="211" t="str">
        <f t="shared" si="14"/>
        <v/>
      </c>
      <c r="I104" s="212" t="str">
        <f t="shared" si="15"/>
        <v/>
      </c>
      <c r="J104" s="213" t="str">
        <f>IF(ISERROR(VLOOKUP($A104,parlvotes_lh!$A$11:$ZZ$208,6,FALSE))=TRUE,"",IF(VLOOKUP($A104,parlvotes_lh!$A$11:$ZZ$208,6,FALSE)=0,"",VLOOKUP($A104,parlvotes_lh!$A$11:$ZZ$208,6,FALSE)))</f>
        <v/>
      </c>
      <c r="K104" s="213" t="str">
        <f>IF(ISERROR(VLOOKUP($A104,parlvotes_lh!$A$11:$ZZ$208,26,FALSE))=TRUE,"",IF(VLOOKUP($A104,parlvotes_lh!$A$11:$ZZ$208,26,FALSE)=0,"",VLOOKUP($A104,parlvotes_lh!$A$11:$ZZ$208,26,FALSE)))</f>
        <v/>
      </c>
      <c r="L104" s="213" t="str">
        <f>IF(ISERROR(VLOOKUP($A104,parlvotes_lh!$A$11:$ZZ$208,46,FALSE))=TRUE,"",IF(VLOOKUP($A104,parlvotes_lh!$A$11:$ZZ$208,46,FALSE)=0,"",VLOOKUP($A104,parlvotes_lh!$A$11:$ZZ$208,46,FALSE)))</f>
        <v/>
      </c>
      <c r="M104" s="213" t="str">
        <f>IF(ISERROR(VLOOKUP($A104,parlvotes_lh!$A$11:$ZZ$208,66,FALSE))=TRUE,"",IF(VLOOKUP($A104,parlvotes_lh!$A$11:$ZZ$208,66,FALSE)=0,"",VLOOKUP($A104,parlvotes_lh!$A$11:$ZZ$208,66,FALSE)))</f>
        <v/>
      </c>
      <c r="N104" s="213" t="str">
        <f>IF(ISERROR(VLOOKUP($A104,parlvotes_lh!$A$11:$ZZ$208,86,FALSE))=TRUE,"",IF(VLOOKUP($A104,parlvotes_lh!$A$11:$ZZ$208,86,FALSE)=0,"",VLOOKUP($A104,parlvotes_lh!$A$11:$ZZ$208,86,FALSE)))</f>
        <v/>
      </c>
      <c r="O104" s="213" t="str">
        <f>IF(ISERROR(VLOOKUP($A104,parlvotes_lh!$A$11:$ZZ$208,106,FALSE))=TRUE,"",IF(VLOOKUP($A104,parlvotes_lh!$A$11:$ZZ$208,106,FALSE)=0,"",VLOOKUP($A104,parlvotes_lh!$A$11:$ZZ$208,106,FALSE)))</f>
        <v/>
      </c>
      <c r="P104" s="213" t="str">
        <f>IF(ISERROR(VLOOKUP($A104,parlvotes_lh!$A$11:$ZZ$208,126,FALSE))=TRUE,"",IF(VLOOKUP($A104,parlvotes_lh!$A$11:$ZZ$208,126,FALSE)=0,"",VLOOKUP($A104,parlvotes_lh!$A$11:$ZZ$208,126,FALSE)))</f>
        <v/>
      </c>
      <c r="Q104" s="214" t="str">
        <f>IF(ISERROR(VLOOKUP($A104,parlvotes_lh!$A$11:$ZZ$208,146,FALSE))=TRUE,"",IF(VLOOKUP($A104,parlvotes_lh!$A$11:$ZZ$208,146,FALSE)=0,"",VLOOKUP($A104,parlvotes_lh!$A$11:$ZZ$208,146,FALSE)))</f>
        <v/>
      </c>
      <c r="R104" s="214" t="str">
        <f>IF(ISERROR(VLOOKUP($A104,parlvotes_lh!$A$11:$ZZ$208,166,FALSE))=TRUE,"",IF(VLOOKUP($A104,parlvotes_lh!$A$11:$ZZ$208,166,FALSE)=0,"",VLOOKUP($A104,parlvotes_lh!$A$11:$ZZ$208,166,FALSE)))</f>
        <v/>
      </c>
      <c r="S104" s="214" t="str">
        <f>IF(ISERROR(VLOOKUP($A104,parlvotes_lh!$A$11:$ZZ$208,186,FALSE))=TRUE,"",IF(VLOOKUP($A104,parlvotes_lh!$A$11:$ZZ$208,186,FALSE)=0,"",VLOOKUP($A104,parlvotes_lh!$A$11:$ZZ$208,186,FALSE)))</f>
        <v/>
      </c>
      <c r="T104" s="214" t="str">
        <f>IF(ISERROR(VLOOKUP($A104,parlvotes_lh!$A$11:$ZZ$208,206,FALSE))=TRUE,"",IF(VLOOKUP($A104,parlvotes_lh!$A$11:$ZZ$208,206,FALSE)=0,"",VLOOKUP($A104,parlvotes_lh!$A$11:$ZZ$208,206,FALSE)))</f>
        <v/>
      </c>
      <c r="U104" s="214" t="str">
        <f>IF(ISERROR(VLOOKUP($A104,parlvotes_lh!$A$11:$ZZ$208,226,FALSE))=TRUE,"",IF(VLOOKUP($A104,parlvotes_lh!$A$11:$ZZ$208,226,FALSE)=0,"",VLOOKUP($A104,parlvotes_lh!$A$11:$ZZ$208,226,FALSE)))</f>
        <v/>
      </c>
      <c r="V104" s="214" t="str">
        <f>IF(ISERROR(VLOOKUP($A104,parlvotes_lh!$A$11:$ZZ$208,246,FALSE))=TRUE,"",IF(VLOOKUP($A104,parlvotes_lh!$A$11:$ZZ$208,246,FALSE)=0,"",VLOOKUP($A104,parlvotes_lh!$A$11:$ZZ$208,246,FALSE)))</f>
        <v/>
      </c>
      <c r="W104" s="214" t="str">
        <f>IF(ISERROR(VLOOKUP($A104,parlvotes_lh!$A$11:$ZZ$208,266,FALSE))=TRUE,"",IF(VLOOKUP($A104,parlvotes_lh!$A$11:$ZZ$208,266,FALSE)=0,"",VLOOKUP($A104,parlvotes_lh!$A$11:$ZZ$208,266,FALSE)))</f>
        <v/>
      </c>
      <c r="X104" s="214" t="str">
        <f>IF(ISERROR(VLOOKUP($A104,parlvotes_lh!$A$11:$ZZ$208,286,FALSE))=TRUE,"",IF(VLOOKUP($A104,parlvotes_lh!$A$11:$ZZ$208,286,FALSE)=0,"",VLOOKUP($A104,parlvotes_lh!$A$11:$ZZ$208,286,FALSE)))</f>
        <v/>
      </c>
      <c r="Y104" s="214" t="str">
        <f>IF(ISERROR(VLOOKUP($A104,parlvotes_lh!$A$11:$ZZ$208,306,FALSE))=TRUE,"",IF(VLOOKUP($A104,parlvotes_lh!$A$11:$ZZ$208,306,FALSE)=0,"",VLOOKUP($A104,parlvotes_lh!$A$11:$ZZ$208,306,FALSE)))</f>
        <v/>
      </c>
      <c r="Z104" s="214" t="str">
        <f>IF(ISERROR(VLOOKUP($A104,parlvotes_lh!$A$11:$ZZ$208,326,FALSE))=TRUE,"",IF(VLOOKUP($A104,parlvotes_lh!$A$11:$ZZ$208,326,FALSE)=0,"",VLOOKUP($A104,parlvotes_lh!$A$11:$ZZ$208,326,FALSE)))</f>
        <v/>
      </c>
      <c r="AA104" s="214" t="str">
        <f>IF(ISERROR(VLOOKUP($A104,parlvotes_lh!$A$11:$ZZ$208,346,FALSE))=TRUE,"",IF(VLOOKUP($A104,parlvotes_lh!$A$11:$ZZ$208,346,FALSE)=0,"",VLOOKUP($A104,parlvotes_lh!$A$11:$ZZ$208,346,FALSE)))</f>
        <v/>
      </c>
      <c r="AB104" s="214" t="str">
        <f>IF(ISERROR(VLOOKUP($A104,parlvotes_lh!$A$11:$ZZ$208,366,FALSE))=TRUE,"",IF(VLOOKUP($A104,parlvotes_lh!$A$11:$ZZ$208,366,FALSE)=0,"",VLOOKUP($A104,parlvotes_lh!$A$11:$ZZ$208,366,FALSE)))</f>
        <v/>
      </c>
      <c r="AC104" s="214" t="str">
        <f>IF(ISERROR(VLOOKUP($A104,parlvotes_lh!$A$11:$ZZ$208,386,FALSE))=TRUE,"",IF(VLOOKUP($A104,parlvotes_lh!$A$11:$ZZ$208,386,FALSE)=0,"",VLOOKUP($A104,parlvotes_lh!$A$11:$ZZ$208,386,FALSE)))</f>
        <v/>
      </c>
    </row>
    <row r="105" spans="1:29" ht="13.5" customHeight="1">
      <c r="A105" s="208"/>
      <c r="B105" s="120" t="str">
        <f>IF(A105="","",MID(info_weblinks!$C$3,32,3))</f>
        <v/>
      </c>
      <c r="C105" s="120" t="str">
        <f>IF(info_parties!G108="","",info_parties!G108)</f>
        <v xml:space="preserve">For the People </v>
      </c>
      <c r="D105" s="120" t="str">
        <f>IF(info_parties!K108="","",info_parties!K108)</f>
        <v>Za Ľudí</v>
      </c>
      <c r="E105" s="120" t="str">
        <f>IF(info_parties!H108="","",info_parties!H108)</f>
        <v>ZL</v>
      </c>
      <c r="F105" s="209" t="str">
        <f t="shared" si="12"/>
        <v/>
      </c>
      <c r="G105" s="210" t="str">
        <f t="shared" si="13"/>
        <v/>
      </c>
      <c r="H105" s="211" t="str">
        <f t="shared" si="14"/>
        <v/>
      </c>
      <c r="I105" s="212" t="str">
        <f t="shared" si="15"/>
        <v/>
      </c>
      <c r="J105" s="213" t="str">
        <f>IF(ISERROR(VLOOKUP($A105,parlvotes_lh!$A$11:$ZZ$208,6,FALSE))=TRUE,"",IF(VLOOKUP($A105,parlvotes_lh!$A$11:$ZZ$208,6,FALSE)=0,"",VLOOKUP($A105,parlvotes_lh!$A$11:$ZZ$208,6,FALSE)))</f>
        <v/>
      </c>
      <c r="K105" s="213" t="str">
        <f>IF(ISERROR(VLOOKUP($A105,parlvotes_lh!$A$11:$ZZ$208,26,FALSE))=TRUE,"",IF(VLOOKUP($A105,parlvotes_lh!$A$11:$ZZ$208,26,FALSE)=0,"",VLOOKUP($A105,parlvotes_lh!$A$11:$ZZ$208,26,FALSE)))</f>
        <v/>
      </c>
      <c r="L105" s="213" t="str">
        <f>IF(ISERROR(VLOOKUP($A105,parlvotes_lh!$A$11:$ZZ$208,46,FALSE))=TRUE,"",IF(VLOOKUP($A105,parlvotes_lh!$A$11:$ZZ$208,46,FALSE)=0,"",VLOOKUP($A105,parlvotes_lh!$A$11:$ZZ$208,46,FALSE)))</f>
        <v/>
      </c>
      <c r="M105" s="213" t="str">
        <f>IF(ISERROR(VLOOKUP($A105,parlvotes_lh!$A$11:$ZZ$208,66,FALSE))=TRUE,"",IF(VLOOKUP($A105,parlvotes_lh!$A$11:$ZZ$208,66,FALSE)=0,"",VLOOKUP($A105,parlvotes_lh!$A$11:$ZZ$208,66,FALSE)))</f>
        <v/>
      </c>
      <c r="N105" s="213" t="str">
        <f>IF(ISERROR(VLOOKUP($A105,parlvotes_lh!$A$11:$ZZ$208,86,FALSE))=TRUE,"",IF(VLOOKUP($A105,parlvotes_lh!$A$11:$ZZ$208,86,FALSE)=0,"",VLOOKUP($A105,parlvotes_lh!$A$11:$ZZ$208,86,FALSE)))</f>
        <v/>
      </c>
      <c r="O105" s="213" t="str">
        <f>IF(ISERROR(VLOOKUP($A105,parlvotes_lh!$A$11:$ZZ$208,106,FALSE))=TRUE,"",IF(VLOOKUP($A105,parlvotes_lh!$A$11:$ZZ$208,106,FALSE)=0,"",VLOOKUP($A105,parlvotes_lh!$A$11:$ZZ$208,106,FALSE)))</f>
        <v/>
      </c>
      <c r="P105" s="213" t="str">
        <f>IF(ISERROR(VLOOKUP($A105,parlvotes_lh!$A$11:$ZZ$208,126,FALSE))=TRUE,"",IF(VLOOKUP($A105,parlvotes_lh!$A$11:$ZZ$208,126,FALSE)=0,"",VLOOKUP($A105,parlvotes_lh!$A$11:$ZZ$208,126,FALSE)))</f>
        <v/>
      </c>
      <c r="Q105" s="214" t="str">
        <f>IF(ISERROR(VLOOKUP($A105,parlvotes_lh!$A$11:$ZZ$208,146,FALSE))=TRUE,"",IF(VLOOKUP($A105,parlvotes_lh!$A$11:$ZZ$208,146,FALSE)=0,"",VLOOKUP($A105,parlvotes_lh!$A$11:$ZZ$208,146,FALSE)))</f>
        <v/>
      </c>
      <c r="R105" s="214" t="str">
        <f>IF(ISERROR(VLOOKUP($A105,parlvotes_lh!$A$11:$ZZ$208,166,FALSE))=TRUE,"",IF(VLOOKUP($A105,parlvotes_lh!$A$11:$ZZ$208,166,FALSE)=0,"",VLOOKUP($A105,parlvotes_lh!$A$11:$ZZ$208,166,FALSE)))</f>
        <v/>
      </c>
      <c r="S105" s="214" t="str">
        <f>IF(ISERROR(VLOOKUP($A105,parlvotes_lh!$A$11:$ZZ$208,186,FALSE))=TRUE,"",IF(VLOOKUP($A105,parlvotes_lh!$A$11:$ZZ$208,186,FALSE)=0,"",VLOOKUP($A105,parlvotes_lh!$A$11:$ZZ$208,186,FALSE)))</f>
        <v/>
      </c>
      <c r="T105" s="214" t="str">
        <f>IF(ISERROR(VLOOKUP($A105,parlvotes_lh!$A$11:$ZZ$208,206,FALSE))=TRUE,"",IF(VLOOKUP($A105,parlvotes_lh!$A$11:$ZZ$208,206,FALSE)=0,"",VLOOKUP($A105,parlvotes_lh!$A$11:$ZZ$208,206,FALSE)))</f>
        <v/>
      </c>
      <c r="U105" s="214" t="str">
        <f>IF(ISERROR(VLOOKUP($A105,parlvotes_lh!$A$11:$ZZ$208,226,FALSE))=TRUE,"",IF(VLOOKUP($A105,parlvotes_lh!$A$11:$ZZ$208,226,FALSE)=0,"",VLOOKUP($A105,parlvotes_lh!$A$11:$ZZ$208,226,FALSE)))</f>
        <v/>
      </c>
      <c r="V105" s="214" t="str">
        <f>IF(ISERROR(VLOOKUP($A105,parlvotes_lh!$A$11:$ZZ$208,246,FALSE))=TRUE,"",IF(VLOOKUP($A105,parlvotes_lh!$A$11:$ZZ$208,246,FALSE)=0,"",VLOOKUP($A105,parlvotes_lh!$A$11:$ZZ$208,246,FALSE)))</f>
        <v/>
      </c>
      <c r="W105" s="214" t="str">
        <f>IF(ISERROR(VLOOKUP($A105,parlvotes_lh!$A$11:$ZZ$208,266,FALSE))=TRUE,"",IF(VLOOKUP($A105,parlvotes_lh!$A$11:$ZZ$208,266,FALSE)=0,"",VLOOKUP($A105,parlvotes_lh!$A$11:$ZZ$208,266,FALSE)))</f>
        <v/>
      </c>
      <c r="X105" s="214" t="str">
        <f>IF(ISERROR(VLOOKUP($A105,parlvotes_lh!$A$11:$ZZ$208,286,FALSE))=TRUE,"",IF(VLOOKUP($A105,parlvotes_lh!$A$11:$ZZ$208,286,FALSE)=0,"",VLOOKUP($A105,parlvotes_lh!$A$11:$ZZ$208,286,FALSE)))</f>
        <v/>
      </c>
      <c r="Y105" s="214" t="str">
        <f>IF(ISERROR(VLOOKUP($A105,parlvotes_lh!$A$11:$ZZ$208,306,FALSE))=TRUE,"",IF(VLOOKUP($A105,parlvotes_lh!$A$11:$ZZ$208,306,FALSE)=0,"",VLOOKUP($A105,parlvotes_lh!$A$11:$ZZ$208,306,FALSE)))</f>
        <v/>
      </c>
      <c r="Z105" s="214" t="str">
        <f>IF(ISERROR(VLOOKUP($A105,parlvotes_lh!$A$11:$ZZ$208,326,FALSE))=TRUE,"",IF(VLOOKUP($A105,parlvotes_lh!$A$11:$ZZ$208,326,FALSE)=0,"",VLOOKUP($A105,parlvotes_lh!$A$11:$ZZ$208,326,FALSE)))</f>
        <v/>
      </c>
      <c r="AA105" s="214" t="str">
        <f>IF(ISERROR(VLOOKUP($A105,parlvotes_lh!$A$11:$ZZ$208,346,FALSE))=TRUE,"",IF(VLOOKUP($A105,parlvotes_lh!$A$11:$ZZ$208,346,FALSE)=0,"",VLOOKUP($A105,parlvotes_lh!$A$11:$ZZ$208,346,FALSE)))</f>
        <v/>
      </c>
      <c r="AB105" s="214" t="str">
        <f>IF(ISERROR(VLOOKUP($A105,parlvotes_lh!$A$11:$ZZ$208,366,FALSE))=TRUE,"",IF(VLOOKUP($A105,parlvotes_lh!$A$11:$ZZ$208,366,FALSE)=0,"",VLOOKUP($A105,parlvotes_lh!$A$11:$ZZ$208,366,FALSE)))</f>
        <v/>
      </c>
      <c r="AC105" s="214" t="str">
        <f>IF(ISERROR(VLOOKUP($A105,parlvotes_lh!$A$11:$ZZ$208,386,FALSE))=TRUE,"",IF(VLOOKUP($A105,parlvotes_lh!$A$11:$ZZ$208,386,FALSE)=0,"",VLOOKUP($A105,parlvotes_lh!$A$11:$ZZ$208,386,FALSE)))</f>
        <v/>
      </c>
    </row>
    <row r="106" spans="1:29" ht="13.5" customHeight="1">
      <c r="A106" s="208"/>
      <c r="B106" s="120" t="str">
        <f>IF(A106="","",MID(info_weblinks!$C$3,32,3))</f>
        <v/>
      </c>
      <c r="C106" s="120" t="str">
        <f>IF(info_parties!G109="","",info_parties!G109)</f>
        <v xml:space="preserve">Good Choice </v>
      </c>
      <c r="D106" s="120" t="str">
        <f>IF(info_parties!K109="","",info_parties!K109)</f>
        <v>Dobrá Voľba</v>
      </c>
      <c r="E106" s="120" t="str">
        <f>IF(info_parties!H109="","",info_parties!H109)</f>
        <v>DV</v>
      </c>
      <c r="F106" s="209" t="str">
        <f t="shared" si="12"/>
        <v/>
      </c>
      <c r="G106" s="210" t="str">
        <f t="shared" si="13"/>
        <v/>
      </c>
      <c r="H106" s="211" t="str">
        <f t="shared" si="14"/>
        <v/>
      </c>
      <c r="I106" s="212" t="str">
        <f t="shared" si="15"/>
        <v/>
      </c>
      <c r="J106" s="213" t="str">
        <f>IF(ISERROR(VLOOKUP($A106,parlvotes_lh!$A$11:$ZZ$208,6,FALSE))=TRUE,"",IF(VLOOKUP($A106,parlvotes_lh!$A$11:$ZZ$208,6,FALSE)=0,"",VLOOKUP($A106,parlvotes_lh!$A$11:$ZZ$208,6,FALSE)))</f>
        <v/>
      </c>
      <c r="K106" s="213" t="str">
        <f>IF(ISERROR(VLOOKUP($A106,parlvotes_lh!$A$11:$ZZ$208,26,FALSE))=TRUE,"",IF(VLOOKUP($A106,parlvotes_lh!$A$11:$ZZ$208,26,FALSE)=0,"",VLOOKUP($A106,parlvotes_lh!$A$11:$ZZ$208,26,FALSE)))</f>
        <v/>
      </c>
      <c r="L106" s="213" t="str">
        <f>IF(ISERROR(VLOOKUP($A106,parlvotes_lh!$A$11:$ZZ$208,46,FALSE))=TRUE,"",IF(VLOOKUP($A106,parlvotes_lh!$A$11:$ZZ$208,46,FALSE)=0,"",VLOOKUP($A106,parlvotes_lh!$A$11:$ZZ$208,46,FALSE)))</f>
        <v/>
      </c>
      <c r="M106" s="213" t="str">
        <f>IF(ISERROR(VLOOKUP($A106,parlvotes_lh!$A$11:$ZZ$208,66,FALSE))=TRUE,"",IF(VLOOKUP($A106,parlvotes_lh!$A$11:$ZZ$208,66,FALSE)=0,"",VLOOKUP($A106,parlvotes_lh!$A$11:$ZZ$208,66,FALSE)))</f>
        <v/>
      </c>
      <c r="N106" s="213" t="str">
        <f>IF(ISERROR(VLOOKUP($A106,parlvotes_lh!$A$11:$ZZ$208,86,FALSE))=TRUE,"",IF(VLOOKUP($A106,parlvotes_lh!$A$11:$ZZ$208,86,FALSE)=0,"",VLOOKUP($A106,parlvotes_lh!$A$11:$ZZ$208,86,FALSE)))</f>
        <v/>
      </c>
      <c r="O106" s="213" t="str">
        <f>IF(ISERROR(VLOOKUP($A106,parlvotes_lh!$A$11:$ZZ$208,106,FALSE))=TRUE,"",IF(VLOOKUP($A106,parlvotes_lh!$A$11:$ZZ$208,106,FALSE)=0,"",VLOOKUP($A106,parlvotes_lh!$A$11:$ZZ$208,106,FALSE)))</f>
        <v/>
      </c>
      <c r="P106" s="213" t="str">
        <f>IF(ISERROR(VLOOKUP($A106,parlvotes_lh!$A$11:$ZZ$208,126,FALSE))=TRUE,"",IF(VLOOKUP($A106,parlvotes_lh!$A$11:$ZZ$208,126,FALSE)=0,"",VLOOKUP($A106,parlvotes_lh!$A$11:$ZZ$208,126,FALSE)))</f>
        <v/>
      </c>
      <c r="Q106" s="214" t="str">
        <f>IF(ISERROR(VLOOKUP($A106,parlvotes_lh!$A$11:$ZZ$208,146,FALSE))=TRUE,"",IF(VLOOKUP($A106,parlvotes_lh!$A$11:$ZZ$208,146,FALSE)=0,"",VLOOKUP($A106,parlvotes_lh!$A$11:$ZZ$208,146,FALSE)))</f>
        <v/>
      </c>
      <c r="R106" s="214" t="str">
        <f>IF(ISERROR(VLOOKUP($A106,parlvotes_lh!$A$11:$ZZ$208,166,FALSE))=TRUE,"",IF(VLOOKUP($A106,parlvotes_lh!$A$11:$ZZ$208,166,FALSE)=0,"",VLOOKUP($A106,parlvotes_lh!$A$11:$ZZ$208,166,FALSE)))</f>
        <v/>
      </c>
      <c r="S106" s="214" t="str">
        <f>IF(ISERROR(VLOOKUP($A106,parlvotes_lh!$A$11:$ZZ$208,186,FALSE))=TRUE,"",IF(VLOOKUP($A106,parlvotes_lh!$A$11:$ZZ$208,186,FALSE)=0,"",VLOOKUP($A106,parlvotes_lh!$A$11:$ZZ$208,186,FALSE)))</f>
        <v/>
      </c>
      <c r="T106" s="214" t="str">
        <f>IF(ISERROR(VLOOKUP($A106,parlvotes_lh!$A$11:$ZZ$208,206,FALSE))=TRUE,"",IF(VLOOKUP($A106,parlvotes_lh!$A$11:$ZZ$208,206,FALSE)=0,"",VLOOKUP($A106,parlvotes_lh!$A$11:$ZZ$208,206,FALSE)))</f>
        <v/>
      </c>
      <c r="U106" s="214" t="str">
        <f>IF(ISERROR(VLOOKUP($A106,parlvotes_lh!$A$11:$ZZ$208,226,FALSE))=TRUE,"",IF(VLOOKUP($A106,parlvotes_lh!$A$11:$ZZ$208,226,FALSE)=0,"",VLOOKUP($A106,parlvotes_lh!$A$11:$ZZ$208,226,FALSE)))</f>
        <v/>
      </c>
      <c r="V106" s="214" t="str">
        <f>IF(ISERROR(VLOOKUP($A106,parlvotes_lh!$A$11:$ZZ$208,246,FALSE))=TRUE,"",IF(VLOOKUP($A106,parlvotes_lh!$A$11:$ZZ$208,246,FALSE)=0,"",VLOOKUP($A106,parlvotes_lh!$A$11:$ZZ$208,246,FALSE)))</f>
        <v/>
      </c>
      <c r="W106" s="214" t="str">
        <f>IF(ISERROR(VLOOKUP($A106,parlvotes_lh!$A$11:$ZZ$208,266,FALSE))=TRUE,"",IF(VLOOKUP($A106,parlvotes_lh!$A$11:$ZZ$208,266,FALSE)=0,"",VLOOKUP($A106,parlvotes_lh!$A$11:$ZZ$208,266,FALSE)))</f>
        <v/>
      </c>
      <c r="X106" s="214" t="str">
        <f>IF(ISERROR(VLOOKUP($A106,parlvotes_lh!$A$11:$ZZ$208,286,FALSE))=TRUE,"",IF(VLOOKUP($A106,parlvotes_lh!$A$11:$ZZ$208,286,FALSE)=0,"",VLOOKUP($A106,parlvotes_lh!$A$11:$ZZ$208,286,FALSE)))</f>
        <v/>
      </c>
      <c r="Y106" s="214" t="str">
        <f>IF(ISERROR(VLOOKUP($A106,parlvotes_lh!$A$11:$ZZ$208,306,FALSE))=TRUE,"",IF(VLOOKUP($A106,parlvotes_lh!$A$11:$ZZ$208,306,FALSE)=0,"",VLOOKUP($A106,parlvotes_lh!$A$11:$ZZ$208,306,FALSE)))</f>
        <v/>
      </c>
      <c r="Z106" s="214" t="str">
        <f>IF(ISERROR(VLOOKUP($A106,parlvotes_lh!$A$11:$ZZ$208,326,FALSE))=TRUE,"",IF(VLOOKUP($A106,parlvotes_lh!$A$11:$ZZ$208,326,FALSE)=0,"",VLOOKUP($A106,parlvotes_lh!$A$11:$ZZ$208,326,FALSE)))</f>
        <v/>
      </c>
      <c r="AA106" s="214" t="str">
        <f>IF(ISERROR(VLOOKUP($A106,parlvotes_lh!$A$11:$ZZ$208,346,FALSE))=TRUE,"",IF(VLOOKUP($A106,parlvotes_lh!$A$11:$ZZ$208,346,FALSE)=0,"",VLOOKUP($A106,parlvotes_lh!$A$11:$ZZ$208,346,FALSE)))</f>
        <v/>
      </c>
      <c r="AB106" s="214" t="str">
        <f>IF(ISERROR(VLOOKUP($A106,parlvotes_lh!$A$11:$ZZ$208,366,FALSE))=TRUE,"",IF(VLOOKUP($A106,parlvotes_lh!$A$11:$ZZ$208,366,FALSE)=0,"",VLOOKUP($A106,parlvotes_lh!$A$11:$ZZ$208,366,FALSE)))</f>
        <v/>
      </c>
      <c r="AC106" s="214" t="str">
        <f>IF(ISERROR(VLOOKUP($A106,parlvotes_lh!$A$11:$ZZ$208,386,FALSE))=TRUE,"",IF(VLOOKUP($A106,parlvotes_lh!$A$11:$ZZ$208,386,FALSE)=0,"",VLOOKUP($A106,parlvotes_lh!$A$11:$ZZ$208,386,FALSE)))</f>
        <v/>
      </c>
    </row>
    <row r="107" spans="1:29" ht="13.5" customHeight="1">
      <c r="A107" s="208"/>
      <c r="B107" s="120" t="str">
        <f>IF(A107="","",MID(info_weblinks!$C$3,32,3))</f>
        <v/>
      </c>
      <c r="C107" s="120" t="str">
        <f>IF(info_parties!G110="","",info_parties!G110)</f>
        <v xml:space="preserve">Homeland </v>
      </c>
      <c r="D107" s="120" t="str">
        <f>IF(info_parties!K110="","",info_parties!K110)</f>
        <v>Vlasť</v>
      </c>
      <c r="E107" s="120" t="str">
        <f>IF(info_parties!H110="","",info_parties!H110)</f>
        <v>V</v>
      </c>
      <c r="F107" s="209" t="str">
        <f t="shared" si="12"/>
        <v/>
      </c>
      <c r="G107" s="210" t="str">
        <f t="shared" si="13"/>
        <v/>
      </c>
      <c r="H107" s="211" t="str">
        <f t="shared" si="14"/>
        <v/>
      </c>
      <c r="I107" s="212" t="str">
        <f t="shared" si="15"/>
        <v/>
      </c>
      <c r="J107" s="213" t="str">
        <f>IF(ISERROR(VLOOKUP($A107,parlvotes_lh!$A$11:$ZZ$208,6,FALSE))=TRUE,"",IF(VLOOKUP($A107,parlvotes_lh!$A$11:$ZZ$208,6,FALSE)=0,"",VLOOKUP($A107,parlvotes_lh!$A$11:$ZZ$208,6,FALSE)))</f>
        <v/>
      </c>
      <c r="K107" s="213" t="str">
        <f>IF(ISERROR(VLOOKUP($A107,parlvotes_lh!$A$11:$ZZ$208,26,FALSE))=TRUE,"",IF(VLOOKUP($A107,parlvotes_lh!$A$11:$ZZ$208,26,FALSE)=0,"",VLOOKUP($A107,parlvotes_lh!$A$11:$ZZ$208,26,FALSE)))</f>
        <v/>
      </c>
      <c r="L107" s="213" t="str">
        <f>IF(ISERROR(VLOOKUP($A107,parlvotes_lh!$A$11:$ZZ$208,46,FALSE))=TRUE,"",IF(VLOOKUP($A107,parlvotes_lh!$A$11:$ZZ$208,46,FALSE)=0,"",VLOOKUP($A107,parlvotes_lh!$A$11:$ZZ$208,46,FALSE)))</f>
        <v/>
      </c>
      <c r="M107" s="213" t="str">
        <f>IF(ISERROR(VLOOKUP($A107,parlvotes_lh!$A$11:$ZZ$208,66,FALSE))=TRUE,"",IF(VLOOKUP($A107,parlvotes_lh!$A$11:$ZZ$208,66,FALSE)=0,"",VLOOKUP($A107,parlvotes_lh!$A$11:$ZZ$208,66,FALSE)))</f>
        <v/>
      </c>
      <c r="N107" s="213" t="str">
        <f>IF(ISERROR(VLOOKUP($A107,parlvotes_lh!$A$11:$ZZ$208,86,FALSE))=TRUE,"",IF(VLOOKUP($A107,parlvotes_lh!$A$11:$ZZ$208,86,FALSE)=0,"",VLOOKUP($A107,parlvotes_lh!$A$11:$ZZ$208,86,FALSE)))</f>
        <v/>
      </c>
      <c r="O107" s="213" t="str">
        <f>IF(ISERROR(VLOOKUP($A107,parlvotes_lh!$A$11:$ZZ$208,106,FALSE))=TRUE,"",IF(VLOOKUP($A107,parlvotes_lh!$A$11:$ZZ$208,106,FALSE)=0,"",VLOOKUP($A107,parlvotes_lh!$A$11:$ZZ$208,106,FALSE)))</f>
        <v/>
      </c>
      <c r="P107" s="213" t="str">
        <f>IF(ISERROR(VLOOKUP($A107,parlvotes_lh!$A$11:$ZZ$208,126,FALSE))=TRUE,"",IF(VLOOKUP($A107,parlvotes_lh!$A$11:$ZZ$208,126,FALSE)=0,"",VLOOKUP($A107,parlvotes_lh!$A$11:$ZZ$208,126,FALSE)))</f>
        <v/>
      </c>
      <c r="Q107" s="214" t="str">
        <f>IF(ISERROR(VLOOKUP($A107,parlvotes_lh!$A$11:$ZZ$208,146,FALSE))=TRUE,"",IF(VLOOKUP($A107,parlvotes_lh!$A$11:$ZZ$208,146,FALSE)=0,"",VLOOKUP($A107,parlvotes_lh!$A$11:$ZZ$208,146,FALSE)))</f>
        <v/>
      </c>
      <c r="R107" s="214" t="str">
        <f>IF(ISERROR(VLOOKUP($A107,parlvotes_lh!$A$11:$ZZ$208,166,FALSE))=TRUE,"",IF(VLOOKUP($A107,parlvotes_lh!$A$11:$ZZ$208,166,FALSE)=0,"",VLOOKUP($A107,parlvotes_lh!$A$11:$ZZ$208,166,FALSE)))</f>
        <v/>
      </c>
      <c r="S107" s="214" t="str">
        <f>IF(ISERROR(VLOOKUP($A107,parlvotes_lh!$A$11:$ZZ$208,186,FALSE))=TRUE,"",IF(VLOOKUP($A107,parlvotes_lh!$A$11:$ZZ$208,186,FALSE)=0,"",VLOOKUP($A107,parlvotes_lh!$A$11:$ZZ$208,186,FALSE)))</f>
        <v/>
      </c>
      <c r="T107" s="214" t="str">
        <f>IF(ISERROR(VLOOKUP($A107,parlvotes_lh!$A$11:$ZZ$208,206,FALSE))=TRUE,"",IF(VLOOKUP($A107,parlvotes_lh!$A$11:$ZZ$208,206,FALSE)=0,"",VLOOKUP($A107,parlvotes_lh!$A$11:$ZZ$208,206,FALSE)))</f>
        <v/>
      </c>
      <c r="U107" s="214" t="str">
        <f>IF(ISERROR(VLOOKUP($A107,parlvotes_lh!$A$11:$ZZ$208,226,FALSE))=TRUE,"",IF(VLOOKUP($A107,parlvotes_lh!$A$11:$ZZ$208,226,FALSE)=0,"",VLOOKUP($A107,parlvotes_lh!$A$11:$ZZ$208,226,FALSE)))</f>
        <v/>
      </c>
      <c r="V107" s="214" t="str">
        <f>IF(ISERROR(VLOOKUP($A107,parlvotes_lh!$A$11:$ZZ$208,246,FALSE))=TRUE,"",IF(VLOOKUP($A107,parlvotes_lh!$A$11:$ZZ$208,246,FALSE)=0,"",VLOOKUP($A107,parlvotes_lh!$A$11:$ZZ$208,246,FALSE)))</f>
        <v/>
      </c>
      <c r="W107" s="214" t="str">
        <f>IF(ISERROR(VLOOKUP($A107,parlvotes_lh!$A$11:$ZZ$208,266,FALSE))=TRUE,"",IF(VLOOKUP($A107,parlvotes_lh!$A$11:$ZZ$208,266,FALSE)=0,"",VLOOKUP($A107,parlvotes_lh!$A$11:$ZZ$208,266,FALSE)))</f>
        <v/>
      </c>
      <c r="X107" s="214" t="str">
        <f>IF(ISERROR(VLOOKUP($A107,parlvotes_lh!$A$11:$ZZ$208,286,FALSE))=TRUE,"",IF(VLOOKUP($A107,parlvotes_lh!$A$11:$ZZ$208,286,FALSE)=0,"",VLOOKUP($A107,parlvotes_lh!$A$11:$ZZ$208,286,FALSE)))</f>
        <v/>
      </c>
      <c r="Y107" s="214" t="str">
        <f>IF(ISERROR(VLOOKUP($A107,parlvotes_lh!$A$11:$ZZ$208,306,FALSE))=TRUE,"",IF(VLOOKUP($A107,parlvotes_lh!$A$11:$ZZ$208,306,FALSE)=0,"",VLOOKUP($A107,parlvotes_lh!$A$11:$ZZ$208,306,FALSE)))</f>
        <v/>
      </c>
      <c r="Z107" s="214" t="str">
        <f>IF(ISERROR(VLOOKUP($A107,parlvotes_lh!$A$11:$ZZ$208,326,FALSE))=TRUE,"",IF(VLOOKUP($A107,parlvotes_lh!$A$11:$ZZ$208,326,FALSE)=0,"",VLOOKUP($A107,parlvotes_lh!$A$11:$ZZ$208,326,FALSE)))</f>
        <v/>
      </c>
      <c r="AA107" s="214" t="str">
        <f>IF(ISERROR(VLOOKUP($A107,parlvotes_lh!$A$11:$ZZ$208,346,FALSE))=TRUE,"",IF(VLOOKUP($A107,parlvotes_lh!$A$11:$ZZ$208,346,FALSE)=0,"",VLOOKUP($A107,parlvotes_lh!$A$11:$ZZ$208,346,FALSE)))</f>
        <v/>
      </c>
      <c r="AB107" s="214" t="str">
        <f>IF(ISERROR(VLOOKUP($A107,parlvotes_lh!$A$11:$ZZ$208,366,FALSE))=TRUE,"",IF(VLOOKUP($A107,parlvotes_lh!$A$11:$ZZ$208,366,FALSE)=0,"",VLOOKUP($A107,parlvotes_lh!$A$11:$ZZ$208,366,FALSE)))</f>
        <v/>
      </c>
      <c r="AC107" s="214" t="str">
        <f>IF(ISERROR(VLOOKUP($A107,parlvotes_lh!$A$11:$ZZ$208,386,FALSE))=TRUE,"",IF(VLOOKUP($A107,parlvotes_lh!$A$11:$ZZ$208,386,FALSE)=0,"",VLOOKUP($A107,parlvotes_lh!$A$11:$ZZ$208,386,FALSE)))</f>
        <v/>
      </c>
    </row>
    <row r="108" spans="1:29" ht="13.5" customHeight="1">
      <c r="A108" s="208"/>
      <c r="B108" s="120" t="str">
        <f>IF(A108="","",MID(info_weblinks!$C$3,32,3))</f>
        <v/>
      </c>
      <c r="C108" s="120" t="str">
        <f>IF(info_parties!G111="","",info_parties!G111)</f>
        <v/>
      </c>
      <c r="D108" s="120" t="str">
        <f>IF(info_parties!K111="","",info_parties!K111)</f>
        <v/>
      </c>
      <c r="E108" s="120" t="str">
        <f>IF(info_parties!H111="","",info_parties!H111)</f>
        <v/>
      </c>
      <c r="F108" s="209" t="str">
        <f t="shared" si="12"/>
        <v/>
      </c>
      <c r="G108" s="210" t="str">
        <f t="shared" si="13"/>
        <v/>
      </c>
      <c r="H108" s="211" t="str">
        <f t="shared" si="14"/>
        <v/>
      </c>
      <c r="I108" s="212" t="str">
        <f t="shared" si="15"/>
        <v/>
      </c>
      <c r="J108" s="213" t="str">
        <f>IF(ISERROR(VLOOKUP($A108,parlvotes_lh!$A$11:$ZZ$208,6,FALSE))=TRUE,"",IF(VLOOKUP($A108,parlvotes_lh!$A$11:$ZZ$208,6,FALSE)=0,"",VLOOKUP($A108,parlvotes_lh!$A$11:$ZZ$208,6,FALSE)))</f>
        <v/>
      </c>
      <c r="K108" s="213" t="str">
        <f>IF(ISERROR(VLOOKUP($A108,parlvotes_lh!$A$11:$ZZ$208,26,FALSE))=TRUE,"",IF(VLOOKUP($A108,parlvotes_lh!$A$11:$ZZ$208,26,FALSE)=0,"",VLOOKUP($A108,parlvotes_lh!$A$11:$ZZ$208,26,FALSE)))</f>
        <v/>
      </c>
      <c r="L108" s="213" t="str">
        <f>IF(ISERROR(VLOOKUP($A108,parlvotes_lh!$A$11:$ZZ$208,46,FALSE))=TRUE,"",IF(VLOOKUP($A108,parlvotes_lh!$A$11:$ZZ$208,46,FALSE)=0,"",VLOOKUP($A108,parlvotes_lh!$A$11:$ZZ$208,46,FALSE)))</f>
        <v/>
      </c>
      <c r="M108" s="213" t="str">
        <f>IF(ISERROR(VLOOKUP($A108,parlvotes_lh!$A$11:$ZZ$208,66,FALSE))=TRUE,"",IF(VLOOKUP($A108,parlvotes_lh!$A$11:$ZZ$208,66,FALSE)=0,"",VLOOKUP($A108,parlvotes_lh!$A$11:$ZZ$208,66,FALSE)))</f>
        <v/>
      </c>
      <c r="N108" s="213" t="str">
        <f>IF(ISERROR(VLOOKUP($A108,parlvotes_lh!$A$11:$ZZ$208,86,FALSE))=TRUE,"",IF(VLOOKUP($A108,parlvotes_lh!$A$11:$ZZ$208,86,FALSE)=0,"",VLOOKUP($A108,parlvotes_lh!$A$11:$ZZ$208,86,FALSE)))</f>
        <v/>
      </c>
      <c r="O108" s="213" t="str">
        <f>IF(ISERROR(VLOOKUP($A108,parlvotes_lh!$A$11:$ZZ$208,106,FALSE))=TRUE,"",IF(VLOOKUP($A108,parlvotes_lh!$A$11:$ZZ$208,106,FALSE)=0,"",VLOOKUP($A108,parlvotes_lh!$A$11:$ZZ$208,106,FALSE)))</f>
        <v/>
      </c>
      <c r="P108" s="213" t="str">
        <f>IF(ISERROR(VLOOKUP($A108,parlvotes_lh!$A$11:$ZZ$208,126,FALSE))=TRUE,"",IF(VLOOKUP($A108,parlvotes_lh!$A$11:$ZZ$208,126,FALSE)=0,"",VLOOKUP($A108,parlvotes_lh!$A$11:$ZZ$208,126,FALSE)))</f>
        <v/>
      </c>
      <c r="Q108" s="214" t="str">
        <f>IF(ISERROR(VLOOKUP($A108,parlvotes_lh!$A$11:$ZZ$208,146,FALSE))=TRUE,"",IF(VLOOKUP($A108,parlvotes_lh!$A$11:$ZZ$208,146,FALSE)=0,"",VLOOKUP($A108,parlvotes_lh!$A$11:$ZZ$208,146,FALSE)))</f>
        <v/>
      </c>
      <c r="R108" s="214" t="str">
        <f>IF(ISERROR(VLOOKUP($A108,parlvotes_lh!$A$11:$ZZ$208,166,FALSE))=TRUE,"",IF(VLOOKUP($A108,parlvotes_lh!$A$11:$ZZ$208,166,FALSE)=0,"",VLOOKUP($A108,parlvotes_lh!$A$11:$ZZ$208,166,FALSE)))</f>
        <v/>
      </c>
      <c r="S108" s="214" t="str">
        <f>IF(ISERROR(VLOOKUP($A108,parlvotes_lh!$A$11:$ZZ$208,186,FALSE))=TRUE,"",IF(VLOOKUP($A108,parlvotes_lh!$A$11:$ZZ$208,186,FALSE)=0,"",VLOOKUP($A108,parlvotes_lh!$A$11:$ZZ$208,186,FALSE)))</f>
        <v/>
      </c>
      <c r="T108" s="214" t="str">
        <f>IF(ISERROR(VLOOKUP($A108,parlvotes_lh!$A$11:$ZZ$208,206,FALSE))=TRUE,"",IF(VLOOKUP($A108,parlvotes_lh!$A$11:$ZZ$208,206,FALSE)=0,"",VLOOKUP($A108,parlvotes_lh!$A$11:$ZZ$208,206,FALSE)))</f>
        <v/>
      </c>
      <c r="U108" s="214" t="str">
        <f>IF(ISERROR(VLOOKUP($A108,parlvotes_lh!$A$11:$ZZ$208,226,FALSE))=TRUE,"",IF(VLOOKUP($A108,parlvotes_lh!$A$11:$ZZ$208,226,FALSE)=0,"",VLOOKUP($A108,parlvotes_lh!$A$11:$ZZ$208,226,FALSE)))</f>
        <v/>
      </c>
      <c r="V108" s="214" t="str">
        <f>IF(ISERROR(VLOOKUP($A108,parlvotes_lh!$A$11:$ZZ$208,246,FALSE))=TRUE,"",IF(VLOOKUP($A108,parlvotes_lh!$A$11:$ZZ$208,246,FALSE)=0,"",VLOOKUP($A108,parlvotes_lh!$A$11:$ZZ$208,246,FALSE)))</f>
        <v/>
      </c>
      <c r="W108" s="214" t="str">
        <f>IF(ISERROR(VLOOKUP($A108,parlvotes_lh!$A$11:$ZZ$208,266,FALSE))=TRUE,"",IF(VLOOKUP($A108,parlvotes_lh!$A$11:$ZZ$208,266,FALSE)=0,"",VLOOKUP($A108,parlvotes_lh!$A$11:$ZZ$208,266,FALSE)))</f>
        <v/>
      </c>
      <c r="X108" s="214" t="str">
        <f>IF(ISERROR(VLOOKUP($A108,parlvotes_lh!$A$11:$ZZ$208,286,FALSE))=TRUE,"",IF(VLOOKUP($A108,parlvotes_lh!$A$11:$ZZ$208,286,FALSE)=0,"",VLOOKUP($A108,parlvotes_lh!$A$11:$ZZ$208,286,FALSE)))</f>
        <v/>
      </c>
      <c r="Y108" s="214" t="str">
        <f>IF(ISERROR(VLOOKUP($A108,parlvotes_lh!$A$11:$ZZ$208,306,FALSE))=TRUE,"",IF(VLOOKUP($A108,parlvotes_lh!$A$11:$ZZ$208,306,FALSE)=0,"",VLOOKUP($A108,parlvotes_lh!$A$11:$ZZ$208,306,FALSE)))</f>
        <v/>
      </c>
      <c r="Z108" s="214" t="str">
        <f>IF(ISERROR(VLOOKUP($A108,parlvotes_lh!$A$11:$ZZ$208,326,FALSE))=TRUE,"",IF(VLOOKUP($A108,parlvotes_lh!$A$11:$ZZ$208,326,FALSE)=0,"",VLOOKUP($A108,parlvotes_lh!$A$11:$ZZ$208,326,FALSE)))</f>
        <v/>
      </c>
      <c r="AA108" s="214" t="str">
        <f>IF(ISERROR(VLOOKUP($A108,parlvotes_lh!$A$11:$ZZ$208,346,FALSE))=TRUE,"",IF(VLOOKUP($A108,parlvotes_lh!$A$11:$ZZ$208,346,FALSE)=0,"",VLOOKUP($A108,parlvotes_lh!$A$11:$ZZ$208,346,FALSE)))</f>
        <v/>
      </c>
      <c r="AB108" s="214" t="str">
        <f>IF(ISERROR(VLOOKUP($A108,parlvotes_lh!$A$11:$ZZ$208,366,FALSE))=TRUE,"",IF(VLOOKUP($A108,parlvotes_lh!$A$11:$ZZ$208,366,FALSE)=0,"",VLOOKUP($A108,parlvotes_lh!$A$11:$ZZ$208,366,FALSE)))</f>
        <v/>
      </c>
      <c r="AC108" s="214" t="str">
        <f>IF(ISERROR(VLOOKUP($A108,parlvotes_lh!$A$11:$ZZ$208,386,FALSE))=TRUE,"",IF(VLOOKUP($A108,parlvotes_lh!$A$11:$ZZ$208,386,FALSE)=0,"",VLOOKUP($A108,parlvotes_lh!$A$11:$ZZ$208,386,FALSE)))</f>
        <v/>
      </c>
    </row>
    <row r="109" spans="1:29" ht="13.5" customHeight="1">
      <c r="A109" s="208"/>
      <c r="B109" s="120" t="str">
        <f>IF(A109="","",MID(info_weblinks!$C$3,32,3))</f>
        <v/>
      </c>
      <c r="C109" s="120" t="str">
        <f>IF(info_parties!G112="","",info_parties!G112)</f>
        <v/>
      </c>
      <c r="D109" s="120" t="str">
        <f>IF(info_parties!K112="","",info_parties!K112)</f>
        <v/>
      </c>
      <c r="E109" s="120" t="str">
        <f>IF(info_parties!H112="","",info_parties!H112)</f>
        <v/>
      </c>
      <c r="F109" s="209" t="str">
        <f t="shared" si="12"/>
        <v/>
      </c>
      <c r="G109" s="210" t="str">
        <f t="shared" si="13"/>
        <v/>
      </c>
      <c r="H109" s="211" t="str">
        <f t="shared" si="14"/>
        <v/>
      </c>
      <c r="I109" s="212" t="str">
        <f t="shared" si="15"/>
        <v/>
      </c>
      <c r="J109" s="213" t="str">
        <f>IF(ISERROR(VLOOKUP($A109,parlvotes_lh!$A$11:$ZZ$208,6,FALSE))=TRUE,"",IF(VLOOKUP($A109,parlvotes_lh!$A$11:$ZZ$208,6,FALSE)=0,"",VLOOKUP($A109,parlvotes_lh!$A$11:$ZZ$208,6,FALSE)))</f>
        <v/>
      </c>
      <c r="K109" s="213" t="str">
        <f>IF(ISERROR(VLOOKUP($A109,parlvotes_lh!$A$11:$ZZ$208,26,FALSE))=TRUE,"",IF(VLOOKUP($A109,parlvotes_lh!$A$11:$ZZ$208,26,FALSE)=0,"",VLOOKUP($A109,parlvotes_lh!$A$11:$ZZ$208,26,FALSE)))</f>
        <v/>
      </c>
      <c r="L109" s="213" t="str">
        <f>IF(ISERROR(VLOOKUP($A109,parlvotes_lh!$A$11:$ZZ$208,46,FALSE))=TRUE,"",IF(VLOOKUP($A109,parlvotes_lh!$A$11:$ZZ$208,46,FALSE)=0,"",VLOOKUP($A109,parlvotes_lh!$A$11:$ZZ$208,46,FALSE)))</f>
        <v/>
      </c>
      <c r="M109" s="213" t="str">
        <f>IF(ISERROR(VLOOKUP($A109,parlvotes_lh!$A$11:$ZZ$208,66,FALSE))=TRUE,"",IF(VLOOKUP($A109,parlvotes_lh!$A$11:$ZZ$208,66,FALSE)=0,"",VLOOKUP($A109,parlvotes_lh!$A$11:$ZZ$208,66,FALSE)))</f>
        <v/>
      </c>
      <c r="N109" s="213" t="str">
        <f>IF(ISERROR(VLOOKUP($A109,parlvotes_lh!$A$11:$ZZ$208,86,FALSE))=TRUE,"",IF(VLOOKUP($A109,parlvotes_lh!$A$11:$ZZ$208,86,FALSE)=0,"",VLOOKUP($A109,parlvotes_lh!$A$11:$ZZ$208,86,FALSE)))</f>
        <v/>
      </c>
      <c r="O109" s="213" t="str">
        <f>IF(ISERROR(VLOOKUP($A109,parlvotes_lh!$A$11:$ZZ$208,106,FALSE))=TRUE,"",IF(VLOOKUP($A109,parlvotes_lh!$A$11:$ZZ$208,106,FALSE)=0,"",VLOOKUP($A109,parlvotes_lh!$A$11:$ZZ$208,106,FALSE)))</f>
        <v/>
      </c>
      <c r="P109" s="213" t="str">
        <f>IF(ISERROR(VLOOKUP($A109,parlvotes_lh!$A$11:$ZZ$208,126,FALSE))=TRUE,"",IF(VLOOKUP($A109,parlvotes_lh!$A$11:$ZZ$208,126,FALSE)=0,"",VLOOKUP($A109,parlvotes_lh!$A$11:$ZZ$208,126,FALSE)))</f>
        <v/>
      </c>
      <c r="Q109" s="214" t="str">
        <f>IF(ISERROR(VLOOKUP($A109,parlvotes_lh!$A$11:$ZZ$208,146,FALSE))=TRUE,"",IF(VLOOKUP($A109,parlvotes_lh!$A$11:$ZZ$208,146,FALSE)=0,"",VLOOKUP($A109,parlvotes_lh!$A$11:$ZZ$208,146,FALSE)))</f>
        <v/>
      </c>
      <c r="R109" s="214" t="str">
        <f>IF(ISERROR(VLOOKUP($A109,parlvotes_lh!$A$11:$ZZ$208,166,FALSE))=TRUE,"",IF(VLOOKUP($A109,parlvotes_lh!$A$11:$ZZ$208,166,FALSE)=0,"",VLOOKUP($A109,parlvotes_lh!$A$11:$ZZ$208,166,FALSE)))</f>
        <v/>
      </c>
      <c r="S109" s="214" t="str">
        <f>IF(ISERROR(VLOOKUP($A109,parlvotes_lh!$A$11:$ZZ$208,186,FALSE))=TRUE,"",IF(VLOOKUP($A109,parlvotes_lh!$A$11:$ZZ$208,186,FALSE)=0,"",VLOOKUP($A109,parlvotes_lh!$A$11:$ZZ$208,186,FALSE)))</f>
        <v/>
      </c>
      <c r="T109" s="214" t="str">
        <f>IF(ISERROR(VLOOKUP($A109,parlvotes_lh!$A$11:$ZZ$208,206,FALSE))=TRUE,"",IF(VLOOKUP($A109,parlvotes_lh!$A$11:$ZZ$208,206,FALSE)=0,"",VLOOKUP($A109,parlvotes_lh!$A$11:$ZZ$208,206,FALSE)))</f>
        <v/>
      </c>
      <c r="U109" s="214" t="str">
        <f>IF(ISERROR(VLOOKUP($A109,parlvotes_lh!$A$11:$ZZ$208,226,FALSE))=TRUE,"",IF(VLOOKUP($A109,parlvotes_lh!$A$11:$ZZ$208,226,FALSE)=0,"",VLOOKUP($A109,parlvotes_lh!$A$11:$ZZ$208,226,FALSE)))</f>
        <v/>
      </c>
      <c r="V109" s="214" t="str">
        <f>IF(ISERROR(VLOOKUP($A109,parlvotes_lh!$A$11:$ZZ$208,246,FALSE))=TRUE,"",IF(VLOOKUP($A109,parlvotes_lh!$A$11:$ZZ$208,246,FALSE)=0,"",VLOOKUP($A109,parlvotes_lh!$A$11:$ZZ$208,246,FALSE)))</f>
        <v/>
      </c>
      <c r="W109" s="214" t="str">
        <f>IF(ISERROR(VLOOKUP($A109,parlvotes_lh!$A$11:$ZZ$208,266,FALSE))=TRUE,"",IF(VLOOKUP($A109,parlvotes_lh!$A$11:$ZZ$208,266,FALSE)=0,"",VLOOKUP($A109,parlvotes_lh!$A$11:$ZZ$208,266,FALSE)))</f>
        <v/>
      </c>
      <c r="X109" s="214" t="str">
        <f>IF(ISERROR(VLOOKUP($A109,parlvotes_lh!$A$11:$ZZ$208,286,FALSE))=TRUE,"",IF(VLOOKUP($A109,parlvotes_lh!$A$11:$ZZ$208,286,FALSE)=0,"",VLOOKUP($A109,parlvotes_lh!$A$11:$ZZ$208,286,FALSE)))</f>
        <v/>
      </c>
      <c r="Y109" s="214" t="str">
        <f>IF(ISERROR(VLOOKUP($A109,parlvotes_lh!$A$11:$ZZ$208,306,FALSE))=TRUE,"",IF(VLOOKUP($A109,parlvotes_lh!$A$11:$ZZ$208,306,FALSE)=0,"",VLOOKUP($A109,parlvotes_lh!$A$11:$ZZ$208,306,FALSE)))</f>
        <v/>
      </c>
      <c r="Z109" s="214" t="str">
        <f>IF(ISERROR(VLOOKUP($A109,parlvotes_lh!$A$11:$ZZ$208,326,FALSE))=TRUE,"",IF(VLOOKUP($A109,parlvotes_lh!$A$11:$ZZ$208,326,FALSE)=0,"",VLOOKUP($A109,parlvotes_lh!$A$11:$ZZ$208,326,FALSE)))</f>
        <v/>
      </c>
      <c r="AA109" s="214" t="str">
        <f>IF(ISERROR(VLOOKUP($A109,parlvotes_lh!$A$11:$ZZ$208,346,FALSE))=TRUE,"",IF(VLOOKUP($A109,parlvotes_lh!$A$11:$ZZ$208,346,FALSE)=0,"",VLOOKUP($A109,parlvotes_lh!$A$11:$ZZ$208,346,FALSE)))</f>
        <v/>
      </c>
      <c r="AB109" s="214" t="str">
        <f>IF(ISERROR(VLOOKUP($A109,parlvotes_lh!$A$11:$ZZ$208,366,FALSE))=TRUE,"",IF(VLOOKUP($A109,parlvotes_lh!$A$11:$ZZ$208,366,FALSE)=0,"",VLOOKUP($A109,parlvotes_lh!$A$11:$ZZ$208,366,FALSE)))</f>
        <v/>
      </c>
      <c r="AC109" s="214" t="str">
        <f>IF(ISERROR(VLOOKUP($A109,parlvotes_lh!$A$11:$ZZ$208,386,FALSE))=TRUE,"",IF(VLOOKUP($A109,parlvotes_lh!$A$11:$ZZ$208,386,FALSE)=0,"",VLOOKUP($A109,parlvotes_lh!$A$11:$ZZ$208,386,FALSE)))</f>
        <v/>
      </c>
    </row>
    <row r="110" spans="1:29" ht="13.5" customHeight="1">
      <c r="A110" s="208"/>
      <c r="B110" s="120" t="str">
        <f>IF(A110="","",MID(info_weblinks!$C$3,32,3))</f>
        <v/>
      </c>
      <c r="C110" s="120" t="str">
        <f>IF(info_parties!G113="","",info_parties!G113)</f>
        <v/>
      </c>
      <c r="D110" s="120" t="str">
        <f>IF(info_parties!K113="","",info_parties!K113)</f>
        <v/>
      </c>
      <c r="E110" s="120" t="str">
        <f>IF(info_parties!H113="","",info_parties!H113)</f>
        <v/>
      </c>
      <c r="F110" s="209" t="str">
        <f t="shared" si="12"/>
        <v/>
      </c>
      <c r="G110" s="210" t="str">
        <f t="shared" si="13"/>
        <v/>
      </c>
      <c r="H110" s="211" t="str">
        <f t="shared" si="14"/>
        <v/>
      </c>
      <c r="I110" s="212" t="str">
        <f t="shared" si="15"/>
        <v/>
      </c>
      <c r="J110" s="213" t="str">
        <f>IF(ISERROR(VLOOKUP($A110,parlvotes_lh!$A$11:$ZZ$208,6,FALSE))=TRUE,"",IF(VLOOKUP($A110,parlvotes_lh!$A$11:$ZZ$208,6,FALSE)=0,"",VLOOKUP($A110,parlvotes_lh!$A$11:$ZZ$208,6,FALSE)))</f>
        <v/>
      </c>
      <c r="K110" s="213" t="str">
        <f>IF(ISERROR(VLOOKUP($A110,parlvotes_lh!$A$11:$ZZ$208,26,FALSE))=TRUE,"",IF(VLOOKUP($A110,parlvotes_lh!$A$11:$ZZ$208,26,FALSE)=0,"",VLOOKUP($A110,parlvotes_lh!$A$11:$ZZ$208,26,FALSE)))</f>
        <v/>
      </c>
      <c r="L110" s="213" t="str">
        <f>IF(ISERROR(VLOOKUP($A110,parlvotes_lh!$A$11:$ZZ$208,46,FALSE))=TRUE,"",IF(VLOOKUP($A110,parlvotes_lh!$A$11:$ZZ$208,46,FALSE)=0,"",VLOOKUP($A110,parlvotes_lh!$A$11:$ZZ$208,46,FALSE)))</f>
        <v/>
      </c>
      <c r="M110" s="213" t="str">
        <f>IF(ISERROR(VLOOKUP($A110,parlvotes_lh!$A$11:$ZZ$208,66,FALSE))=TRUE,"",IF(VLOOKUP($A110,parlvotes_lh!$A$11:$ZZ$208,66,FALSE)=0,"",VLOOKUP($A110,parlvotes_lh!$A$11:$ZZ$208,66,FALSE)))</f>
        <v/>
      </c>
      <c r="N110" s="213" t="str">
        <f>IF(ISERROR(VLOOKUP($A110,parlvotes_lh!$A$11:$ZZ$208,86,FALSE))=TRUE,"",IF(VLOOKUP($A110,parlvotes_lh!$A$11:$ZZ$208,86,FALSE)=0,"",VLOOKUP($A110,parlvotes_lh!$A$11:$ZZ$208,86,FALSE)))</f>
        <v/>
      </c>
      <c r="O110" s="213" t="str">
        <f>IF(ISERROR(VLOOKUP($A110,parlvotes_lh!$A$11:$ZZ$208,106,FALSE))=TRUE,"",IF(VLOOKUP($A110,parlvotes_lh!$A$11:$ZZ$208,106,FALSE)=0,"",VLOOKUP($A110,parlvotes_lh!$A$11:$ZZ$208,106,FALSE)))</f>
        <v/>
      </c>
      <c r="P110" s="213" t="str">
        <f>IF(ISERROR(VLOOKUP($A110,parlvotes_lh!$A$11:$ZZ$208,126,FALSE))=TRUE,"",IF(VLOOKUP($A110,parlvotes_lh!$A$11:$ZZ$208,126,FALSE)=0,"",VLOOKUP($A110,parlvotes_lh!$A$11:$ZZ$208,126,FALSE)))</f>
        <v/>
      </c>
      <c r="Q110" s="214" t="str">
        <f>IF(ISERROR(VLOOKUP($A110,parlvotes_lh!$A$11:$ZZ$208,146,FALSE))=TRUE,"",IF(VLOOKUP($A110,parlvotes_lh!$A$11:$ZZ$208,146,FALSE)=0,"",VLOOKUP($A110,parlvotes_lh!$A$11:$ZZ$208,146,FALSE)))</f>
        <v/>
      </c>
      <c r="R110" s="214" t="str">
        <f>IF(ISERROR(VLOOKUP($A110,parlvotes_lh!$A$11:$ZZ$208,166,FALSE))=TRUE,"",IF(VLOOKUP($A110,parlvotes_lh!$A$11:$ZZ$208,166,FALSE)=0,"",VLOOKUP($A110,parlvotes_lh!$A$11:$ZZ$208,166,FALSE)))</f>
        <v/>
      </c>
      <c r="S110" s="214" t="str">
        <f>IF(ISERROR(VLOOKUP($A110,parlvotes_lh!$A$11:$ZZ$208,186,FALSE))=TRUE,"",IF(VLOOKUP($A110,parlvotes_lh!$A$11:$ZZ$208,186,FALSE)=0,"",VLOOKUP($A110,parlvotes_lh!$A$11:$ZZ$208,186,FALSE)))</f>
        <v/>
      </c>
      <c r="T110" s="214" t="str">
        <f>IF(ISERROR(VLOOKUP($A110,parlvotes_lh!$A$11:$ZZ$208,206,FALSE))=TRUE,"",IF(VLOOKUP($A110,parlvotes_lh!$A$11:$ZZ$208,206,FALSE)=0,"",VLOOKUP($A110,parlvotes_lh!$A$11:$ZZ$208,206,FALSE)))</f>
        <v/>
      </c>
      <c r="U110" s="214" t="str">
        <f>IF(ISERROR(VLOOKUP($A110,parlvotes_lh!$A$11:$ZZ$208,226,FALSE))=TRUE,"",IF(VLOOKUP($A110,parlvotes_lh!$A$11:$ZZ$208,226,FALSE)=0,"",VLOOKUP($A110,parlvotes_lh!$A$11:$ZZ$208,226,FALSE)))</f>
        <v/>
      </c>
      <c r="V110" s="214" t="str">
        <f>IF(ISERROR(VLOOKUP($A110,parlvotes_lh!$A$11:$ZZ$208,246,FALSE))=TRUE,"",IF(VLOOKUP($A110,parlvotes_lh!$A$11:$ZZ$208,246,FALSE)=0,"",VLOOKUP($A110,parlvotes_lh!$A$11:$ZZ$208,246,FALSE)))</f>
        <v/>
      </c>
      <c r="W110" s="214" t="str">
        <f>IF(ISERROR(VLOOKUP($A110,parlvotes_lh!$A$11:$ZZ$208,266,FALSE))=TRUE,"",IF(VLOOKUP($A110,parlvotes_lh!$A$11:$ZZ$208,266,FALSE)=0,"",VLOOKUP($A110,parlvotes_lh!$A$11:$ZZ$208,266,FALSE)))</f>
        <v/>
      </c>
      <c r="X110" s="214" t="str">
        <f>IF(ISERROR(VLOOKUP($A110,parlvotes_lh!$A$11:$ZZ$208,286,FALSE))=TRUE,"",IF(VLOOKUP($A110,parlvotes_lh!$A$11:$ZZ$208,286,FALSE)=0,"",VLOOKUP($A110,parlvotes_lh!$A$11:$ZZ$208,286,FALSE)))</f>
        <v/>
      </c>
      <c r="Y110" s="214" t="str">
        <f>IF(ISERROR(VLOOKUP($A110,parlvotes_lh!$A$11:$ZZ$208,306,FALSE))=TRUE,"",IF(VLOOKUP($A110,parlvotes_lh!$A$11:$ZZ$208,306,FALSE)=0,"",VLOOKUP($A110,parlvotes_lh!$A$11:$ZZ$208,306,FALSE)))</f>
        <v/>
      </c>
      <c r="Z110" s="214" t="str">
        <f>IF(ISERROR(VLOOKUP($A110,parlvotes_lh!$A$11:$ZZ$208,326,FALSE))=TRUE,"",IF(VLOOKUP($A110,parlvotes_lh!$A$11:$ZZ$208,326,FALSE)=0,"",VLOOKUP($A110,parlvotes_lh!$A$11:$ZZ$208,326,FALSE)))</f>
        <v/>
      </c>
      <c r="AA110" s="214" t="str">
        <f>IF(ISERROR(VLOOKUP($A110,parlvotes_lh!$A$11:$ZZ$208,346,FALSE))=TRUE,"",IF(VLOOKUP($A110,parlvotes_lh!$A$11:$ZZ$208,346,FALSE)=0,"",VLOOKUP($A110,parlvotes_lh!$A$11:$ZZ$208,346,FALSE)))</f>
        <v/>
      </c>
      <c r="AB110" s="214" t="str">
        <f>IF(ISERROR(VLOOKUP($A110,parlvotes_lh!$A$11:$ZZ$208,366,FALSE))=TRUE,"",IF(VLOOKUP($A110,parlvotes_lh!$A$11:$ZZ$208,366,FALSE)=0,"",VLOOKUP($A110,parlvotes_lh!$A$11:$ZZ$208,366,FALSE)))</f>
        <v/>
      </c>
      <c r="AC110" s="214" t="str">
        <f>IF(ISERROR(VLOOKUP($A110,parlvotes_lh!$A$11:$ZZ$208,386,FALSE))=TRUE,"",IF(VLOOKUP($A110,parlvotes_lh!$A$11:$ZZ$208,386,FALSE)=0,"",VLOOKUP($A110,parlvotes_lh!$A$11:$ZZ$208,386,FALSE)))</f>
        <v/>
      </c>
    </row>
    <row r="111" spans="1:29" ht="13.5" customHeight="1">
      <c r="A111" s="208"/>
      <c r="B111" s="120" t="str">
        <f>IF(A111="","",MID(info_weblinks!$C$3,32,3))</f>
        <v/>
      </c>
      <c r="C111" s="120" t="str">
        <f>IF(info_parties!G114="","",info_parties!G114)</f>
        <v/>
      </c>
      <c r="D111" s="120" t="str">
        <f>IF(info_parties!K114="","",info_parties!K114)</f>
        <v/>
      </c>
      <c r="E111" s="120" t="str">
        <f>IF(info_parties!H114="","",info_parties!H114)</f>
        <v/>
      </c>
      <c r="F111" s="209" t="str">
        <f t="shared" si="12"/>
        <v/>
      </c>
      <c r="G111" s="210" t="str">
        <f t="shared" si="13"/>
        <v/>
      </c>
      <c r="H111" s="211" t="str">
        <f t="shared" si="14"/>
        <v/>
      </c>
      <c r="I111" s="212" t="str">
        <f t="shared" si="15"/>
        <v/>
      </c>
      <c r="J111" s="213" t="str">
        <f>IF(ISERROR(VLOOKUP($A111,parlvotes_lh!$A$11:$ZZ$208,6,FALSE))=TRUE,"",IF(VLOOKUP($A111,parlvotes_lh!$A$11:$ZZ$208,6,FALSE)=0,"",VLOOKUP($A111,parlvotes_lh!$A$11:$ZZ$208,6,FALSE)))</f>
        <v/>
      </c>
      <c r="K111" s="213" t="str">
        <f>IF(ISERROR(VLOOKUP($A111,parlvotes_lh!$A$11:$ZZ$208,26,FALSE))=TRUE,"",IF(VLOOKUP($A111,parlvotes_lh!$A$11:$ZZ$208,26,FALSE)=0,"",VLOOKUP($A111,parlvotes_lh!$A$11:$ZZ$208,26,FALSE)))</f>
        <v/>
      </c>
      <c r="L111" s="213" t="str">
        <f>IF(ISERROR(VLOOKUP($A111,parlvotes_lh!$A$11:$ZZ$208,46,FALSE))=TRUE,"",IF(VLOOKUP($A111,parlvotes_lh!$A$11:$ZZ$208,46,FALSE)=0,"",VLOOKUP($A111,parlvotes_lh!$A$11:$ZZ$208,46,FALSE)))</f>
        <v/>
      </c>
      <c r="M111" s="213" t="str">
        <f>IF(ISERROR(VLOOKUP($A111,parlvotes_lh!$A$11:$ZZ$208,66,FALSE))=TRUE,"",IF(VLOOKUP($A111,parlvotes_lh!$A$11:$ZZ$208,66,FALSE)=0,"",VLOOKUP($A111,parlvotes_lh!$A$11:$ZZ$208,66,FALSE)))</f>
        <v/>
      </c>
      <c r="N111" s="213" t="str">
        <f>IF(ISERROR(VLOOKUP($A111,parlvotes_lh!$A$11:$ZZ$208,86,FALSE))=TRUE,"",IF(VLOOKUP($A111,parlvotes_lh!$A$11:$ZZ$208,86,FALSE)=0,"",VLOOKUP($A111,parlvotes_lh!$A$11:$ZZ$208,86,FALSE)))</f>
        <v/>
      </c>
      <c r="O111" s="213" t="str">
        <f>IF(ISERROR(VLOOKUP($A111,parlvotes_lh!$A$11:$ZZ$208,106,FALSE))=TRUE,"",IF(VLOOKUP($A111,parlvotes_lh!$A$11:$ZZ$208,106,FALSE)=0,"",VLOOKUP($A111,parlvotes_lh!$A$11:$ZZ$208,106,FALSE)))</f>
        <v/>
      </c>
      <c r="P111" s="213" t="str">
        <f>IF(ISERROR(VLOOKUP($A111,parlvotes_lh!$A$11:$ZZ$208,126,FALSE))=TRUE,"",IF(VLOOKUP($A111,parlvotes_lh!$A$11:$ZZ$208,126,FALSE)=0,"",VLOOKUP($A111,parlvotes_lh!$A$11:$ZZ$208,126,FALSE)))</f>
        <v/>
      </c>
      <c r="Q111" s="214" t="str">
        <f>IF(ISERROR(VLOOKUP($A111,parlvotes_lh!$A$11:$ZZ$208,146,FALSE))=TRUE,"",IF(VLOOKUP($A111,parlvotes_lh!$A$11:$ZZ$208,146,FALSE)=0,"",VLOOKUP($A111,parlvotes_lh!$A$11:$ZZ$208,146,FALSE)))</f>
        <v/>
      </c>
      <c r="R111" s="214" t="str">
        <f>IF(ISERROR(VLOOKUP($A111,parlvotes_lh!$A$11:$ZZ$208,166,FALSE))=TRUE,"",IF(VLOOKUP($A111,parlvotes_lh!$A$11:$ZZ$208,166,FALSE)=0,"",VLOOKUP($A111,parlvotes_lh!$A$11:$ZZ$208,166,FALSE)))</f>
        <v/>
      </c>
      <c r="S111" s="214" t="str">
        <f>IF(ISERROR(VLOOKUP($A111,parlvotes_lh!$A$11:$ZZ$208,186,FALSE))=TRUE,"",IF(VLOOKUP($A111,parlvotes_lh!$A$11:$ZZ$208,186,FALSE)=0,"",VLOOKUP($A111,parlvotes_lh!$A$11:$ZZ$208,186,FALSE)))</f>
        <v/>
      </c>
      <c r="T111" s="214" t="str">
        <f>IF(ISERROR(VLOOKUP($A111,parlvotes_lh!$A$11:$ZZ$208,206,FALSE))=TRUE,"",IF(VLOOKUP($A111,parlvotes_lh!$A$11:$ZZ$208,206,FALSE)=0,"",VLOOKUP($A111,parlvotes_lh!$A$11:$ZZ$208,206,FALSE)))</f>
        <v/>
      </c>
      <c r="U111" s="214" t="str">
        <f>IF(ISERROR(VLOOKUP($A111,parlvotes_lh!$A$11:$ZZ$208,226,FALSE))=TRUE,"",IF(VLOOKUP($A111,parlvotes_lh!$A$11:$ZZ$208,226,FALSE)=0,"",VLOOKUP($A111,parlvotes_lh!$A$11:$ZZ$208,226,FALSE)))</f>
        <v/>
      </c>
      <c r="V111" s="214" t="str">
        <f>IF(ISERROR(VLOOKUP($A111,parlvotes_lh!$A$11:$ZZ$208,246,FALSE))=TRUE,"",IF(VLOOKUP($A111,parlvotes_lh!$A$11:$ZZ$208,246,FALSE)=0,"",VLOOKUP($A111,parlvotes_lh!$A$11:$ZZ$208,246,FALSE)))</f>
        <v/>
      </c>
      <c r="W111" s="214" t="str">
        <f>IF(ISERROR(VLOOKUP($A111,parlvotes_lh!$A$11:$ZZ$208,266,FALSE))=TRUE,"",IF(VLOOKUP($A111,parlvotes_lh!$A$11:$ZZ$208,266,FALSE)=0,"",VLOOKUP($A111,parlvotes_lh!$A$11:$ZZ$208,266,FALSE)))</f>
        <v/>
      </c>
      <c r="X111" s="214" t="str">
        <f>IF(ISERROR(VLOOKUP($A111,parlvotes_lh!$A$11:$ZZ$208,286,FALSE))=TRUE,"",IF(VLOOKUP($A111,parlvotes_lh!$A$11:$ZZ$208,286,FALSE)=0,"",VLOOKUP($A111,parlvotes_lh!$A$11:$ZZ$208,286,FALSE)))</f>
        <v/>
      </c>
      <c r="Y111" s="214" t="str">
        <f>IF(ISERROR(VLOOKUP($A111,parlvotes_lh!$A$11:$ZZ$208,306,FALSE))=TRUE,"",IF(VLOOKUP($A111,parlvotes_lh!$A$11:$ZZ$208,306,FALSE)=0,"",VLOOKUP($A111,parlvotes_lh!$A$11:$ZZ$208,306,FALSE)))</f>
        <v/>
      </c>
      <c r="Z111" s="214" t="str">
        <f>IF(ISERROR(VLOOKUP($A111,parlvotes_lh!$A$11:$ZZ$208,326,FALSE))=TRUE,"",IF(VLOOKUP($A111,parlvotes_lh!$A$11:$ZZ$208,326,FALSE)=0,"",VLOOKUP($A111,parlvotes_lh!$A$11:$ZZ$208,326,FALSE)))</f>
        <v/>
      </c>
      <c r="AA111" s="214" t="str">
        <f>IF(ISERROR(VLOOKUP($A111,parlvotes_lh!$A$11:$ZZ$208,346,FALSE))=TRUE,"",IF(VLOOKUP($A111,parlvotes_lh!$A$11:$ZZ$208,346,FALSE)=0,"",VLOOKUP($A111,parlvotes_lh!$A$11:$ZZ$208,346,FALSE)))</f>
        <v/>
      </c>
      <c r="AB111" s="214" t="str">
        <f>IF(ISERROR(VLOOKUP($A111,parlvotes_lh!$A$11:$ZZ$208,366,FALSE))=TRUE,"",IF(VLOOKUP($A111,parlvotes_lh!$A$11:$ZZ$208,366,FALSE)=0,"",VLOOKUP($A111,parlvotes_lh!$A$11:$ZZ$208,366,FALSE)))</f>
        <v/>
      </c>
      <c r="AC111" s="214" t="str">
        <f>IF(ISERROR(VLOOKUP($A111,parlvotes_lh!$A$11:$ZZ$208,386,FALSE))=TRUE,"",IF(VLOOKUP($A111,parlvotes_lh!$A$11:$ZZ$208,386,FALSE)=0,"",VLOOKUP($A111,parlvotes_lh!$A$11:$ZZ$208,386,FALSE)))</f>
        <v/>
      </c>
    </row>
    <row r="112" spans="1:29" ht="13.5" customHeight="1">
      <c r="A112" s="208"/>
      <c r="B112" s="120" t="str">
        <f>IF(A112="","",MID(info_weblinks!$C$3,32,3))</f>
        <v/>
      </c>
      <c r="C112" s="120" t="str">
        <f>IF(info_parties!G115="","",info_parties!G115)</f>
        <v/>
      </c>
      <c r="D112" s="120" t="str">
        <f>IF(info_parties!K115="","",info_parties!K115)</f>
        <v/>
      </c>
      <c r="E112" s="120" t="str">
        <f>IF(info_parties!H115="","",info_parties!H115)</f>
        <v/>
      </c>
      <c r="F112" s="209" t="str">
        <f t="shared" si="12"/>
        <v/>
      </c>
      <c r="G112" s="210" t="str">
        <f t="shared" si="13"/>
        <v/>
      </c>
      <c r="H112" s="211" t="str">
        <f t="shared" si="14"/>
        <v/>
      </c>
      <c r="I112" s="212" t="str">
        <f t="shared" si="15"/>
        <v/>
      </c>
      <c r="J112" s="213" t="str">
        <f>IF(ISERROR(VLOOKUP($A112,parlvotes_lh!$A$11:$ZZ$208,6,FALSE))=TRUE,"",IF(VLOOKUP($A112,parlvotes_lh!$A$11:$ZZ$208,6,FALSE)=0,"",VLOOKUP($A112,parlvotes_lh!$A$11:$ZZ$208,6,FALSE)))</f>
        <v/>
      </c>
      <c r="K112" s="213" t="str">
        <f>IF(ISERROR(VLOOKUP($A112,parlvotes_lh!$A$11:$ZZ$208,26,FALSE))=TRUE,"",IF(VLOOKUP($A112,parlvotes_lh!$A$11:$ZZ$208,26,FALSE)=0,"",VLOOKUP($A112,parlvotes_lh!$A$11:$ZZ$208,26,FALSE)))</f>
        <v/>
      </c>
      <c r="L112" s="213" t="str">
        <f>IF(ISERROR(VLOOKUP($A112,parlvotes_lh!$A$11:$ZZ$208,46,FALSE))=TRUE,"",IF(VLOOKUP($A112,parlvotes_lh!$A$11:$ZZ$208,46,FALSE)=0,"",VLOOKUP($A112,parlvotes_lh!$A$11:$ZZ$208,46,FALSE)))</f>
        <v/>
      </c>
      <c r="M112" s="213" t="str">
        <f>IF(ISERROR(VLOOKUP($A112,parlvotes_lh!$A$11:$ZZ$208,66,FALSE))=TRUE,"",IF(VLOOKUP($A112,parlvotes_lh!$A$11:$ZZ$208,66,FALSE)=0,"",VLOOKUP($A112,parlvotes_lh!$A$11:$ZZ$208,66,FALSE)))</f>
        <v/>
      </c>
      <c r="N112" s="213" t="str">
        <f>IF(ISERROR(VLOOKUP($A112,parlvotes_lh!$A$11:$ZZ$208,86,FALSE))=TRUE,"",IF(VLOOKUP($A112,parlvotes_lh!$A$11:$ZZ$208,86,FALSE)=0,"",VLOOKUP($A112,parlvotes_lh!$A$11:$ZZ$208,86,FALSE)))</f>
        <v/>
      </c>
      <c r="O112" s="213" t="str">
        <f>IF(ISERROR(VLOOKUP($A112,parlvotes_lh!$A$11:$ZZ$208,106,FALSE))=TRUE,"",IF(VLOOKUP($A112,parlvotes_lh!$A$11:$ZZ$208,106,FALSE)=0,"",VLOOKUP($A112,parlvotes_lh!$A$11:$ZZ$208,106,FALSE)))</f>
        <v/>
      </c>
      <c r="P112" s="213" t="str">
        <f>IF(ISERROR(VLOOKUP($A112,parlvotes_lh!$A$11:$ZZ$208,126,FALSE))=TRUE,"",IF(VLOOKUP($A112,parlvotes_lh!$A$11:$ZZ$208,126,FALSE)=0,"",VLOOKUP($A112,parlvotes_lh!$A$11:$ZZ$208,126,FALSE)))</f>
        <v/>
      </c>
      <c r="Q112" s="214" t="str">
        <f>IF(ISERROR(VLOOKUP($A112,parlvotes_lh!$A$11:$ZZ$208,146,FALSE))=TRUE,"",IF(VLOOKUP($A112,parlvotes_lh!$A$11:$ZZ$208,146,FALSE)=0,"",VLOOKUP($A112,parlvotes_lh!$A$11:$ZZ$208,146,FALSE)))</f>
        <v/>
      </c>
      <c r="R112" s="214" t="str">
        <f>IF(ISERROR(VLOOKUP($A112,parlvotes_lh!$A$11:$ZZ$208,166,FALSE))=TRUE,"",IF(VLOOKUP($A112,parlvotes_lh!$A$11:$ZZ$208,166,FALSE)=0,"",VLOOKUP($A112,parlvotes_lh!$A$11:$ZZ$208,166,FALSE)))</f>
        <v/>
      </c>
      <c r="S112" s="214" t="str">
        <f>IF(ISERROR(VLOOKUP($A112,parlvotes_lh!$A$11:$ZZ$208,186,FALSE))=TRUE,"",IF(VLOOKUP($A112,parlvotes_lh!$A$11:$ZZ$208,186,FALSE)=0,"",VLOOKUP($A112,parlvotes_lh!$A$11:$ZZ$208,186,FALSE)))</f>
        <v/>
      </c>
      <c r="T112" s="214" t="str">
        <f>IF(ISERROR(VLOOKUP($A112,parlvotes_lh!$A$11:$ZZ$208,206,FALSE))=TRUE,"",IF(VLOOKUP($A112,parlvotes_lh!$A$11:$ZZ$208,206,FALSE)=0,"",VLOOKUP($A112,parlvotes_lh!$A$11:$ZZ$208,206,FALSE)))</f>
        <v/>
      </c>
      <c r="U112" s="214" t="str">
        <f>IF(ISERROR(VLOOKUP($A112,parlvotes_lh!$A$11:$ZZ$208,226,FALSE))=TRUE,"",IF(VLOOKUP($A112,parlvotes_lh!$A$11:$ZZ$208,226,FALSE)=0,"",VLOOKUP($A112,parlvotes_lh!$A$11:$ZZ$208,226,FALSE)))</f>
        <v/>
      </c>
      <c r="V112" s="214" t="str">
        <f>IF(ISERROR(VLOOKUP($A112,parlvotes_lh!$A$11:$ZZ$208,246,FALSE))=TRUE,"",IF(VLOOKUP($A112,parlvotes_lh!$A$11:$ZZ$208,246,FALSE)=0,"",VLOOKUP($A112,parlvotes_lh!$A$11:$ZZ$208,246,FALSE)))</f>
        <v/>
      </c>
      <c r="W112" s="214" t="str">
        <f>IF(ISERROR(VLOOKUP($A112,parlvotes_lh!$A$11:$ZZ$208,266,FALSE))=TRUE,"",IF(VLOOKUP($A112,parlvotes_lh!$A$11:$ZZ$208,266,FALSE)=0,"",VLOOKUP($A112,parlvotes_lh!$A$11:$ZZ$208,266,FALSE)))</f>
        <v/>
      </c>
      <c r="X112" s="214" t="str">
        <f>IF(ISERROR(VLOOKUP($A112,parlvotes_lh!$A$11:$ZZ$208,286,FALSE))=TRUE,"",IF(VLOOKUP($A112,parlvotes_lh!$A$11:$ZZ$208,286,FALSE)=0,"",VLOOKUP($A112,parlvotes_lh!$A$11:$ZZ$208,286,FALSE)))</f>
        <v/>
      </c>
      <c r="Y112" s="214" t="str">
        <f>IF(ISERROR(VLOOKUP($A112,parlvotes_lh!$A$11:$ZZ$208,306,FALSE))=TRUE,"",IF(VLOOKUP($A112,parlvotes_lh!$A$11:$ZZ$208,306,FALSE)=0,"",VLOOKUP($A112,parlvotes_lh!$A$11:$ZZ$208,306,FALSE)))</f>
        <v/>
      </c>
      <c r="Z112" s="214" t="str">
        <f>IF(ISERROR(VLOOKUP($A112,parlvotes_lh!$A$11:$ZZ$208,326,FALSE))=TRUE,"",IF(VLOOKUP($A112,parlvotes_lh!$A$11:$ZZ$208,326,FALSE)=0,"",VLOOKUP($A112,parlvotes_lh!$A$11:$ZZ$208,326,FALSE)))</f>
        <v/>
      </c>
      <c r="AA112" s="214" t="str">
        <f>IF(ISERROR(VLOOKUP($A112,parlvotes_lh!$A$11:$ZZ$208,346,FALSE))=TRUE,"",IF(VLOOKUP($A112,parlvotes_lh!$A$11:$ZZ$208,346,FALSE)=0,"",VLOOKUP($A112,parlvotes_lh!$A$11:$ZZ$208,346,FALSE)))</f>
        <v/>
      </c>
      <c r="AB112" s="214" t="str">
        <f>IF(ISERROR(VLOOKUP($A112,parlvotes_lh!$A$11:$ZZ$208,366,FALSE))=TRUE,"",IF(VLOOKUP($A112,parlvotes_lh!$A$11:$ZZ$208,366,FALSE)=0,"",VLOOKUP($A112,parlvotes_lh!$A$11:$ZZ$208,366,FALSE)))</f>
        <v/>
      </c>
      <c r="AC112" s="214" t="str">
        <f>IF(ISERROR(VLOOKUP($A112,parlvotes_lh!$A$11:$ZZ$208,386,FALSE))=TRUE,"",IF(VLOOKUP($A112,parlvotes_lh!$A$11:$ZZ$208,386,FALSE)=0,"",VLOOKUP($A112,parlvotes_lh!$A$11:$ZZ$208,386,FALSE)))</f>
        <v/>
      </c>
    </row>
    <row r="113" spans="1:29" ht="13.5" customHeight="1">
      <c r="A113" s="208"/>
      <c r="B113" s="120" t="str">
        <f>IF(A113="","",MID(info_weblinks!$C$3,32,3))</f>
        <v/>
      </c>
      <c r="C113" s="120" t="str">
        <f>IF(info_parties!G116="","",info_parties!G116)</f>
        <v/>
      </c>
      <c r="D113" s="120" t="str">
        <f>IF(info_parties!K116="","",info_parties!K116)</f>
        <v/>
      </c>
      <c r="E113" s="120" t="str">
        <f>IF(info_parties!H116="","",info_parties!H116)</f>
        <v/>
      </c>
      <c r="F113" s="209" t="str">
        <f t="shared" si="12"/>
        <v/>
      </c>
      <c r="G113" s="210" t="str">
        <f t="shared" si="13"/>
        <v/>
      </c>
      <c r="H113" s="211" t="str">
        <f t="shared" si="14"/>
        <v/>
      </c>
      <c r="I113" s="212" t="str">
        <f t="shared" si="15"/>
        <v/>
      </c>
      <c r="J113" s="213" t="str">
        <f>IF(ISERROR(VLOOKUP($A113,parlvotes_lh!$A$11:$ZZ$208,6,FALSE))=TRUE,"",IF(VLOOKUP($A113,parlvotes_lh!$A$11:$ZZ$208,6,FALSE)=0,"",VLOOKUP($A113,parlvotes_lh!$A$11:$ZZ$208,6,FALSE)))</f>
        <v/>
      </c>
      <c r="K113" s="213" t="str">
        <f>IF(ISERROR(VLOOKUP($A113,parlvotes_lh!$A$11:$ZZ$208,26,FALSE))=TRUE,"",IF(VLOOKUP($A113,parlvotes_lh!$A$11:$ZZ$208,26,FALSE)=0,"",VLOOKUP($A113,parlvotes_lh!$A$11:$ZZ$208,26,FALSE)))</f>
        <v/>
      </c>
      <c r="L113" s="213" t="str">
        <f>IF(ISERROR(VLOOKUP($A113,parlvotes_lh!$A$11:$ZZ$208,46,FALSE))=TRUE,"",IF(VLOOKUP($A113,parlvotes_lh!$A$11:$ZZ$208,46,FALSE)=0,"",VLOOKUP($A113,parlvotes_lh!$A$11:$ZZ$208,46,FALSE)))</f>
        <v/>
      </c>
      <c r="M113" s="213" t="str">
        <f>IF(ISERROR(VLOOKUP($A113,parlvotes_lh!$A$11:$ZZ$208,66,FALSE))=TRUE,"",IF(VLOOKUP($A113,parlvotes_lh!$A$11:$ZZ$208,66,FALSE)=0,"",VLOOKUP($A113,parlvotes_lh!$A$11:$ZZ$208,66,FALSE)))</f>
        <v/>
      </c>
      <c r="N113" s="213" t="str">
        <f>IF(ISERROR(VLOOKUP($A113,parlvotes_lh!$A$11:$ZZ$208,86,FALSE))=TRUE,"",IF(VLOOKUP($A113,parlvotes_lh!$A$11:$ZZ$208,86,FALSE)=0,"",VLOOKUP($A113,parlvotes_lh!$A$11:$ZZ$208,86,FALSE)))</f>
        <v/>
      </c>
      <c r="O113" s="213" t="str">
        <f>IF(ISERROR(VLOOKUP($A113,parlvotes_lh!$A$11:$ZZ$208,106,FALSE))=TRUE,"",IF(VLOOKUP($A113,parlvotes_lh!$A$11:$ZZ$208,106,FALSE)=0,"",VLOOKUP($A113,parlvotes_lh!$A$11:$ZZ$208,106,FALSE)))</f>
        <v/>
      </c>
      <c r="P113" s="213" t="str">
        <f>IF(ISERROR(VLOOKUP($A113,parlvotes_lh!$A$11:$ZZ$208,126,FALSE))=TRUE,"",IF(VLOOKUP($A113,parlvotes_lh!$A$11:$ZZ$208,126,FALSE)=0,"",VLOOKUP($A113,parlvotes_lh!$A$11:$ZZ$208,126,FALSE)))</f>
        <v/>
      </c>
      <c r="Q113" s="214" t="str">
        <f>IF(ISERROR(VLOOKUP($A113,parlvotes_lh!$A$11:$ZZ$208,146,FALSE))=TRUE,"",IF(VLOOKUP($A113,parlvotes_lh!$A$11:$ZZ$208,146,FALSE)=0,"",VLOOKUP($A113,parlvotes_lh!$A$11:$ZZ$208,146,FALSE)))</f>
        <v/>
      </c>
      <c r="R113" s="214" t="str">
        <f>IF(ISERROR(VLOOKUP($A113,parlvotes_lh!$A$11:$ZZ$208,166,FALSE))=TRUE,"",IF(VLOOKUP($A113,parlvotes_lh!$A$11:$ZZ$208,166,FALSE)=0,"",VLOOKUP($A113,parlvotes_lh!$A$11:$ZZ$208,166,FALSE)))</f>
        <v/>
      </c>
      <c r="S113" s="214" t="str">
        <f>IF(ISERROR(VLOOKUP($A113,parlvotes_lh!$A$11:$ZZ$208,186,FALSE))=TRUE,"",IF(VLOOKUP($A113,parlvotes_lh!$A$11:$ZZ$208,186,FALSE)=0,"",VLOOKUP($A113,parlvotes_lh!$A$11:$ZZ$208,186,FALSE)))</f>
        <v/>
      </c>
      <c r="T113" s="214" t="str">
        <f>IF(ISERROR(VLOOKUP($A113,parlvotes_lh!$A$11:$ZZ$208,206,FALSE))=TRUE,"",IF(VLOOKUP($A113,parlvotes_lh!$A$11:$ZZ$208,206,FALSE)=0,"",VLOOKUP($A113,parlvotes_lh!$A$11:$ZZ$208,206,FALSE)))</f>
        <v/>
      </c>
      <c r="U113" s="214" t="str">
        <f>IF(ISERROR(VLOOKUP($A113,parlvotes_lh!$A$11:$ZZ$208,226,FALSE))=TRUE,"",IF(VLOOKUP($A113,parlvotes_lh!$A$11:$ZZ$208,226,FALSE)=0,"",VLOOKUP($A113,parlvotes_lh!$A$11:$ZZ$208,226,FALSE)))</f>
        <v/>
      </c>
      <c r="V113" s="214" t="str">
        <f>IF(ISERROR(VLOOKUP($A113,parlvotes_lh!$A$11:$ZZ$208,246,FALSE))=TRUE,"",IF(VLOOKUP($A113,parlvotes_lh!$A$11:$ZZ$208,246,FALSE)=0,"",VLOOKUP($A113,parlvotes_lh!$A$11:$ZZ$208,246,FALSE)))</f>
        <v/>
      </c>
      <c r="W113" s="214" t="str">
        <f>IF(ISERROR(VLOOKUP($A113,parlvotes_lh!$A$11:$ZZ$208,266,FALSE))=TRUE,"",IF(VLOOKUP($A113,parlvotes_lh!$A$11:$ZZ$208,266,FALSE)=0,"",VLOOKUP($A113,parlvotes_lh!$A$11:$ZZ$208,266,FALSE)))</f>
        <v/>
      </c>
      <c r="X113" s="214" t="str">
        <f>IF(ISERROR(VLOOKUP($A113,parlvotes_lh!$A$11:$ZZ$208,286,FALSE))=TRUE,"",IF(VLOOKUP($A113,parlvotes_lh!$A$11:$ZZ$208,286,FALSE)=0,"",VLOOKUP($A113,parlvotes_lh!$A$11:$ZZ$208,286,FALSE)))</f>
        <v/>
      </c>
      <c r="Y113" s="214" t="str">
        <f>IF(ISERROR(VLOOKUP($A113,parlvotes_lh!$A$11:$ZZ$208,306,FALSE))=TRUE,"",IF(VLOOKUP($A113,parlvotes_lh!$A$11:$ZZ$208,306,FALSE)=0,"",VLOOKUP($A113,parlvotes_lh!$A$11:$ZZ$208,306,FALSE)))</f>
        <v/>
      </c>
      <c r="Z113" s="214" t="str">
        <f>IF(ISERROR(VLOOKUP($A113,parlvotes_lh!$A$11:$ZZ$208,326,FALSE))=TRUE,"",IF(VLOOKUP($A113,parlvotes_lh!$A$11:$ZZ$208,326,FALSE)=0,"",VLOOKUP($A113,parlvotes_lh!$A$11:$ZZ$208,326,FALSE)))</f>
        <v/>
      </c>
      <c r="AA113" s="214" t="str">
        <f>IF(ISERROR(VLOOKUP($A113,parlvotes_lh!$A$11:$ZZ$208,346,FALSE))=TRUE,"",IF(VLOOKUP($A113,parlvotes_lh!$A$11:$ZZ$208,346,FALSE)=0,"",VLOOKUP($A113,parlvotes_lh!$A$11:$ZZ$208,346,FALSE)))</f>
        <v/>
      </c>
      <c r="AB113" s="214" t="str">
        <f>IF(ISERROR(VLOOKUP($A113,parlvotes_lh!$A$11:$ZZ$208,366,FALSE))=TRUE,"",IF(VLOOKUP($A113,parlvotes_lh!$A$11:$ZZ$208,366,FALSE)=0,"",VLOOKUP($A113,parlvotes_lh!$A$11:$ZZ$208,366,FALSE)))</f>
        <v/>
      </c>
      <c r="AC113" s="214" t="str">
        <f>IF(ISERROR(VLOOKUP($A113,parlvotes_lh!$A$11:$ZZ$208,386,FALSE))=TRUE,"",IF(VLOOKUP($A113,parlvotes_lh!$A$11:$ZZ$208,386,FALSE)=0,"",VLOOKUP($A113,parlvotes_lh!$A$11:$ZZ$208,386,FALSE)))</f>
        <v/>
      </c>
    </row>
    <row r="114" spans="1:29" ht="13.5" customHeight="1">
      <c r="A114" s="208"/>
      <c r="B114" s="120" t="str">
        <f>IF(A114="","",MID(info_weblinks!$C$3,32,3))</f>
        <v/>
      </c>
      <c r="C114" s="120" t="str">
        <f>IF(info_parties!G117="","",info_parties!G117)</f>
        <v/>
      </c>
      <c r="D114" s="120" t="str">
        <f>IF(info_parties!K117="","",info_parties!K117)</f>
        <v/>
      </c>
      <c r="E114" s="120" t="str">
        <f>IF(info_parties!H117="","",info_parties!H117)</f>
        <v/>
      </c>
      <c r="F114" s="209" t="str">
        <f t="shared" si="12"/>
        <v/>
      </c>
      <c r="G114" s="210" t="str">
        <f t="shared" si="13"/>
        <v/>
      </c>
      <c r="H114" s="211" t="str">
        <f t="shared" si="14"/>
        <v/>
      </c>
      <c r="I114" s="212" t="str">
        <f t="shared" si="15"/>
        <v/>
      </c>
      <c r="J114" s="213" t="str">
        <f>IF(ISERROR(VLOOKUP($A114,parlvotes_lh!$A$11:$ZZ$208,6,FALSE))=TRUE,"",IF(VLOOKUP($A114,parlvotes_lh!$A$11:$ZZ$208,6,FALSE)=0,"",VLOOKUP($A114,parlvotes_lh!$A$11:$ZZ$208,6,FALSE)))</f>
        <v/>
      </c>
      <c r="K114" s="213" t="str">
        <f>IF(ISERROR(VLOOKUP($A114,parlvotes_lh!$A$11:$ZZ$208,26,FALSE))=TRUE,"",IF(VLOOKUP($A114,parlvotes_lh!$A$11:$ZZ$208,26,FALSE)=0,"",VLOOKUP($A114,parlvotes_lh!$A$11:$ZZ$208,26,FALSE)))</f>
        <v/>
      </c>
      <c r="L114" s="213" t="str">
        <f>IF(ISERROR(VLOOKUP($A114,parlvotes_lh!$A$11:$ZZ$208,46,FALSE))=TRUE,"",IF(VLOOKUP($A114,parlvotes_lh!$A$11:$ZZ$208,46,FALSE)=0,"",VLOOKUP($A114,parlvotes_lh!$A$11:$ZZ$208,46,FALSE)))</f>
        <v/>
      </c>
      <c r="M114" s="213" t="str">
        <f>IF(ISERROR(VLOOKUP($A114,parlvotes_lh!$A$11:$ZZ$208,66,FALSE))=TRUE,"",IF(VLOOKUP($A114,parlvotes_lh!$A$11:$ZZ$208,66,FALSE)=0,"",VLOOKUP($A114,parlvotes_lh!$A$11:$ZZ$208,66,FALSE)))</f>
        <v/>
      </c>
      <c r="N114" s="213" t="str">
        <f>IF(ISERROR(VLOOKUP($A114,parlvotes_lh!$A$11:$ZZ$208,86,FALSE))=TRUE,"",IF(VLOOKUP($A114,parlvotes_lh!$A$11:$ZZ$208,86,FALSE)=0,"",VLOOKUP($A114,parlvotes_lh!$A$11:$ZZ$208,86,FALSE)))</f>
        <v/>
      </c>
      <c r="O114" s="213" t="str">
        <f>IF(ISERROR(VLOOKUP($A114,parlvotes_lh!$A$11:$ZZ$208,106,FALSE))=TRUE,"",IF(VLOOKUP($A114,parlvotes_lh!$A$11:$ZZ$208,106,FALSE)=0,"",VLOOKUP($A114,parlvotes_lh!$A$11:$ZZ$208,106,FALSE)))</f>
        <v/>
      </c>
      <c r="P114" s="213" t="str">
        <f>IF(ISERROR(VLOOKUP($A114,parlvotes_lh!$A$11:$ZZ$208,126,FALSE))=TRUE,"",IF(VLOOKUP($A114,parlvotes_lh!$A$11:$ZZ$208,126,FALSE)=0,"",VLOOKUP($A114,parlvotes_lh!$A$11:$ZZ$208,126,FALSE)))</f>
        <v/>
      </c>
      <c r="Q114" s="214" t="str">
        <f>IF(ISERROR(VLOOKUP($A114,parlvotes_lh!$A$11:$ZZ$208,146,FALSE))=TRUE,"",IF(VLOOKUP($A114,parlvotes_lh!$A$11:$ZZ$208,146,FALSE)=0,"",VLOOKUP($A114,parlvotes_lh!$A$11:$ZZ$208,146,FALSE)))</f>
        <v/>
      </c>
      <c r="R114" s="214" t="str">
        <f>IF(ISERROR(VLOOKUP($A114,parlvotes_lh!$A$11:$ZZ$208,166,FALSE))=TRUE,"",IF(VLOOKUP($A114,parlvotes_lh!$A$11:$ZZ$208,166,FALSE)=0,"",VLOOKUP($A114,parlvotes_lh!$A$11:$ZZ$208,166,FALSE)))</f>
        <v/>
      </c>
      <c r="S114" s="214" t="str">
        <f>IF(ISERROR(VLOOKUP($A114,parlvotes_lh!$A$11:$ZZ$208,186,FALSE))=TRUE,"",IF(VLOOKUP($A114,parlvotes_lh!$A$11:$ZZ$208,186,FALSE)=0,"",VLOOKUP($A114,parlvotes_lh!$A$11:$ZZ$208,186,FALSE)))</f>
        <v/>
      </c>
      <c r="T114" s="214" t="str">
        <f>IF(ISERROR(VLOOKUP($A114,parlvotes_lh!$A$11:$ZZ$208,206,FALSE))=TRUE,"",IF(VLOOKUP($A114,parlvotes_lh!$A$11:$ZZ$208,206,FALSE)=0,"",VLOOKUP($A114,parlvotes_lh!$A$11:$ZZ$208,206,FALSE)))</f>
        <v/>
      </c>
      <c r="U114" s="214" t="str">
        <f>IF(ISERROR(VLOOKUP($A114,parlvotes_lh!$A$11:$ZZ$208,226,FALSE))=TRUE,"",IF(VLOOKUP($A114,parlvotes_lh!$A$11:$ZZ$208,226,FALSE)=0,"",VLOOKUP($A114,parlvotes_lh!$A$11:$ZZ$208,226,FALSE)))</f>
        <v/>
      </c>
      <c r="V114" s="214" t="str">
        <f>IF(ISERROR(VLOOKUP($A114,parlvotes_lh!$A$11:$ZZ$208,246,FALSE))=TRUE,"",IF(VLOOKUP($A114,parlvotes_lh!$A$11:$ZZ$208,246,FALSE)=0,"",VLOOKUP($A114,parlvotes_lh!$A$11:$ZZ$208,246,FALSE)))</f>
        <v/>
      </c>
      <c r="W114" s="214" t="str">
        <f>IF(ISERROR(VLOOKUP($A114,parlvotes_lh!$A$11:$ZZ$208,266,FALSE))=TRUE,"",IF(VLOOKUP($A114,parlvotes_lh!$A$11:$ZZ$208,266,FALSE)=0,"",VLOOKUP($A114,parlvotes_lh!$A$11:$ZZ$208,266,FALSE)))</f>
        <v/>
      </c>
      <c r="X114" s="214" t="str">
        <f>IF(ISERROR(VLOOKUP($A114,parlvotes_lh!$A$11:$ZZ$208,286,FALSE))=TRUE,"",IF(VLOOKUP($A114,parlvotes_lh!$A$11:$ZZ$208,286,FALSE)=0,"",VLOOKUP($A114,parlvotes_lh!$A$11:$ZZ$208,286,FALSE)))</f>
        <v/>
      </c>
      <c r="Y114" s="214" t="str">
        <f>IF(ISERROR(VLOOKUP($A114,parlvotes_lh!$A$11:$ZZ$208,306,FALSE))=TRUE,"",IF(VLOOKUP($A114,parlvotes_lh!$A$11:$ZZ$208,306,FALSE)=0,"",VLOOKUP($A114,parlvotes_lh!$A$11:$ZZ$208,306,FALSE)))</f>
        <v/>
      </c>
      <c r="Z114" s="214" t="str">
        <f>IF(ISERROR(VLOOKUP($A114,parlvotes_lh!$A$11:$ZZ$208,326,FALSE))=TRUE,"",IF(VLOOKUP($A114,parlvotes_lh!$A$11:$ZZ$208,326,FALSE)=0,"",VLOOKUP($A114,parlvotes_lh!$A$11:$ZZ$208,326,FALSE)))</f>
        <v/>
      </c>
      <c r="AA114" s="214" t="str">
        <f>IF(ISERROR(VLOOKUP($A114,parlvotes_lh!$A$11:$ZZ$208,346,FALSE))=TRUE,"",IF(VLOOKUP($A114,parlvotes_lh!$A$11:$ZZ$208,346,FALSE)=0,"",VLOOKUP($A114,parlvotes_lh!$A$11:$ZZ$208,346,FALSE)))</f>
        <v/>
      </c>
      <c r="AB114" s="214" t="str">
        <f>IF(ISERROR(VLOOKUP($A114,parlvotes_lh!$A$11:$ZZ$208,366,FALSE))=TRUE,"",IF(VLOOKUP($A114,parlvotes_lh!$A$11:$ZZ$208,366,FALSE)=0,"",VLOOKUP($A114,parlvotes_lh!$A$11:$ZZ$208,366,FALSE)))</f>
        <v/>
      </c>
      <c r="AC114" s="214" t="str">
        <f>IF(ISERROR(VLOOKUP($A114,parlvotes_lh!$A$11:$ZZ$208,386,FALSE))=TRUE,"",IF(VLOOKUP($A114,parlvotes_lh!$A$11:$ZZ$208,386,FALSE)=0,"",VLOOKUP($A114,parlvotes_lh!$A$11:$ZZ$208,386,FALSE)))</f>
        <v/>
      </c>
    </row>
    <row r="115" spans="1:29" ht="13.5" customHeight="1">
      <c r="A115" s="208"/>
      <c r="B115" s="120" t="str">
        <f>IF(A115="","",MID(info_weblinks!$C$3,32,3))</f>
        <v/>
      </c>
      <c r="C115" s="120" t="str">
        <f>IF(info_parties!G118="","",info_parties!G118)</f>
        <v/>
      </c>
      <c r="D115" s="120" t="str">
        <f>IF(info_parties!K118="","",info_parties!K118)</f>
        <v/>
      </c>
      <c r="E115" s="120" t="str">
        <f>IF(info_parties!H118="","",info_parties!H118)</f>
        <v/>
      </c>
      <c r="F115" s="209" t="str">
        <f t="shared" si="12"/>
        <v/>
      </c>
      <c r="G115" s="210" t="str">
        <f t="shared" si="13"/>
        <v/>
      </c>
      <c r="H115" s="211" t="str">
        <f t="shared" si="14"/>
        <v/>
      </c>
      <c r="I115" s="212" t="str">
        <f t="shared" si="15"/>
        <v/>
      </c>
      <c r="J115" s="213" t="str">
        <f>IF(ISERROR(VLOOKUP($A115,parlvotes_lh!$A$11:$ZZ$208,6,FALSE))=TRUE,"",IF(VLOOKUP($A115,parlvotes_lh!$A$11:$ZZ$208,6,FALSE)=0,"",VLOOKUP($A115,parlvotes_lh!$A$11:$ZZ$208,6,FALSE)))</f>
        <v/>
      </c>
      <c r="K115" s="213" t="str">
        <f>IF(ISERROR(VLOOKUP($A115,parlvotes_lh!$A$11:$ZZ$208,26,FALSE))=TRUE,"",IF(VLOOKUP($A115,parlvotes_lh!$A$11:$ZZ$208,26,FALSE)=0,"",VLOOKUP($A115,parlvotes_lh!$A$11:$ZZ$208,26,FALSE)))</f>
        <v/>
      </c>
      <c r="L115" s="213" t="str">
        <f>IF(ISERROR(VLOOKUP($A115,parlvotes_lh!$A$11:$ZZ$208,46,FALSE))=TRUE,"",IF(VLOOKUP($A115,parlvotes_lh!$A$11:$ZZ$208,46,FALSE)=0,"",VLOOKUP($A115,parlvotes_lh!$A$11:$ZZ$208,46,FALSE)))</f>
        <v/>
      </c>
      <c r="M115" s="213" t="str">
        <f>IF(ISERROR(VLOOKUP($A115,parlvotes_lh!$A$11:$ZZ$208,66,FALSE))=TRUE,"",IF(VLOOKUP($A115,parlvotes_lh!$A$11:$ZZ$208,66,FALSE)=0,"",VLOOKUP($A115,parlvotes_lh!$A$11:$ZZ$208,66,FALSE)))</f>
        <v/>
      </c>
      <c r="N115" s="213" t="str">
        <f>IF(ISERROR(VLOOKUP($A115,parlvotes_lh!$A$11:$ZZ$208,86,FALSE))=TRUE,"",IF(VLOOKUP($A115,parlvotes_lh!$A$11:$ZZ$208,86,FALSE)=0,"",VLOOKUP($A115,parlvotes_lh!$A$11:$ZZ$208,86,FALSE)))</f>
        <v/>
      </c>
      <c r="O115" s="213" t="str">
        <f>IF(ISERROR(VLOOKUP($A115,parlvotes_lh!$A$11:$ZZ$208,106,FALSE))=TRUE,"",IF(VLOOKUP($A115,parlvotes_lh!$A$11:$ZZ$208,106,FALSE)=0,"",VLOOKUP($A115,parlvotes_lh!$A$11:$ZZ$208,106,FALSE)))</f>
        <v/>
      </c>
      <c r="P115" s="213" t="str">
        <f>IF(ISERROR(VLOOKUP($A115,parlvotes_lh!$A$11:$ZZ$208,126,FALSE))=TRUE,"",IF(VLOOKUP($A115,parlvotes_lh!$A$11:$ZZ$208,126,FALSE)=0,"",VLOOKUP($A115,parlvotes_lh!$A$11:$ZZ$208,126,FALSE)))</f>
        <v/>
      </c>
      <c r="Q115" s="214" t="str">
        <f>IF(ISERROR(VLOOKUP($A115,parlvotes_lh!$A$11:$ZZ$208,146,FALSE))=TRUE,"",IF(VLOOKUP($A115,parlvotes_lh!$A$11:$ZZ$208,146,FALSE)=0,"",VLOOKUP($A115,parlvotes_lh!$A$11:$ZZ$208,146,FALSE)))</f>
        <v/>
      </c>
      <c r="R115" s="214" t="str">
        <f>IF(ISERROR(VLOOKUP($A115,parlvotes_lh!$A$11:$ZZ$208,166,FALSE))=TRUE,"",IF(VLOOKUP($A115,parlvotes_lh!$A$11:$ZZ$208,166,FALSE)=0,"",VLOOKUP($A115,parlvotes_lh!$A$11:$ZZ$208,166,FALSE)))</f>
        <v/>
      </c>
      <c r="S115" s="214" t="str">
        <f>IF(ISERROR(VLOOKUP($A115,parlvotes_lh!$A$11:$ZZ$208,186,FALSE))=TRUE,"",IF(VLOOKUP($A115,parlvotes_lh!$A$11:$ZZ$208,186,FALSE)=0,"",VLOOKUP($A115,parlvotes_lh!$A$11:$ZZ$208,186,FALSE)))</f>
        <v/>
      </c>
      <c r="T115" s="214" t="str">
        <f>IF(ISERROR(VLOOKUP($A115,parlvotes_lh!$A$11:$ZZ$208,206,FALSE))=TRUE,"",IF(VLOOKUP($A115,parlvotes_lh!$A$11:$ZZ$208,206,FALSE)=0,"",VLOOKUP($A115,parlvotes_lh!$A$11:$ZZ$208,206,FALSE)))</f>
        <v/>
      </c>
      <c r="U115" s="214" t="str">
        <f>IF(ISERROR(VLOOKUP($A115,parlvotes_lh!$A$11:$ZZ$208,226,FALSE))=TRUE,"",IF(VLOOKUP($A115,parlvotes_lh!$A$11:$ZZ$208,226,FALSE)=0,"",VLOOKUP($A115,parlvotes_lh!$A$11:$ZZ$208,226,FALSE)))</f>
        <v/>
      </c>
      <c r="V115" s="214" t="str">
        <f>IF(ISERROR(VLOOKUP($A115,parlvotes_lh!$A$11:$ZZ$208,246,FALSE))=TRUE,"",IF(VLOOKUP($A115,parlvotes_lh!$A$11:$ZZ$208,246,FALSE)=0,"",VLOOKUP($A115,parlvotes_lh!$A$11:$ZZ$208,246,FALSE)))</f>
        <v/>
      </c>
      <c r="W115" s="214" t="str">
        <f>IF(ISERROR(VLOOKUP($A115,parlvotes_lh!$A$11:$ZZ$208,266,FALSE))=TRUE,"",IF(VLOOKUP($A115,parlvotes_lh!$A$11:$ZZ$208,266,FALSE)=0,"",VLOOKUP($A115,parlvotes_lh!$A$11:$ZZ$208,266,FALSE)))</f>
        <v/>
      </c>
      <c r="X115" s="214" t="str">
        <f>IF(ISERROR(VLOOKUP($A115,parlvotes_lh!$A$11:$ZZ$208,286,FALSE))=TRUE,"",IF(VLOOKUP($A115,parlvotes_lh!$A$11:$ZZ$208,286,FALSE)=0,"",VLOOKUP($A115,parlvotes_lh!$A$11:$ZZ$208,286,FALSE)))</f>
        <v/>
      </c>
      <c r="Y115" s="214" t="str">
        <f>IF(ISERROR(VLOOKUP($A115,parlvotes_lh!$A$11:$ZZ$208,306,FALSE))=TRUE,"",IF(VLOOKUP($A115,parlvotes_lh!$A$11:$ZZ$208,306,FALSE)=0,"",VLOOKUP($A115,parlvotes_lh!$A$11:$ZZ$208,306,FALSE)))</f>
        <v/>
      </c>
      <c r="Z115" s="214" t="str">
        <f>IF(ISERROR(VLOOKUP($A115,parlvotes_lh!$A$11:$ZZ$208,326,FALSE))=TRUE,"",IF(VLOOKUP($A115,parlvotes_lh!$A$11:$ZZ$208,326,FALSE)=0,"",VLOOKUP($A115,parlvotes_lh!$A$11:$ZZ$208,326,FALSE)))</f>
        <v/>
      </c>
      <c r="AA115" s="214" t="str">
        <f>IF(ISERROR(VLOOKUP($A115,parlvotes_lh!$A$11:$ZZ$208,346,FALSE))=TRUE,"",IF(VLOOKUP($A115,parlvotes_lh!$A$11:$ZZ$208,346,FALSE)=0,"",VLOOKUP($A115,parlvotes_lh!$A$11:$ZZ$208,346,FALSE)))</f>
        <v/>
      </c>
      <c r="AB115" s="214" t="str">
        <f>IF(ISERROR(VLOOKUP($A115,parlvotes_lh!$A$11:$ZZ$208,366,FALSE))=TRUE,"",IF(VLOOKUP($A115,parlvotes_lh!$A$11:$ZZ$208,366,FALSE)=0,"",VLOOKUP($A115,parlvotes_lh!$A$11:$ZZ$208,366,FALSE)))</f>
        <v/>
      </c>
      <c r="AC115" s="214" t="str">
        <f>IF(ISERROR(VLOOKUP($A115,parlvotes_lh!$A$11:$ZZ$208,386,FALSE))=TRUE,"",IF(VLOOKUP($A115,parlvotes_lh!$A$11:$ZZ$208,386,FALSE)=0,"",VLOOKUP($A115,parlvotes_lh!$A$11:$ZZ$208,386,FALSE)))</f>
        <v/>
      </c>
    </row>
    <row r="116" spans="1:29" ht="13.5" customHeight="1">
      <c r="A116" s="208"/>
      <c r="B116" s="120" t="str">
        <f>IF(A116="","",MID(info_weblinks!$C$3,32,3))</f>
        <v/>
      </c>
      <c r="C116" s="120" t="str">
        <f>IF(info_parties!G119="","",info_parties!G119)</f>
        <v/>
      </c>
      <c r="D116" s="120" t="str">
        <f>IF(info_parties!K119="","",info_parties!K119)</f>
        <v/>
      </c>
      <c r="E116" s="120" t="str">
        <f>IF(info_parties!H119="","",info_parties!H119)</f>
        <v/>
      </c>
      <c r="F116" s="209" t="str">
        <f t="shared" si="12"/>
        <v/>
      </c>
      <c r="G116" s="210" t="str">
        <f t="shared" si="13"/>
        <v/>
      </c>
      <c r="H116" s="211" t="str">
        <f t="shared" si="14"/>
        <v/>
      </c>
      <c r="I116" s="212" t="str">
        <f t="shared" si="15"/>
        <v/>
      </c>
      <c r="J116" s="213" t="str">
        <f>IF(ISERROR(VLOOKUP($A116,parlvotes_lh!$A$11:$ZZ$208,6,FALSE))=TRUE,"",IF(VLOOKUP($A116,parlvotes_lh!$A$11:$ZZ$208,6,FALSE)=0,"",VLOOKUP($A116,parlvotes_lh!$A$11:$ZZ$208,6,FALSE)))</f>
        <v/>
      </c>
      <c r="K116" s="213" t="str">
        <f>IF(ISERROR(VLOOKUP($A116,parlvotes_lh!$A$11:$ZZ$208,26,FALSE))=TRUE,"",IF(VLOOKUP($A116,parlvotes_lh!$A$11:$ZZ$208,26,FALSE)=0,"",VLOOKUP($A116,parlvotes_lh!$A$11:$ZZ$208,26,FALSE)))</f>
        <v/>
      </c>
      <c r="L116" s="213" t="str">
        <f>IF(ISERROR(VLOOKUP($A116,parlvotes_lh!$A$11:$ZZ$208,46,FALSE))=TRUE,"",IF(VLOOKUP($A116,parlvotes_lh!$A$11:$ZZ$208,46,FALSE)=0,"",VLOOKUP($A116,parlvotes_lh!$A$11:$ZZ$208,46,FALSE)))</f>
        <v/>
      </c>
      <c r="M116" s="213" t="str">
        <f>IF(ISERROR(VLOOKUP($A116,parlvotes_lh!$A$11:$ZZ$208,66,FALSE))=TRUE,"",IF(VLOOKUP($A116,parlvotes_lh!$A$11:$ZZ$208,66,FALSE)=0,"",VLOOKUP($A116,parlvotes_lh!$A$11:$ZZ$208,66,FALSE)))</f>
        <v/>
      </c>
      <c r="N116" s="213" t="str">
        <f>IF(ISERROR(VLOOKUP($A116,parlvotes_lh!$A$11:$ZZ$208,86,FALSE))=TRUE,"",IF(VLOOKUP($A116,parlvotes_lh!$A$11:$ZZ$208,86,FALSE)=0,"",VLOOKUP($A116,parlvotes_lh!$A$11:$ZZ$208,86,FALSE)))</f>
        <v/>
      </c>
      <c r="O116" s="213" t="str">
        <f>IF(ISERROR(VLOOKUP($A116,parlvotes_lh!$A$11:$ZZ$208,106,FALSE))=TRUE,"",IF(VLOOKUP($A116,parlvotes_lh!$A$11:$ZZ$208,106,FALSE)=0,"",VLOOKUP($A116,parlvotes_lh!$A$11:$ZZ$208,106,FALSE)))</f>
        <v/>
      </c>
      <c r="P116" s="213" t="str">
        <f>IF(ISERROR(VLOOKUP($A116,parlvotes_lh!$A$11:$ZZ$208,126,FALSE))=TRUE,"",IF(VLOOKUP($A116,parlvotes_lh!$A$11:$ZZ$208,126,FALSE)=0,"",VLOOKUP($A116,parlvotes_lh!$A$11:$ZZ$208,126,FALSE)))</f>
        <v/>
      </c>
      <c r="Q116" s="214" t="str">
        <f>IF(ISERROR(VLOOKUP($A116,parlvotes_lh!$A$11:$ZZ$208,146,FALSE))=TRUE,"",IF(VLOOKUP($A116,parlvotes_lh!$A$11:$ZZ$208,146,FALSE)=0,"",VLOOKUP($A116,parlvotes_lh!$A$11:$ZZ$208,146,FALSE)))</f>
        <v/>
      </c>
      <c r="R116" s="214" t="str">
        <f>IF(ISERROR(VLOOKUP($A116,parlvotes_lh!$A$11:$ZZ$208,166,FALSE))=TRUE,"",IF(VLOOKUP($A116,parlvotes_lh!$A$11:$ZZ$208,166,FALSE)=0,"",VLOOKUP($A116,parlvotes_lh!$A$11:$ZZ$208,166,FALSE)))</f>
        <v/>
      </c>
      <c r="S116" s="214" t="str">
        <f>IF(ISERROR(VLOOKUP($A116,parlvotes_lh!$A$11:$ZZ$208,186,FALSE))=TRUE,"",IF(VLOOKUP($A116,parlvotes_lh!$A$11:$ZZ$208,186,FALSE)=0,"",VLOOKUP($A116,parlvotes_lh!$A$11:$ZZ$208,186,FALSE)))</f>
        <v/>
      </c>
      <c r="T116" s="214" t="str">
        <f>IF(ISERROR(VLOOKUP($A116,parlvotes_lh!$A$11:$ZZ$208,206,FALSE))=TRUE,"",IF(VLOOKUP($A116,parlvotes_lh!$A$11:$ZZ$208,206,FALSE)=0,"",VLOOKUP($A116,parlvotes_lh!$A$11:$ZZ$208,206,FALSE)))</f>
        <v/>
      </c>
      <c r="U116" s="214" t="str">
        <f>IF(ISERROR(VLOOKUP($A116,parlvotes_lh!$A$11:$ZZ$208,226,FALSE))=TRUE,"",IF(VLOOKUP($A116,parlvotes_lh!$A$11:$ZZ$208,226,FALSE)=0,"",VLOOKUP($A116,parlvotes_lh!$A$11:$ZZ$208,226,FALSE)))</f>
        <v/>
      </c>
      <c r="V116" s="214" t="str">
        <f>IF(ISERROR(VLOOKUP($A116,parlvotes_lh!$A$11:$ZZ$208,246,FALSE))=TRUE,"",IF(VLOOKUP($A116,parlvotes_lh!$A$11:$ZZ$208,246,FALSE)=0,"",VLOOKUP($A116,parlvotes_lh!$A$11:$ZZ$208,246,FALSE)))</f>
        <v/>
      </c>
      <c r="W116" s="214" t="str">
        <f>IF(ISERROR(VLOOKUP($A116,parlvotes_lh!$A$11:$ZZ$208,266,FALSE))=TRUE,"",IF(VLOOKUP($A116,parlvotes_lh!$A$11:$ZZ$208,266,FALSE)=0,"",VLOOKUP($A116,parlvotes_lh!$A$11:$ZZ$208,266,FALSE)))</f>
        <v/>
      </c>
      <c r="X116" s="214" t="str">
        <f>IF(ISERROR(VLOOKUP($A116,parlvotes_lh!$A$11:$ZZ$208,286,FALSE))=TRUE,"",IF(VLOOKUP($A116,parlvotes_lh!$A$11:$ZZ$208,286,FALSE)=0,"",VLOOKUP($A116,parlvotes_lh!$A$11:$ZZ$208,286,FALSE)))</f>
        <v/>
      </c>
      <c r="Y116" s="214" t="str">
        <f>IF(ISERROR(VLOOKUP($A116,parlvotes_lh!$A$11:$ZZ$208,306,FALSE))=TRUE,"",IF(VLOOKUP($A116,parlvotes_lh!$A$11:$ZZ$208,306,FALSE)=0,"",VLOOKUP($A116,parlvotes_lh!$A$11:$ZZ$208,306,FALSE)))</f>
        <v/>
      </c>
      <c r="Z116" s="214" t="str">
        <f>IF(ISERROR(VLOOKUP($A116,parlvotes_lh!$A$11:$ZZ$208,326,FALSE))=TRUE,"",IF(VLOOKUP($A116,parlvotes_lh!$A$11:$ZZ$208,326,FALSE)=0,"",VLOOKUP($A116,parlvotes_lh!$A$11:$ZZ$208,326,FALSE)))</f>
        <v/>
      </c>
      <c r="AA116" s="214" t="str">
        <f>IF(ISERROR(VLOOKUP($A116,parlvotes_lh!$A$11:$ZZ$208,346,FALSE))=TRUE,"",IF(VLOOKUP($A116,parlvotes_lh!$A$11:$ZZ$208,346,FALSE)=0,"",VLOOKUP($A116,parlvotes_lh!$A$11:$ZZ$208,346,FALSE)))</f>
        <v/>
      </c>
      <c r="AB116" s="214" t="str">
        <f>IF(ISERROR(VLOOKUP($A116,parlvotes_lh!$A$11:$ZZ$208,366,FALSE))=TRUE,"",IF(VLOOKUP($A116,parlvotes_lh!$A$11:$ZZ$208,366,FALSE)=0,"",VLOOKUP($A116,parlvotes_lh!$A$11:$ZZ$208,366,FALSE)))</f>
        <v/>
      </c>
      <c r="AC116" s="214" t="str">
        <f>IF(ISERROR(VLOOKUP($A116,parlvotes_lh!$A$11:$ZZ$208,386,FALSE))=TRUE,"",IF(VLOOKUP($A116,parlvotes_lh!$A$11:$ZZ$208,386,FALSE)=0,"",VLOOKUP($A116,parlvotes_lh!$A$11:$ZZ$208,386,FALSE)))</f>
        <v/>
      </c>
    </row>
    <row r="117" spans="1:29" ht="13.5" customHeight="1">
      <c r="A117" s="208"/>
      <c r="B117" s="120" t="str">
        <f>IF(A117="","",MID(info_weblinks!$C$3,32,3))</f>
        <v/>
      </c>
      <c r="C117" s="120" t="str">
        <f>IF(info_parties!G120="","",info_parties!G120)</f>
        <v/>
      </c>
      <c r="D117" s="120" t="str">
        <f>IF(info_parties!K120="","",info_parties!K120)</f>
        <v/>
      </c>
      <c r="E117" s="120" t="str">
        <f>IF(info_parties!H120="","",info_parties!H120)</f>
        <v/>
      </c>
      <c r="F117" s="209" t="str">
        <f t="shared" si="12"/>
        <v/>
      </c>
      <c r="G117" s="210" t="str">
        <f t="shared" si="13"/>
        <v/>
      </c>
      <c r="H117" s="211" t="str">
        <f t="shared" si="14"/>
        <v/>
      </c>
      <c r="I117" s="212" t="str">
        <f t="shared" si="15"/>
        <v/>
      </c>
      <c r="J117" s="213" t="str">
        <f>IF(ISERROR(VLOOKUP($A117,parlvotes_lh!$A$11:$ZZ$208,6,FALSE))=TRUE,"",IF(VLOOKUP($A117,parlvotes_lh!$A$11:$ZZ$208,6,FALSE)=0,"",VLOOKUP($A117,parlvotes_lh!$A$11:$ZZ$208,6,FALSE)))</f>
        <v/>
      </c>
      <c r="K117" s="213" t="str">
        <f>IF(ISERROR(VLOOKUP($A117,parlvotes_lh!$A$11:$ZZ$208,26,FALSE))=TRUE,"",IF(VLOOKUP($A117,parlvotes_lh!$A$11:$ZZ$208,26,FALSE)=0,"",VLOOKUP($A117,parlvotes_lh!$A$11:$ZZ$208,26,FALSE)))</f>
        <v/>
      </c>
      <c r="L117" s="213" t="str">
        <f>IF(ISERROR(VLOOKUP($A117,parlvotes_lh!$A$11:$ZZ$208,46,FALSE))=TRUE,"",IF(VLOOKUP($A117,parlvotes_lh!$A$11:$ZZ$208,46,FALSE)=0,"",VLOOKUP($A117,parlvotes_lh!$A$11:$ZZ$208,46,FALSE)))</f>
        <v/>
      </c>
      <c r="M117" s="213" t="str">
        <f>IF(ISERROR(VLOOKUP($A117,parlvotes_lh!$A$11:$ZZ$208,66,FALSE))=TRUE,"",IF(VLOOKUP($A117,parlvotes_lh!$A$11:$ZZ$208,66,FALSE)=0,"",VLOOKUP($A117,parlvotes_lh!$A$11:$ZZ$208,66,FALSE)))</f>
        <v/>
      </c>
      <c r="N117" s="213" t="str">
        <f>IF(ISERROR(VLOOKUP($A117,parlvotes_lh!$A$11:$ZZ$208,86,FALSE))=TRUE,"",IF(VLOOKUP($A117,parlvotes_lh!$A$11:$ZZ$208,86,FALSE)=0,"",VLOOKUP($A117,parlvotes_lh!$A$11:$ZZ$208,86,FALSE)))</f>
        <v/>
      </c>
      <c r="O117" s="213" t="str">
        <f>IF(ISERROR(VLOOKUP($A117,parlvotes_lh!$A$11:$ZZ$208,106,FALSE))=TRUE,"",IF(VLOOKUP($A117,parlvotes_lh!$A$11:$ZZ$208,106,FALSE)=0,"",VLOOKUP($A117,parlvotes_lh!$A$11:$ZZ$208,106,FALSE)))</f>
        <v/>
      </c>
      <c r="P117" s="213" t="str">
        <f>IF(ISERROR(VLOOKUP($A117,parlvotes_lh!$A$11:$ZZ$208,126,FALSE))=TRUE,"",IF(VLOOKUP($A117,parlvotes_lh!$A$11:$ZZ$208,126,FALSE)=0,"",VLOOKUP($A117,parlvotes_lh!$A$11:$ZZ$208,126,FALSE)))</f>
        <v/>
      </c>
      <c r="Q117" s="214" t="str">
        <f>IF(ISERROR(VLOOKUP($A117,parlvotes_lh!$A$11:$ZZ$208,146,FALSE))=TRUE,"",IF(VLOOKUP($A117,parlvotes_lh!$A$11:$ZZ$208,146,FALSE)=0,"",VLOOKUP($A117,parlvotes_lh!$A$11:$ZZ$208,146,FALSE)))</f>
        <v/>
      </c>
      <c r="R117" s="214" t="str">
        <f>IF(ISERROR(VLOOKUP($A117,parlvotes_lh!$A$11:$ZZ$208,166,FALSE))=TRUE,"",IF(VLOOKUP($A117,parlvotes_lh!$A$11:$ZZ$208,166,FALSE)=0,"",VLOOKUP($A117,parlvotes_lh!$A$11:$ZZ$208,166,FALSE)))</f>
        <v/>
      </c>
      <c r="S117" s="214" t="str">
        <f>IF(ISERROR(VLOOKUP($A117,parlvotes_lh!$A$11:$ZZ$208,186,FALSE))=TRUE,"",IF(VLOOKUP($A117,parlvotes_lh!$A$11:$ZZ$208,186,FALSE)=0,"",VLOOKUP($A117,parlvotes_lh!$A$11:$ZZ$208,186,FALSE)))</f>
        <v/>
      </c>
      <c r="T117" s="214" t="str">
        <f>IF(ISERROR(VLOOKUP($A117,parlvotes_lh!$A$11:$ZZ$208,206,FALSE))=TRUE,"",IF(VLOOKUP($A117,parlvotes_lh!$A$11:$ZZ$208,206,FALSE)=0,"",VLOOKUP($A117,parlvotes_lh!$A$11:$ZZ$208,206,FALSE)))</f>
        <v/>
      </c>
      <c r="U117" s="214" t="str">
        <f>IF(ISERROR(VLOOKUP($A117,parlvotes_lh!$A$11:$ZZ$208,226,FALSE))=TRUE,"",IF(VLOOKUP($A117,parlvotes_lh!$A$11:$ZZ$208,226,FALSE)=0,"",VLOOKUP($A117,parlvotes_lh!$A$11:$ZZ$208,226,FALSE)))</f>
        <v/>
      </c>
      <c r="V117" s="214" t="str">
        <f>IF(ISERROR(VLOOKUP($A117,parlvotes_lh!$A$11:$ZZ$208,246,FALSE))=TRUE,"",IF(VLOOKUP($A117,parlvotes_lh!$A$11:$ZZ$208,246,FALSE)=0,"",VLOOKUP($A117,parlvotes_lh!$A$11:$ZZ$208,246,FALSE)))</f>
        <v/>
      </c>
      <c r="W117" s="214" t="str">
        <f>IF(ISERROR(VLOOKUP($A117,parlvotes_lh!$A$11:$ZZ$208,266,FALSE))=TRUE,"",IF(VLOOKUP($A117,parlvotes_lh!$A$11:$ZZ$208,266,FALSE)=0,"",VLOOKUP($A117,parlvotes_lh!$A$11:$ZZ$208,266,FALSE)))</f>
        <v/>
      </c>
      <c r="X117" s="214" t="str">
        <f>IF(ISERROR(VLOOKUP($A117,parlvotes_lh!$A$11:$ZZ$208,286,FALSE))=TRUE,"",IF(VLOOKUP($A117,parlvotes_lh!$A$11:$ZZ$208,286,FALSE)=0,"",VLOOKUP($A117,parlvotes_lh!$A$11:$ZZ$208,286,FALSE)))</f>
        <v/>
      </c>
      <c r="Y117" s="214" t="str">
        <f>IF(ISERROR(VLOOKUP($A117,parlvotes_lh!$A$11:$ZZ$208,306,FALSE))=TRUE,"",IF(VLOOKUP($A117,parlvotes_lh!$A$11:$ZZ$208,306,FALSE)=0,"",VLOOKUP($A117,parlvotes_lh!$A$11:$ZZ$208,306,FALSE)))</f>
        <v/>
      </c>
      <c r="Z117" s="214" t="str">
        <f>IF(ISERROR(VLOOKUP($A117,parlvotes_lh!$A$11:$ZZ$208,326,FALSE))=TRUE,"",IF(VLOOKUP($A117,parlvotes_lh!$A$11:$ZZ$208,326,FALSE)=0,"",VLOOKUP($A117,parlvotes_lh!$A$11:$ZZ$208,326,FALSE)))</f>
        <v/>
      </c>
      <c r="AA117" s="214" t="str">
        <f>IF(ISERROR(VLOOKUP($A117,parlvotes_lh!$A$11:$ZZ$208,346,FALSE))=TRUE,"",IF(VLOOKUP($A117,parlvotes_lh!$A$11:$ZZ$208,346,FALSE)=0,"",VLOOKUP($A117,parlvotes_lh!$A$11:$ZZ$208,346,FALSE)))</f>
        <v/>
      </c>
      <c r="AB117" s="214" t="str">
        <f>IF(ISERROR(VLOOKUP($A117,parlvotes_lh!$A$11:$ZZ$208,366,FALSE))=TRUE,"",IF(VLOOKUP($A117,parlvotes_lh!$A$11:$ZZ$208,366,FALSE)=0,"",VLOOKUP($A117,parlvotes_lh!$A$11:$ZZ$208,366,FALSE)))</f>
        <v/>
      </c>
      <c r="AC117" s="214" t="str">
        <f>IF(ISERROR(VLOOKUP($A117,parlvotes_lh!$A$11:$ZZ$208,386,FALSE))=TRUE,"",IF(VLOOKUP($A117,parlvotes_lh!$A$11:$ZZ$208,386,FALSE)=0,"",VLOOKUP($A117,parlvotes_lh!$A$11:$ZZ$208,386,FALSE)))</f>
        <v/>
      </c>
    </row>
    <row r="118" spans="1:29" ht="13.5" customHeight="1">
      <c r="A118" s="208"/>
      <c r="B118" s="120" t="str">
        <f>IF(A118="","",MID(info_weblinks!$C$3,32,3))</f>
        <v/>
      </c>
      <c r="C118" s="120" t="str">
        <f>IF(info_parties!G121="","",info_parties!G121)</f>
        <v/>
      </c>
      <c r="D118" s="120" t="str">
        <f>IF(info_parties!K121="","",info_parties!K121)</f>
        <v/>
      </c>
      <c r="E118" s="120" t="str">
        <f>IF(info_parties!H121="","",info_parties!H121)</f>
        <v/>
      </c>
      <c r="F118" s="209" t="str">
        <f t="shared" si="12"/>
        <v/>
      </c>
      <c r="G118" s="210" t="str">
        <f t="shared" si="13"/>
        <v/>
      </c>
      <c r="H118" s="211" t="str">
        <f t="shared" si="14"/>
        <v/>
      </c>
      <c r="I118" s="212" t="str">
        <f t="shared" si="15"/>
        <v/>
      </c>
      <c r="J118" s="213" t="str">
        <f>IF(ISERROR(VLOOKUP($A118,parlvotes_lh!$A$11:$ZZ$208,6,FALSE))=TRUE,"",IF(VLOOKUP($A118,parlvotes_lh!$A$11:$ZZ$208,6,FALSE)=0,"",VLOOKUP($A118,parlvotes_lh!$A$11:$ZZ$208,6,FALSE)))</f>
        <v/>
      </c>
      <c r="K118" s="213" t="str">
        <f>IF(ISERROR(VLOOKUP($A118,parlvotes_lh!$A$11:$ZZ$208,26,FALSE))=TRUE,"",IF(VLOOKUP($A118,parlvotes_lh!$A$11:$ZZ$208,26,FALSE)=0,"",VLOOKUP($A118,parlvotes_lh!$A$11:$ZZ$208,26,FALSE)))</f>
        <v/>
      </c>
      <c r="L118" s="213" t="str">
        <f>IF(ISERROR(VLOOKUP($A118,parlvotes_lh!$A$11:$ZZ$208,46,FALSE))=TRUE,"",IF(VLOOKUP($A118,parlvotes_lh!$A$11:$ZZ$208,46,FALSE)=0,"",VLOOKUP($A118,parlvotes_lh!$A$11:$ZZ$208,46,FALSE)))</f>
        <v/>
      </c>
      <c r="M118" s="213" t="str">
        <f>IF(ISERROR(VLOOKUP($A118,parlvotes_lh!$A$11:$ZZ$208,66,FALSE))=TRUE,"",IF(VLOOKUP($A118,parlvotes_lh!$A$11:$ZZ$208,66,FALSE)=0,"",VLOOKUP($A118,parlvotes_lh!$A$11:$ZZ$208,66,FALSE)))</f>
        <v/>
      </c>
      <c r="N118" s="213" t="str">
        <f>IF(ISERROR(VLOOKUP($A118,parlvotes_lh!$A$11:$ZZ$208,86,FALSE))=TRUE,"",IF(VLOOKUP($A118,parlvotes_lh!$A$11:$ZZ$208,86,FALSE)=0,"",VLOOKUP($A118,parlvotes_lh!$A$11:$ZZ$208,86,FALSE)))</f>
        <v/>
      </c>
      <c r="O118" s="213" t="str">
        <f>IF(ISERROR(VLOOKUP($A118,parlvotes_lh!$A$11:$ZZ$208,106,FALSE))=TRUE,"",IF(VLOOKUP($A118,parlvotes_lh!$A$11:$ZZ$208,106,FALSE)=0,"",VLOOKUP($A118,parlvotes_lh!$A$11:$ZZ$208,106,FALSE)))</f>
        <v/>
      </c>
      <c r="P118" s="213" t="str">
        <f>IF(ISERROR(VLOOKUP($A118,parlvotes_lh!$A$11:$ZZ$208,126,FALSE))=TRUE,"",IF(VLOOKUP($A118,parlvotes_lh!$A$11:$ZZ$208,126,FALSE)=0,"",VLOOKUP($A118,parlvotes_lh!$A$11:$ZZ$208,126,FALSE)))</f>
        <v/>
      </c>
      <c r="Q118" s="214" t="str">
        <f>IF(ISERROR(VLOOKUP($A118,parlvotes_lh!$A$11:$ZZ$208,146,FALSE))=TRUE,"",IF(VLOOKUP($A118,parlvotes_lh!$A$11:$ZZ$208,146,FALSE)=0,"",VLOOKUP($A118,parlvotes_lh!$A$11:$ZZ$208,146,FALSE)))</f>
        <v/>
      </c>
      <c r="R118" s="214" t="str">
        <f>IF(ISERROR(VLOOKUP($A118,parlvotes_lh!$A$11:$ZZ$208,166,FALSE))=TRUE,"",IF(VLOOKUP($A118,parlvotes_lh!$A$11:$ZZ$208,166,FALSE)=0,"",VLOOKUP($A118,parlvotes_lh!$A$11:$ZZ$208,166,FALSE)))</f>
        <v/>
      </c>
      <c r="S118" s="214" t="str">
        <f>IF(ISERROR(VLOOKUP($A118,parlvotes_lh!$A$11:$ZZ$208,186,FALSE))=TRUE,"",IF(VLOOKUP($A118,parlvotes_lh!$A$11:$ZZ$208,186,FALSE)=0,"",VLOOKUP($A118,parlvotes_lh!$A$11:$ZZ$208,186,FALSE)))</f>
        <v/>
      </c>
      <c r="T118" s="214" t="str">
        <f>IF(ISERROR(VLOOKUP($A118,parlvotes_lh!$A$11:$ZZ$208,206,FALSE))=TRUE,"",IF(VLOOKUP($A118,parlvotes_lh!$A$11:$ZZ$208,206,FALSE)=0,"",VLOOKUP($A118,parlvotes_lh!$A$11:$ZZ$208,206,FALSE)))</f>
        <v/>
      </c>
      <c r="U118" s="214" t="str">
        <f>IF(ISERROR(VLOOKUP($A118,parlvotes_lh!$A$11:$ZZ$208,226,FALSE))=TRUE,"",IF(VLOOKUP($A118,parlvotes_lh!$A$11:$ZZ$208,226,FALSE)=0,"",VLOOKUP($A118,parlvotes_lh!$A$11:$ZZ$208,226,FALSE)))</f>
        <v/>
      </c>
      <c r="V118" s="214" t="str">
        <f>IF(ISERROR(VLOOKUP($A118,parlvotes_lh!$A$11:$ZZ$208,246,FALSE))=TRUE,"",IF(VLOOKUP($A118,parlvotes_lh!$A$11:$ZZ$208,246,FALSE)=0,"",VLOOKUP($A118,parlvotes_lh!$A$11:$ZZ$208,246,FALSE)))</f>
        <v/>
      </c>
      <c r="W118" s="214" t="str">
        <f>IF(ISERROR(VLOOKUP($A118,parlvotes_lh!$A$11:$ZZ$208,266,FALSE))=TRUE,"",IF(VLOOKUP($A118,parlvotes_lh!$A$11:$ZZ$208,266,FALSE)=0,"",VLOOKUP($A118,parlvotes_lh!$A$11:$ZZ$208,266,FALSE)))</f>
        <v/>
      </c>
      <c r="X118" s="214" t="str">
        <f>IF(ISERROR(VLOOKUP($A118,parlvotes_lh!$A$11:$ZZ$208,286,FALSE))=TRUE,"",IF(VLOOKUP($A118,parlvotes_lh!$A$11:$ZZ$208,286,FALSE)=0,"",VLOOKUP($A118,parlvotes_lh!$A$11:$ZZ$208,286,FALSE)))</f>
        <v/>
      </c>
      <c r="Y118" s="214" t="str">
        <f>IF(ISERROR(VLOOKUP($A118,parlvotes_lh!$A$11:$ZZ$208,306,FALSE))=TRUE,"",IF(VLOOKUP($A118,parlvotes_lh!$A$11:$ZZ$208,306,FALSE)=0,"",VLOOKUP($A118,parlvotes_lh!$A$11:$ZZ$208,306,FALSE)))</f>
        <v/>
      </c>
      <c r="Z118" s="214" t="str">
        <f>IF(ISERROR(VLOOKUP($A118,parlvotes_lh!$A$11:$ZZ$208,326,FALSE))=TRUE,"",IF(VLOOKUP($A118,parlvotes_lh!$A$11:$ZZ$208,326,FALSE)=0,"",VLOOKUP($A118,parlvotes_lh!$A$11:$ZZ$208,326,FALSE)))</f>
        <v/>
      </c>
      <c r="AA118" s="214" t="str">
        <f>IF(ISERROR(VLOOKUP($A118,parlvotes_lh!$A$11:$ZZ$208,346,FALSE))=TRUE,"",IF(VLOOKUP($A118,parlvotes_lh!$A$11:$ZZ$208,346,FALSE)=0,"",VLOOKUP($A118,parlvotes_lh!$A$11:$ZZ$208,346,FALSE)))</f>
        <v/>
      </c>
      <c r="AB118" s="214" t="str">
        <f>IF(ISERROR(VLOOKUP($A118,parlvotes_lh!$A$11:$ZZ$208,366,FALSE))=TRUE,"",IF(VLOOKUP($A118,parlvotes_lh!$A$11:$ZZ$208,366,FALSE)=0,"",VLOOKUP($A118,parlvotes_lh!$A$11:$ZZ$208,366,FALSE)))</f>
        <v/>
      </c>
      <c r="AC118" s="214" t="str">
        <f>IF(ISERROR(VLOOKUP($A118,parlvotes_lh!$A$11:$ZZ$208,386,FALSE))=TRUE,"",IF(VLOOKUP($A118,parlvotes_lh!$A$11:$ZZ$208,386,FALSE)=0,"",VLOOKUP($A118,parlvotes_lh!$A$11:$ZZ$208,386,FALSE)))</f>
        <v/>
      </c>
    </row>
    <row r="119" spans="1:29" ht="13.5" customHeight="1">
      <c r="A119" s="208"/>
      <c r="B119" s="120" t="str">
        <f>IF(A119="","",MID(info_weblinks!$C$3,32,3))</f>
        <v/>
      </c>
      <c r="C119" s="120" t="str">
        <f>IF(info_parties!G122="","",info_parties!G122)</f>
        <v/>
      </c>
      <c r="D119" s="120" t="str">
        <f>IF(info_parties!K122="","",info_parties!K122)</f>
        <v/>
      </c>
      <c r="E119" s="120" t="str">
        <f>IF(info_parties!H122="","",info_parties!H122)</f>
        <v/>
      </c>
      <c r="F119" s="209" t="str">
        <f t="shared" si="12"/>
        <v/>
      </c>
      <c r="G119" s="210" t="str">
        <f t="shared" si="13"/>
        <v/>
      </c>
      <c r="H119" s="211" t="str">
        <f t="shared" si="14"/>
        <v/>
      </c>
      <c r="I119" s="212" t="str">
        <f t="shared" si="15"/>
        <v/>
      </c>
      <c r="J119" s="213" t="str">
        <f>IF(ISERROR(VLOOKUP($A119,parlvotes_lh!$A$11:$ZZ$208,6,FALSE))=TRUE,"",IF(VLOOKUP($A119,parlvotes_lh!$A$11:$ZZ$208,6,FALSE)=0,"",VLOOKUP($A119,parlvotes_lh!$A$11:$ZZ$208,6,FALSE)))</f>
        <v/>
      </c>
      <c r="K119" s="213" t="str">
        <f>IF(ISERROR(VLOOKUP($A119,parlvotes_lh!$A$11:$ZZ$208,26,FALSE))=TRUE,"",IF(VLOOKUP($A119,parlvotes_lh!$A$11:$ZZ$208,26,FALSE)=0,"",VLOOKUP($A119,parlvotes_lh!$A$11:$ZZ$208,26,FALSE)))</f>
        <v/>
      </c>
      <c r="L119" s="213" t="str">
        <f>IF(ISERROR(VLOOKUP($A119,parlvotes_lh!$A$11:$ZZ$208,46,FALSE))=TRUE,"",IF(VLOOKUP($A119,parlvotes_lh!$A$11:$ZZ$208,46,FALSE)=0,"",VLOOKUP($A119,parlvotes_lh!$A$11:$ZZ$208,46,FALSE)))</f>
        <v/>
      </c>
      <c r="M119" s="213" t="str">
        <f>IF(ISERROR(VLOOKUP($A119,parlvotes_lh!$A$11:$ZZ$208,66,FALSE))=TRUE,"",IF(VLOOKUP($A119,parlvotes_lh!$A$11:$ZZ$208,66,FALSE)=0,"",VLOOKUP($A119,parlvotes_lh!$A$11:$ZZ$208,66,FALSE)))</f>
        <v/>
      </c>
      <c r="N119" s="213" t="str">
        <f>IF(ISERROR(VLOOKUP($A119,parlvotes_lh!$A$11:$ZZ$208,86,FALSE))=TRUE,"",IF(VLOOKUP($A119,parlvotes_lh!$A$11:$ZZ$208,86,FALSE)=0,"",VLOOKUP($A119,parlvotes_lh!$A$11:$ZZ$208,86,FALSE)))</f>
        <v/>
      </c>
      <c r="O119" s="213" t="str">
        <f>IF(ISERROR(VLOOKUP($A119,parlvotes_lh!$A$11:$ZZ$208,106,FALSE))=TRUE,"",IF(VLOOKUP($A119,parlvotes_lh!$A$11:$ZZ$208,106,FALSE)=0,"",VLOOKUP($A119,parlvotes_lh!$A$11:$ZZ$208,106,FALSE)))</f>
        <v/>
      </c>
      <c r="P119" s="213" t="str">
        <f>IF(ISERROR(VLOOKUP($A119,parlvotes_lh!$A$11:$ZZ$208,126,FALSE))=TRUE,"",IF(VLOOKUP($A119,parlvotes_lh!$A$11:$ZZ$208,126,FALSE)=0,"",VLOOKUP($A119,parlvotes_lh!$A$11:$ZZ$208,126,FALSE)))</f>
        <v/>
      </c>
      <c r="Q119" s="214" t="str">
        <f>IF(ISERROR(VLOOKUP($A119,parlvotes_lh!$A$11:$ZZ$208,146,FALSE))=TRUE,"",IF(VLOOKUP($A119,parlvotes_lh!$A$11:$ZZ$208,146,FALSE)=0,"",VLOOKUP($A119,parlvotes_lh!$A$11:$ZZ$208,146,FALSE)))</f>
        <v/>
      </c>
      <c r="R119" s="214" t="str">
        <f>IF(ISERROR(VLOOKUP($A119,parlvotes_lh!$A$11:$ZZ$208,166,FALSE))=TRUE,"",IF(VLOOKUP($A119,parlvotes_lh!$A$11:$ZZ$208,166,FALSE)=0,"",VLOOKUP($A119,parlvotes_lh!$A$11:$ZZ$208,166,FALSE)))</f>
        <v/>
      </c>
      <c r="S119" s="214" t="str">
        <f>IF(ISERROR(VLOOKUP($A119,parlvotes_lh!$A$11:$ZZ$208,186,FALSE))=TRUE,"",IF(VLOOKUP($A119,parlvotes_lh!$A$11:$ZZ$208,186,FALSE)=0,"",VLOOKUP($A119,parlvotes_lh!$A$11:$ZZ$208,186,FALSE)))</f>
        <v/>
      </c>
      <c r="T119" s="214" t="str">
        <f>IF(ISERROR(VLOOKUP($A119,parlvotes_lh!$A$11:$ZZ$208,206,FALSE))=TRUE,"",IF(VLOOKUP($A119,parlvotes_lh!$A$11:$ZZ$208,206,FALSE)=0,"",VLOOKUP($A119,parlvotes_lh!$A$11:$ZZ$208,206,FALSE)))</f>
        <v/>
      </c>
      <c r="U119" s="214" t="str">
        <f>IF(ISERROR(VLOOKUP($A119,parlvotes_lh!$A$11:$ZZ$208,226,FALSE))=TRUE,"",IF(VLOOKUP($A119,parlvotes_lh!$A$11:$ZZ$208,226,FALSE)=0,"",VLOOKUP($A119,parlvotes_lh!$A$11:$ZZ$208,226,FALSE)))</f>
        <v/>
      </c>
      <c r="V119" s="214" t="str">
        <f>IF(ISERROR(VLOOKUP($A119,parlvotes_lh!$A$11:$ZZ$208,246,FALSE))=TRUE,"",IF(VLOOKUP($A119,parlvotes_lh!$A$11:$ZZ$208,246,FALSE)=0,"",VLOOKUP($A119,parlvotes_lh!$A$11:$ZZ$208,246,FALSE)))</f>
        <v/>
      </c>
      <c r="W119" s="214" t="str">
        <f>IF(ISERROR(VLOOKUP($A119,parlvotes_lh!$A$11:$ZZ$208,266,FALSE))=TRUE,"",IF(VLOOKUP($A119,parlvotes_lh!$A$11:$ZZ$208,266,FALSE)=0,"",VLOOKUP($A119,parlvotes_lh!$A$11:$ZZ$208,266,FALSE)))</f>
        <v/>
      </c>
      <c r="X119" s="214" t="str">
        <f>IF(ISERROR(VLOOKUP($A119,parlvotes_lh!$A$11:$ZZ$208,286,FALSE))=TRUE,"",IF(VLOOKUP($A119,parlvotes_lh!$A$11:$ZZ$208,286,FALSE)=0,"",VLOOKUP($A119,parlvotes_lh!$A$11:$ZZ$208,286,FALSE)))</f>
        <v/>
      </c>
      <c r="Y119" s="214" t="str">
        <f>IF(ISERROR(VLOOKUP($A119,parlvotes_lh!$A$11:$ZZ$208,306,FALSE))=TRUE,"",IF(VLOOKUP($A119,parlvotes_lh!$A$11:$ZZ$208,306,FALSE)=0,"",VLOOKUP($A119,parlvotes_lh!$A$11:$ZZ$208,306,FALSE)))</f>
        <v/>
      </c>
      <c r="Z119" s="214" t="str">
        <f>IF(ISERROR(VLOOKUP($A119,parlvotes_lh!$A$11:$ZZ$208,326,FALSE))=TRUE,"",IF(VLOOKUP($A119,parlvotes_lh!$A$11:$ZZ$208,326,FALSE)=0,"",VLOOKUP($A119,parlvotes_lh!$A$11:$ZZ$208,326,FALSE)))</f>
        <v/>
      </c>
      <c r="AA119" s="214" t="str">
        <f>IF(ISERROR(VLOOKUP($A119,parlvotes_lh!$A$11:$ZZ$208,346,FALSE))=TRUE,"",IF(VLOOKUP($A119,parlvotes_lh!$A$11:$ZZ$208,346,FALSE)=0,"",VLOOKUP($A119,parlvotes_lh!$A$11:$ZZ$208,346,FALSE)))</f>
        <v/>
      </c>
      <c r="AB119" s="214" t="str">
        <f>IF(ISERROR(VLOOKUP($A119,parlvotes_lh!$A$11:$ZZ$208,366,FALSE))=TRUE,"",IF(VLOOKUP($A119,parlvotes_lh!$A$11:$ZZ$208,366,FALSE)=0,"",VLOOKUP($A119,parlvotes_lh!$A$11:$ZZ$208,366,FALSE)))</f>
        <v/>
      </c>
      <c r="AC119" s="214" t="str">
        <f>IF(ISERROR(VLOOKUP($A119,parlvotes_lh!$A$11:$ZZ$208,386,FALSE))=TRUE,"",IF(VLOOKUP($A119,parlvotes_lh!$A$11:$ZZ$208,386,FALSE)=0,"",VLOOKUP($A119,parlvotes_lh!$A$11:$ZZ$208,386,FALSE)))</f>
        <v/>
      </c>
    </row>
    <row r="120" spans="1:29" ht="13.5" customHeight="1">
      <c r="A120" s="208"/>
      <c r="B120" s="120" t="str">
        <f>IF(A120="","",MID(info_weblinks!$C$3,32,3))</f>
        <v/>
      </c>
      <c r="C120" s="120" t="str">
        <f>IF(info_parties!G123="","",info_parties!G123)</f>
        <v/>
      </c>
      <c r="D120" s="120" t="str">
        <f>IF(info_parties!K123="","",info_parties!K123)</f>
        <v/>
      </c>
      <c r="E120" s="120" t="str">
        <f>IF(info_parties!H123="","",info_parties!H123)</f>
        <v/>
      </c>
      <c r="F120" s="209" t="str">
        <f t="shared" si="12"/>
        <v/>
      </c>
      <c r="G120" s="210" t="str">
        <f t="shared" si="13"/>
        <v/>
      </c>
      <c r="H120" s="211" t="str">
        <f t="shared" si="14"/>
        <v/>
      </c>
      <c r="I120" s="212" t="str">
        <f t="shared" si="15"/>
        <v/>
      </c>
      <c r="J120" s="213" t="str">
        <f>IF(ISERROR(VLOOKUP($A120,parlvotes_lh!$A$11:$ZZ$208,6,FALSE))=TRUE,"",IF(VLOOKUP($A120,parlvotes_lh!$A$11:$ZZ$208,6,FALSE)=0,"",VLOOKUP($A120,parlvotes_lh!$A$11:$ZZ$208,6,FALSE)))</f>
        <v/>
      </c>
      <c r="K120" s="213" t="str">
        <f>IF(ISERROR(VLOOKUP($A120,parlvotes_lh!$A$11:$ZZ$208,26,FALSE))=TRUE,"",IF(VLOOKUP($A120,parlvotes_lh!$A$11:$ZZ$208,26,FALSE)=0,"",VLOOKUP($A120,parlvotes_lh!$A$11:$ZZ$208,26,FALSE)))</f>
        <v/>
      </c>
      <c r="L120" s="213" t="str">
        <f>IF(ISERROR(VLOOKUP($A120,parlvotes_lh!$A$11:$ZZ$208,46,FALSE))=TRUE,"",IF(VLOOKUP($A120,parlvotes_lh!$A$11:$ZZ$208,46,FALSE)=0,"",VLOOKUP($A120,parlvotes_lh!$A$11:$ZZ$208,46,FALSE)))</f>
        <v/>
      </c>
      <c r="M120" s="213" t="str">
        <f>IF(ISERROR(VLOOKUP($A120,parlvotes_lh!$A$11:$ZZ$208,66,FALSE))=TRUE,"",IF(VLOOKUP($A120,parlvotes_lh!$A$11:$ZZ$208,66,FALSE)=0,"",VLOOKUP($A120,parlvotes_lh!$A$11:$ZZ$208,66,FALSE)))</f>
        <v/>
      </c>
      <c r="N120" s="213" t="str">
        <f>IF(ISERROR(VLOOKUP($A120,parlvotes_lh!$A$11:$ZZ$208,86,FALSE))=TRUE,"",IF(VLOOKUP($A120,parlvotes_lh!$A$11:$ZZ$208,86,FALSE)=0,"",VLOOKUP($A120,parlvotes_lh!$A$11:$ZZ$208,86,FALSE)))</f>
        <v/>
      </c>
      <c r="O120" s="213" t="str">
        <f>IF(ISERROR(VLOOKUP($A120,parlvotes_lh!$A$11:$ZZ$208,106,FALSE))=TRUE,"",IF(VLOOKUP($A120,parlvotes_lh!$A$11:$ZZ$208,106,FALSE)=0,"",VLOOKUP($A120,parlvotes_lh!$A$11:$ZZ$208,106,FALSE)))</f>
        <v/>
      </c>
      <c r="P120" s="213" t="str">
        <f>IF(ISERROR(VLOOKUP($A120,parlvotes_lh!$A$11:$ZZ$208,126,FALSE))=TRUE,"",IF(VLOOKUP($A120,parlvotes_lh!$A$11:$ZZ$208,126,FALSE)=0,"",VLOOKUP($A120,parlvotes_lh!$A$11:$ZZ$208,126,FALSE)))</f>
        <v/>
      </c>
      <c r="Q120" s="214" t="str">
        <f>IF(ISERROR(VLOOKUP($A120,parlvotes_lh!$A$11:$ZZ$208,146,FALSE))=TRUE,"",IF(VLOOKUP($A120,parlvotes_lh!$A$11:$ZZ$208,146,FALSE)=0,"",VLOOKUP($A120,parlvotes_lh!$A$11:$ZZ$208,146,FALSE)))</f>
        <v/>
      </c>
      <c r="R120" s="214" t="str">
        <f>IF(ISERROR(VLOOKUP($A120,parlvotes_lh!$A$11:$ZZ$208,166,FALSE))=TRUE,"",IF(VLOOKUP($A120,parlvotes_lh!$A$11:$ZZ$208,166,FALSE)=0,"",VLOOKUP($A120,parlvotes_lh!$A$11:$ZZ$208,166,FALSE)))</f>
        <v/>
      </c>
      <c r="S120" s="214" t="str">
        <f>IF(ISERROR(VLOOKUP($A120,parlvotes_lh!$A$11:$ZZ$208,186,FALSE))=TRUE,"",IF(VLOOKUP($A120,parlvotes_lh!$A$11:$ZZ$208,186,FALSE)=0,"",VLOOKUP($A120,parlvotes_lh!$A$11:$ZZ$208,186,FALSE)))</f>
        <v/>
      </c>
      <c r="T120" s="214" t="str">
        <f>IF(ISERROR(VLOOKUP($A120,parlvotes_lh!$A$11:$ZZ$208,206,FALSE))=TRUE,"",IF(VLOOKUP($A120,parlvotes_lh!$A$11:$ZZ$208,206,FALSE)=0,"",VLOOKUP($A120,parlvotes_lh!$A$11:$ZZ$208,206,FALSE)))</f>
        <v/>
      </c>
      <c r="U120" s="214" t="str">
        <f>IF(ISERROR(VLOOKUP($A120,parlvotes_lh!$A$11:$ZZ$208,226,FALSE))=TRUE,"",IF(VLOOKUP($A120,parlvotes_lh!$A$11:$ZZ$208,226,FALSE)=0,"",VLOOKUP($A120,parlvotes_lh!$A$11:$ZZ$208,226,FALSE)))</f>
        <v/>
      </c>
      <c r="V120" s="214" t="str">
        <f>IF(ISERROR(VLOOKUP($A120,parlvotes_lh!$A$11:$ZZ$208,246,FALSE))=TRUE,"",IF(VLOOKUP($A120,parlvotes_lh!$A$11:$ZZ$208,246,FALSE)=0,"",VLOOKUP($A120,parlvotes_lh!$A$11:$ZZ$208,246,FALSE)))</f>
        <v/>
      </c>
      <c r="W120" s="214" t="str">
        <f>IF(ISERROR(VLOOKUP($A120,parlvotes_lh!$A$11:$ZZ$208,266,FALSE))=TRUE,"",IF(VLOOKUP($A120,parlvotes_lh!$A$11:$ZZ$208,266,FALSE)=0,"",VLOOKUP($A120,parlvotes_lh!$A$11:$ZZ$208,266,FALSE)))</f>
        <v/>
      </c>
      <c r="X120" s="214" t="str">
        <f>IF(ISERROR(VLOOKUP($A120,parlvotes_lh!$A$11:$ZZ$208,286,FALSE))=TRUE,"",IF(VLOOKUP($A120,parlvotes_lh!$A$11:$ZZ$208,286,FALSE)=0,"",VLOOKUP($A120,parlvotes_lh!$A$11:$ZZ$208,286,FALSE)))</f>
        <v/>
      </c>
      <c r="Y120" s="214" t="str">
        <f>IF(ISERROR(VLOOKUP($A120,parlvotes_lh!$A$11:$ZZ$208,306,FALSE))=TRUE,"",IF(VLOOKUP($A120,parlvotes_lh!$A$11:$ZZ$208,306,FALSE)=0,"",VLOOKUP($A120,parlvotes_lh!$A$11:$ZZ$208,306,FALSE)))</f>
        <v/>
      </c>
      <c r="Z120" s="214" t="str">
        <f>IF(ISERROR(VLOOKUP($A120,parlvotes_lh!$A$11:$ZZ$208,326,FALSE))=TRUE,"",IF(VLOOKUP($A120,parlvotes_lh!$A$11:$ZZ$208,326,FALSE)=0,"",VLOOKUP($A120,parlvotes_lh!$A$11:$ZZ$208,326,FALSE)))</f>
        <v/>
      </c>
      <c r="AA120" s="214" t="str">
        <f>IF(ISERROR(VLOOKUP($A120,parlvotes_lh!$A$11:$ZZ$208,346,FALSE))=TRUE,"",IF(VLOOKUP($A120,parlvotes_lh!$A$11:$ZZ$208,346,FALSE)=0,"",VLOOKUP($A120,parlvotes_lh!$A$11:$ZZ$208,346,FALSE)))</f>
        <v/>
      </c>
      <c r="AB120" s="214" t="str">
        <f>IF(ISERROR(VLOOKUP($A120,parlvotes_lh!$A$11:$ZZ$208,366,FALSE))=TRUE,"",IF(VLOOKUP($A120,parlvotes_lh!$A$11:$ZZ$208,366,FALSE)=0,"",VLOOKUP($A120,parlvotes_lh!$A$11:$ZZ$208,366,FALSE)))</f>
        <v/>
      </c>
      <c r="AC120" s="214" t="str">
        <f>IF(ISERROR(VLOOKUP($A120,parlvotes_lh!$A$11:$ZZ$208,386,FALSE))=TRUE,"",IF(VLOOKUP($A120,parlvotes_lh!$A$11:$ZZ$208,386,FALSE)=0,"",VLOOKUP($A120,parlvotes_lh!$A$11:$ZZ$208,386,FALSE)))</f>
        <v/>
      </c>
    </row>
    <row r="121" spans="1:29" ht="13.5" customHeight="1">
      <c r="A121" s="208"/>
      <c r="B121" s="120" t="str">
        <f>IF(A121="","",MID(info_weblinks!$C$3,32,3))</f>
        <v/>
      </c>
      <c r="C121" s="120" t="str">
        <f>IF(info_parties!G124="","",info_parties!G124)</f>
        <v/>
      </c>
      <c r="D121" s="120" t="str">
        <f>IF(info_parties!K124="","",info_parties!K124)</f>
        <v/>
      </c>
      <c r="E121" s="120" t="str">
        <f>IF(info_parties!H124="","",info_parties!H124)</f>
        <v/>
      </c>
      <c r="F121" s="209" t="str">
        <f t="shared" si="12"/>
        <v/>
      </c>
      <c r="G121" s="210" t="str">
        <f t="shared" si="13"/>
        <v/>
      </c>
      <c r="H121" s="211" t="str">
        <f t="shared" si="14"/>
        <v/>
      </c>
      <c r="I121" s="212" t="str">
        <f t="shared" si="15"/>
        <v/>
      </c>
      <c r="J121" s="213" t="str">
        <f>IF(ISERROR(VLOOKUP($A121,parlvotes_lh!$A$11:$ZZ$208,6,FALSE))=TRUE,"",IF(VLOOKUP($A121,parlvotes_lh!$A$11:$ZZ$208,6,FALSE)=0,"",VLOOKUP($A121,parlvotes_lh!$A$11:$ZZ$208,6,FALSE)))</f>
        <v/>
      </c>
      <c r="K121" s="213" t="str">
        <f>IF(ISERROR(VLOOKUP($A121,parlvotes_lh!$A$11:$ZZ$208,26,FALSE))=TRUE,"",IF(VLOOKUP($A121,parlvotes_lh!$A$11:$ZZ$208,26,FALSE)=0,"",VLOOKUP($A121,parlvotes_lh!$A$11:$ZZ$208,26,FALSE)))</f>
        <v/>
      </c>
      <c r="L121" s="213" t="str">
        <f>IF(ISERROR(VLOOKUP($A121,parlvotes_lh!$A$11:$ZZ$208,46,FALSE))=TRUE,"",IF(VLOOKUP($A121,parlvotes_lh!$A$11:$ZZ$208,46,FALSE)=0,"",VLOOKUP($A121,parlvotes_lh!$A$11:$ZZ$208,46,FALSE)))</f>
        <v/>
      </c>
      <c r="M121" s="213" t="str">
        <f>IF(ISERROR(VLOOKUP($A121,parlvotes_lh!$A$11:$ZZ$208,66,FALSE))=TRUE,"",IF(VLOOKUP($A121,parlvotes_lh!$A$11:$ZZ$208,66,FALSE)=0,"",VLOOKUP($A121,parlvotes_lh!$A$11:$ZZ$208,66,FALSE)))</f>
        <v/>
      </c>
      <c r="N121" s="213" t="str">
        <f>IF(ISERROR(VLOOKUP($A121,parlvotes_lh!$A$11:$ZZ$208,86,FALSE))=TRUE,"",IF(VLOOKUP($A121,parlvotes_lh!$A$11:$ZZ$208,86,FALSE)=0,"",VLOOKUP($A121,parlvotes_lh!$A$11:$ZZ$208,86,FALSE)))</f>
        <v/>
      </c>
      <c r="O121" s="213" t="str">
        <f>IF(ISERROR(VLOOKUP($A121,parlvotes_lh!$A$11:$ZZ$208,106,FALSE))=TRUE,"",IF(VLOOKUP($A121,parlvotes_lh!$A$11:$ZZ$208,106,FALSE)=0,"",VLOOKUP($A121,parlvotes_lh!$A$11:$ZZ$208,106,FALSE)))</f>
        <v/>
      </c>
      <c r="P121" s="213" t="str">
        <f>IF(ISERROR(VLOOKUP($A121,parlvotes_lh!$A$11:$ZZ$208,126,FALSE))=TRUE,"",IF(VLOOKUP($A121,parlvotes_lh!$A$11:$ZZ$208,126,FALSE)=0,"",VLOOKUP($A121,parlvotes_lh!$A$11:$ZZ$208,126,FALSE)))</f>
        <v/>
      </c>
      <c r="Q121" s="214" t="str">
        <f>IF(ISERROR(VLOOKUP($A121,parlvotes_lh!$A$11:$ZZ$208,146,FALSE))=TRUE,"",IF(VLOOKUP($A121,parlvotes_lh!$A$11:$ZZ$208,146,FALSE)=0,"",VLOOKUP($A121,parlvotes_lh!$A$11:$ZZ$208,146,FALSE)))</f>
        <v/>
      </c>
      <c r="R121" s="214" t="str">
        <f>IF(ISERROR(VLOOKUP($A121,parlvotes_lh!$A$11:$ZZ$208,166,FALSE))=TRUE,"",IF(VLOOKUP($A121,parlvotes_lh!$A$11:$ZZ$208,166,FALSE)=0,"",VLOOKUP($A121,parlvotes_lh!$A$11:$ZZ$208,166,FALSE)))</f>
        <v/>
      </c>
      <c r="S121" s="214" t="str">
        <f>IF(ISERROR(VLOOKUP($A121,parlvotes_lh!$A$11:$ZZ$208,186,FALSE))=TRUE,"",IF(VLOOKUP($A121,parlvotes_lh!$A$11:$ZZ$208,186,FALSE)=0,"",VLOOKUP($A121,parlvotes_lh!$A$11:$ZZ$208,186,FALSE)))</f>
        <v/>
      </c>
      <c r="T121" s="214" t="str">
        <f>IF(ISERROR(VLOOKUP($A121,parlvotes_lh!$A$11:$ZZ$208,206,FALSE))=TRUE,"",IF(VLOOKUP($A121,parlvotes_lh!$A$11:$ZZ$208,206,FALSE)=0,"",VLOOKUP($A121,parlvotes_lh!$A$11:$ZZ$208,206,FALSE)))</f>
        <v/>
      </c>
      <c r="U121" s="214" t="str">
        <f>IF(ISERROR(VLOOKUP($A121,parlvotes_lh!$A$11:$ZZ$208,226,FALSE))=TRUE,"",IF(VLOOKUP($A121,parlvotes_lh!$A$11:$ZZ$208,226,FALSE)=0,"",VLOOKUP($A121,parlvotes_lh!$A$11:$ZZ$208,226,FALSE)))</f>
        <v/>
      </c>
      <c r="V121" s="214" t="str">
        <f>IF(ISERROR(VLOOKUP($A121,parlvotes_lh!$A$11:$ZZ$208,246,FALSE))=TRUE,"",IF(VLOOKUP($A121,parlvotes_lh!$A$11:$ZZ$208,246,FALSE)=0,"",VLOOKUP($A121,parlvotes_lh!$A$11:$ZZ$208,246,FALSE)))</f>
        <v/>
      </c>
      <c r="W121" s="214" t="str">
        <f>IF(ISERROR(VLOOKUP($A121,parlvotes_lh!$A$11:$ZZ$208,266,FALSE))=TRUE,"",IF(VLOOKUP($A121,parlvotes_lh!$A$11:$ZZ$208,266,FALSE)=0,"",VLOOKUP($A121,parlvotes_lh!$A$11:$ZZ$208,266,FALSE)))</f>
        <v/>
      </c>
      <c r="X121" s="214" t="str">
        <f>IF(ISERROR(VLOOKUP($A121,parlvotes_lh!$A$11:$ZZ$208,286,FALSE))=TRUE,"",IF(VLOOKUP($A121,parlvotes_lh!$A$11:$ZZ$208,286,FALSE)=0,"",VLOOKUP($A121,parlvotes_lh!$A$11:$ZZ$208,286,FALSE)))</f>
        <v/>
      </c>
      <c r="Y121" s="214" t="str">
        <f>IF(ISERROR(VLOOKUP($A121,parlvotes_lh!$A$11:$ZZ$208,306,FALSE))=TRUE,"",IF(VLOOKUP($A121,parlvotes_lh!$A$11:$ZZ$208,306,FALSE)=0,"",VLOOKUP($A121,parlvotes_lh!$A$11:$ZZ$208,306,FALSE)))</f>
        <v/>
      </c>
      <c r="Z121" s="214" t="str">
        <f>IF(ISERROR(VLOOKUP($A121,parlvotes_lh!$A$11:$ZZ$208,326,FALSE))=TRUE,"",IF(VLOOKUP($A121,parlvotes_lh!$A$11:$ZZ$208,326,FALSE)=0,"",VLOOKUP($A121,parlvotes_lh!$A$11:$ZZ$208,326,FALSE)))</f>
        <v/>
      </c>
      <c r="AA121" s="214" t="str">
        <f>IF(ISERROR(VLOOKUP($A121,parlvotes_lh!$A$11:$ZZ$208,346,FALSE))=TRUE,"",IF(VLOOKUP($A121,parlvotes_lh!$A$11:$ZZ$208,346,FALSE)=0,"",VLOOKUP($A121,parlvotes_lh!$A$11:$ZZ$208,346,FALSE)))</f>
        <v/>
      </c>
      <c r="AB121" s="214" t="str">
        <f>IF(ISERROR(VLOOKUP($A121,parlvotes_lh!$A$11:$ZZ$208,366,FALSE))=TRUE,"",IF(VLOOKUP($A121,parlvotes_lh!$A$11:$ZZ$208,366,FALSE)=0,"",VLOOKUP($A121,parlvotes_lh!$A$11:$ZZ$208,366,FALSE)))</f>
        <v/>
      </c>
      <c r="AC121" s="214" t="str">
        <f>IF(ISERROR(VLOOKUP($A121,parlvotes_lh!$A$11:$ZZ$208,386,FALSE))=TRUE,"",IF(VLOOKUP($A121,parlvotes_lh!$A$11:$ZZ$208,386,FALSE)=0,"",VLOOKUP($A121,parlvotes_lh!$A$11:$ZZ$208,386,FALSE)))</f>
        <v/>
      </c>
    </row>
    <row r="122" spans="1:29" ht="13.5" customHeight="1">
      <c r="A122" s="208"/>
      <c r="B122" s="120" t="str">
        <f>IF(A122="","",MID(info_weblinks!$C$3,32,3))</f>
        <v/>
      </c>
      <c r="C122" s="120" t="str">
        <f>IF(info_parties!G125="","",info_parties!G125)</f>
        <v/>
      </c>
      <c r="D122" s="120" t="str">
        <f>IF(info_parties!K125="","",info_parties!K125)</f>
        <v/>
      </c>
      <c r="E122" s="120" t="str">
        <f>IF(info_parties!H125="","",info_parties!H125)</f>
        <v/>
      </c>
      <c r="F122" s="209" t="str">
        <f t="shared" si="12"/>
        <v/>
      </c>
      <c r="G122" s="210" t="str">
        <f t="shared" si="13"/>
        <v/>
      </c>
      <c r="H122" s="211" t="str">
        <f t="shared" si="14"/>
        <v/>
      </c>
      <c r="I122" s="212" t="str">
        <f t="shared" si="15"/>
        <v/>
      </c>
      <c r="J122" s="213" t="str">
        <f>IF(ISERROR(VLOOKUP($A122,parlvotes_lh!$A$11:$ZZ$208,6,FALSE))=TRUE,"",IF(VLOOKUP($A122,parlvotes_lh!$A$11:$ZZ$208,6,FALSE)=0,"",VLOOKUP($A122,parlvotes_lh!$A$11:$ZZ$208,6,FALSE)))</f>
        <v/>
      </c>
      <c r="K122" s="213" t="str">
        <f>IF(ISERROR(VLOOKUP($A122,parlvotes_lh!$A$11:$ZZ$208,26,FALSE))=TRUE,"",IF(VLOOKUP($A122,parlvotes_lh!$A$11:$ZZ$208,26,FALSE)=0,"",VLOOKUP($A122,parlvotes_lh!$A$11:$ZZ$208,26,FALSE)))</f>
        <v/>
      </c>
      <c r="L122" s="213" t="str">
        <f>IF(ISERROR(VLOOKUP($A122,parlvotes_lh!$A$11:$ZZ$208,46,FALSE))=TRUE,"",IF(VLOOKUP($A122,parlvotes_lh!$A$11:$ZZ$208,46,FALSE)=0,"",VLOOKUP($A122,parlvotes_lh!$A$11:$ZZ$208,46,FALSE)))</f>
        <v/>
      </c>
      <c r="M122" s="213" t="str">
        <f>IF(ISERROR(VLOOKUP($A122,parlvotes_lh!$A$11:$ZZ$208,66,FALSE))=TRUE,"",IF(VLOOKUP($A122,parlvotes_lh!$A$11:$ZZ$208,66,FALSE)=0,"",VLOOKUP($A122,parlvotes_lh!$A$11:$ZZ$208,66,FALSE)))</f>
        <v/>
      </c>
      <c r="N122" s="213" t="str">
        <f>IF(ISERROR(VLOOKUP($A122,parlvotes_lh!$A$11:$ZZ$208,86,FALSE))=TRUE,"",IF(VLOOKUP($A122,parlvotes_lh!$A$11:$ZZ$208,86,FALSE)=0,"",VLOOKUP($A122,parlvotes_lh!$A$11:$ZZ$208,86,FALSE)))</f>
        <v/>
      </c>
      <c r="O122" s="213" t="str">
        <f>IF(ISERROR(VLOOKUP($A122,parlvotes_lh!$A$11:$ZZ$208,106,FALSE))=TRUE,"",IF(VLOOKUP($A122,parlvotes_lh!$A$11:$ZZ$208,106,FALSE)=0,"",VLOOKUP($A122,parlvotes_lh!$A$11:$ZZ$208,106,FALSE)))</f>
        <v/>
      </c>
      <c r="P122" s="213" t="str">
        <f>IF(ISERROR(VLOOKUP($A122,parlvotes_lh!$A$11:$ZZ$208,126,FALSE))=TRUE,"",IF(VLOOKUP($A122,parlvotes_lh!$A$11:$ZZ$208,126,FALSE)=0,"",VLOOKUP($A122,parlvotes_lh!$A$11:$ZZ$208,126,FALSE)))</f>
        <v/>
      </c>
      <c r="Q122" s="214" t="str">
        <f>IF(ISERROR(VLOOKUP($A122,parlvotes_lh!$A$11:$ZZ$208,146,FALSE))=TRUE,"",IF(VLOOKUP($A122,parlvotes_lh!$A$11:$ZZ$208,146,FALSE)=0,"",VLOOKUP($A122,parlvotes_lh!$A$11:$ZZ$208,146,FALSE)))</f>
        <v/>
      </c>
      <c r="R122" s="214" t="str">
        <f>IF(ISERROR(VLOOKUP($A122,parlvotes_lh!$A$11:$ZZ$208,166,FALSE))=TRUE,"",IF(VLOOKUP($A122,parlvotes_lh!$A$11:$ZZ$208,166,FALSE)=0,"",VLOOKUP($A122,parlvotes_lh!$A$11:$ZZ$208,166,FALSE)))</f>
        <v/>
      </c>
      <c r="S122" s="214" t="str">
        <f>IF(ISERROR(VLOOKUP($A122,parlvotes_lh!$A$11:$ZZ$208,186,FALSE))=TRUE,"",IF(VLOOKUP($A122,parlvotes_lh!$A$11:$ZZ$208,186,FALSE)=0,"",VLOOKUP($A122,parlvotes_lh!$A$11:$ZZ$208,186,FALSE)))</f>
        <v/>
      </c>
      <c r="T122" s="214" t="str">
        <f>IF(ISERROR(VLOOKUP($A122,parlvotes_lh!$A$11:$ZZ$208,206,FALSE))=TRUE,"",IF(VLOOKUP($A122,parlvotes_lh!$A$11:$ZZ$208,206,FALSE)=0,"",VLOOKUP($A122,parlvotes_lh!$A$11:$ZZ$208,206,FALSE)))</f>
        <v/>
      </c>
      <c r="U122" s="214" t="str">
        <f>IF(ISERROR(VLOOKUP($A122,parlvotes_lh!$A$11:$ZZ$208,226,FALSE))=TRUE,"",IF(VLOOKUP($A122,parlvotes_lh!$A$11:$ZZ$208,226,FALSE)=0,"",VLOOKUP($A122,parlvotes_lh!$A$11:$ZZ$208,226,FALSE)))</f>
        <v/>
      </c>
      <c r="V122" s="214" t="str">
        <f>IF(ISERROR(VLOOKUP($A122,parlvotes_lh!$A$11:$ZZ$208,246,FALSE))=TRUE,"",IF(VLOOKUP($A122,parlvotes_lh!$A$11:$ZZ$208,246,FALSE)=0,"",VLOOKUP($A122,parlvotes_lh!$A$11:$ZZ$208,246,FALSE)))</f>
        <v/>
      </c>
      <c r="W122" s="214" t="str">
        <f>IF(ISERROR(VLOOKUP($A122,parlvotes_lh!$A$11:$ZZ$208,266,FALSE))=TRUE,"",IF(VLOOKUP($A122,parlvotes_lh!$A$11:$ZZ$208,266,FALSE)=0,"",VLOOKUP($A122,parlvotes_lh!$A$11:$ZZ$208,266,FALSE)))</f>
        <v/>
      </c>
      <c r="X122" s="214" t="str">
        <f>IF(ISERROR(VLOOKUP($A122,parlvotes_lh!$A$11:$ZZ$208,286,FALSE))=TRUE,"",IF(VLOOKUP($A122,parlvotes_lh!$A$11:$ZZ$208,286,FALSE)=0,"",VLOOKUP($A122,parlvotes_lh!$A$11:$ZZ$208,286,FALSE)))</f>
        <v/>
      </c>
      <c r="Y122" s="214" t="str">
        <f>IF(ISERROR(VLOOKUP($A122,parlvotes_lh!$A$11:$ZZ$208,306,FALSE))=TRUE,"",IF(VLOOKUP($A122,parlvotes_lh!$A$11:$ZZ$208,306,FALSE)=0,"",VLOOKUP($A122,parlvotes_lh!$A$11:$ZZ$208,306,FALSE)))</f>
        <v/>
      </c>
      <c r="Z122" s="214" t="str">
        <f>IF(ISERROR(VLOOKUP($A122,parlvotes_lh!$A$11:$ZZ$208,326,FALSE))=TRUE,"",IF(VLOOKUP($A122,parlvotes_lh!$A$11:$ZZ$208,326,FALSE)=0,"",VLOOKUP($A122,parlvotes_lh!$A$11:$ZZ$208,326,FALSE)))</f>
        <v/>
      </c>
      <c r="AA122" s="214" t="str">
        <f>IF(ISERROR(VLOOKUP($A122,parlvotes_lh!$A$11:$ZZ$208,346,FALSE))=TRUE,"",IF(VLOOKUP($A122,parlvotes_lh!$A$11:$ZZ$208,346,FALSE)=0,"",VLOOKUP($A122,parlvotes_lh!$A$11:$ZZ$208,346,FALSE)))</f>
        <v/>
      </c>
      <c r="AB122" s="214" t="str">
        <f>IF(ISERROR(VLOOKUP($A122,parlvotes_lh!$A$11:$ZZ$208,366,FALSE))=TRUE,"",IF(VLOOKUP($A122,parlvotes_lh!$A$11:$ZZ$208,366,FALSE)=0,"",VLOOKUP($A122,parlvotes_lh!$A$11:$ZZ$208,366,FALSE)))</f>
        <v/>
      </c>
      <c r="AC122" s="214" t="str">
        <f>IF(ISERROR(VLOOKUP($A122,parlvotes_lh!$A$11:$ZZ$208,386,FALSE))=TRUE,"",IF(VLOOKUP($A122,parlvotes_lh!$A$11:$ZZ$208,386,FALSE)=0,"",VLOOKUP($A122,parlvotes_lh!$A$11:$ZZ$208,386,FALSE)))</f>
        <v/>
      </c>
    </row>
    <row r="123" spans="1:29" ht="13.5" customHeight="1">
      <c r="A123" s="208"/>
      <c r="B123" s="120" t="str">
        <f>IF(A123="","",MID(info_weblinks!$C$3,32,3))</f>
        <v/>
      </c>
      <c r="C123" s="120" t="str">
        <f>IF(info_parties!G126="","",info_parties!G126)</f>
        <v/>
      </c>
      <c r="D123" s="120" t="str">
        <f>IF(info_parties!K126="","",info_parties!K126)</f>
        <v/>
      </c>
      <c r="E123" s="120" t="str">
        <f>IF(info_parties!H126="","",info_parties!H126)</f>
        <v/>
      </c>
      <c r="F123" s="209" t="str">
        <f t="shared" si="12"/>
        <v/>
      </c>
      <c r="G123" s="210" t="str">
        <f t="shared" si="13"/>
        <v/>
      </c>
      <c r="H123" s="211" t="str">
        <f t="shared" si="14"/>
        <v/>
      </c>
      <c r="I123" s="212" t="str">
        <f t="shared" si="15"/>
        <v/>
      </c>
      <c r="J123" s="213" t="str">
        <f>IF(ISERROR(VLOOKUP($A123,parlvotes_lh!$A$11:$ZZ$208,6,FALSE))=TRUE,"",IF(VLOOKUP($A123,parlvotes_lh!$A$11:$ZZ$208,6,FALSE)=0,"",VLOOKUP($A123,parlvotes_lh!$A$11:$ZZ$208,6,FALSE)))</f>
        <v/>
      </c>
      <c r="K123" s="213" t="str">
        <f>IF(ISERROR(VLOOKUP($A123,parlvotes_lh!$A$11:$ZZ$208,26,FALSE))=TRUE,"",IF(VLOOKUP($A123,parlvotes_lh!$A$11:$ZZ$208,26,FALSE)=0,"",VLOOKUP($A123,parlvotes_lh!$A$11:$ZZ$208,26,FALSE)))</f>
        <v/>
      </c>
      <c r="L123" s="213" t="str">
        <f>IF(ISERROR(VLOOKUP($A123,parlvotes_lh!$A$11:$ZZ$208,46,FALSE))=TRUE,"",IF(VLOOKUP($A123,parlvotes_lh!$A$11:$ZZ$208,46,FALSE)=0,"",VLOOKUP($A123,parlvotes_lh!$A$11:$ZZ$208,46,FALSE)))</f>
        <v/>
      </c>
      <c r="M123" s="213" t="str">
        <f>IF(ISERROR(VLOOKUP($A123,parlvotes_lh!$A$11:$ZZ$208,66,FALSE))=TRUE,"",IF(VLOOKUP($A123,parlvotes_lh!$A$11:$ZZ$208,66,FALSE)=0,"",VLOOKUP($A123,parlvotes_lh!$A$11:$ZZ$208,66,FALSE)))</f>
        <v/>
      </c>
      <c r="N123" s="213" t="str">
        <f>IF(ISERROR(VLOOKUP($A123,parlvotes_lh!$A$11:$ZZ$208,86,FALSE))=TRUE,"",IF(VLOOKUP($A123,parlvotes_lh!$A$11:$ZZ$208,86,FALSE)=0,"",VLOOKUP($A123,parlvotes_lh!$A$11:$ZZ$208,86,FALSE)))</f>
        <v/>
      </c>
      <c r="O123" s="213" t="str">
        <f>IF(ISERROR(VLOOKUP($A123,parlvotes_lh!$A$11:$ZZ$208,106,FALSE))=TRUE,"",IF(VLOOKUP($A123,parlvotes_lh!$A$11:$ZZ$208,106,FALSE)=0,"",VLOOKUP($A123,parlvotes_lh!$A$11:$ZZ$208,106,FALSE)))</f>
        <v/>
      </c>
      <c r="P123" s="213" t="str">
        <f>IF(ISERROR(VLOOKUP($A123,parlvotes_lh!$A$11:$ZZ$208,126,FALSE))=TRUE,"",IF(VLOOKUP($A123,parlvotes_lh!$A$11:$ZZ$208,126,FALSE)=0,"",VLOOKUP($A123,parlvotes_lh!$A$11:$ZZ$208,126,FALSE)))</f>
        <v/>
      </c>
      <c r="Q123" s="214" t="str">
        <f>IF(ISERROR(VLOOKUP($A123,parlvotes_lh!$A$11:$ZZ$208,146,FALSE))=TRUE,"",IF(VLOOKUP($A123,parlvotes_lh!$A$11:$ZZ$208,146,FALSE)=0,"",VLOOKUP($A123,parlvotes_lh!$A$11:$ZZ$208,146,FALSE)))</f>
        <v/>
      </c>
      <c r="R123" s="214" t="str">
        <f>IF(ISERROR(VLOOKUP($A123,parlvotes_lh!$A$11:$ZZ$208,166,FALSE))=TRUE,"",IF(VLOOKUP($A123,parlvotes_lh!$A$11:$ZZ$208,166,FALSE)=0,"",VLOOKUP($A123,parlvotes_lh!$A$11:$ZZ$208,166,FALSE)))</f>
        <v/>
      </c>
      <c r="S123" s="214" t="str">
        <f>IF(ISERROR(VLOOKUP($A123,parlvotes_lh!$A$11:$ZZ$208,186,FALSE))=TRUE,"",IF(VLOOKUP($A123,parlvotes_lh!$A$11:$ZZ$208,186,FALSE)=0,"",VLOOKUP($A123,parlvotes_lh!$A$11:$ZZ$208,186,FALSE)))</f>
        <v/>
      </c>
      <c r="T123" s="214" t="str">
        <f>IF(ISERROR(VLOOKUP($A123,parlvotes_lh!$A$11:$ZZ$208,206,FALSE))=TRUE,"",IF(VLOOKUP($A123,parlvotes_lh!$A$11:$ZZ$208,206,FALSE)=0,"",VLOOKUP($A123,parlvotes_lh!$A$11:$ZZ$208,206,FALSE)))</f>
        <v/>
      </c>
      <c r="U123" s="214" t="str">
        <f>IF(ISERROR(VLOOKUP($A123,parlvotes_lh!$A$11:$ZZ$208,226,FALSE))=TRUE,"",IF(VLOOKUP($A123,parlvotes_lh!$A$11:$ZZ$208,226,FALSE)=0,"",VLOOKUP($A123,parlvotes_lh!$A$11:$ZZ$208,226,FALSE)))</f>
        <v/>
      </c>
      <c r="V123" s="214" t="str">
        <f>IF(ISERROR(VLOOKUP($A123,parlvotes_lh!$A$11:$ZZ$208,246,FALSE))=TRUE,"",IF(VLOOKUP($A123,parlvotes_lh!$A$11:$ZZ$208,246,FALSE)=0,"",VLOOKUP($A123,parlvotes_lh!$A$11:$ZZ$208,246,FALSE)))</f>
        <v/>
      </c>
      <c r="W123" s="214" t="str">
        <f>IF(ISERROR(VLOOKUP($A123,parlvotes_lh!$A$11:$ZZ$208,266,FALSE))=TRUE,"",IF(VLOOKUP($A123,parlvotes_lh!$A$11:$ZZ$208,266,FALSE)=0,"",VLOOKUP($A123,parlvotes_lh!$A$11:$ZZ$208,266,FALSE)))</f>
        <v/>
      </c>
      <c r="X123" s="214" t="str">
        <f>IF(ISERROR(VLOOKUP($A123,parlvotes_lh!$A$11:$ZZ$208,286,FALSE))=TRUE,"",IF(VLOOKUP($A123,parlvotes_lh!$A$11:$ZZ$208,286,FALSE)=0,"",VLOOKUP($A123,parlvotes_lh!$A$11:$ZZ$208,286,FALSE)))</f>
        <v/>
      </c>
      <c r="Y123" s="214" t="str">
        <f>IF(ISERROR(VLOOKUP($A123,parlvotes_lh!$A$11:$ZZ$208,306,FALSE))=TRUE,"",IF(VLOOKUP($A123,parlvotes_lh!$A$11:$ZZ$208,306,FALSE)=0,"",VLOOKUP($A123,parlvotes_lh!$A$11:$ZZ$208,306,FALSE)))</f>
        <v/>
      </c>
      <c r="Z123" s="214" t="str">
        <f>IF(ISERROR(VLOOKUP($A123,parlvotes_lh!$A$11:$ZZ$208,326,FALSE))=TRUE,"",IF(VLOOKUP($A123,parlvotes_lh!$A$11:$ZZ$208,326,FALSE)=0,"",VLOOKUP($A123,parlvotes_lh!$A$11:$ZZ$208,326,FALSE)))</f>
        <v/>
      </c>
      <c r="AA123" s="214" t="str">
        <f>IF(ISERROR(VLOOKUP($A123,parlvotes_lh!$A$11:$ZZ$208,346,FALSE))=TRUE,"",IF(VLOOKUP($A123,parlvotes_lh!$A$11:$ZZ$208,346,FALSE)=0,"",VLOOKUP($A123,parlvotes_lh!$A$11:$ZZ$208,346,FALSE)))</f>
        <v/>
      </c>
      <c r="AB123" s="214" t="str">
        <f>IF(ISERROR(VLOOKUP($A123,parlvotes_lh!$A$11:$ZZ$208,366,FALSE))=TRUE,"",IF(VLOOKUP($A123,parlvotes_lh!$A$11:$ZZ$208,366,FALSE)=0,"",VLOOKUP($A123,parlvotes_lh!$A$11:$ZZ$208,366,FALSE)))</f>
        <v/>
      </c>
      <c r="AC123" s="214" t="str">
        <f>IF(ISERROR(VLOOKUP($A123,parlvotes_lh!$A$11:$ZZ$208,386,FALSE))=TRUE,"",IF(VLOOKUP($A123,parlvotes_lh!$A$11:$ZZ$208,386,FALSE)=0,"",VLOOKUP($A123,parlvotes_lh!$A$11:$ZZ$208,386,FALSE)))</f>
        <v/>
      </c>
    </row>
    <row r="124" spans="1:29" ht="13.5" customHeight="1">
      <c r="A124" s="208"/>
      <c r="B124" s="120" t="str">
        <f>IF(A124="","",MID(info_weblinks!$C$3,32,3))</f>
        <v/>
      </c>
      <c r="C124" s="120" t="str">
        <f>IF(info_parties!G127="","",info_parties!G127)</f>
        <v/>
      </c>
      <c r="D124" s="120" t="str">
        <f>IF(info_parties!K127="","",info_parties!K127)</f>
        <v/>
      </c>
      <c r="E124" s="120" t="str">
        <f>IF(info_parties!H127="","",info_parties!H127)</f>
        <v/>
      </c>
      <c r="F124" s="209" t="str">
        <f t="shared" si="12"/>
        <v/>
      </c>
      <c r="G124" s="210" t="str">
        <f t="shared" si="13"/>
        <v/>
      </c>
      <c r="H124" s="211" t="str">
        <f t="shared" si="14"/>
        <v/>
      </c>
      <c r="I124" s="212" t="str">
        <f t="shared" si="15"/>
        <v/>
      </c>
      <c r="J124" s="213" t="str">
        <f>IF(ISERROR(VLOOKUP($A124,parlvotes_lh!$A$11:$ZZ$208,6,FALSE))=TRUE,"",IF(VLOOKUP($A124,parlvotes_lh!$A$11:$ZZ$208,6,FALSE)=0,"",VLOOKUP($A124,parlvotes_lh!$A$11:$ZZ$208,6,FALSE)))</f>
        <v/>
      </c>
      <c r="K124" s="213" t="str">
        <f>IF(ISERROR(VLOOKUP($A124,parlvotes_lh!$A$11:$ZZ$208,26,FALSE))=TRUE,"",IF(VLOOKUP($A124,parlvotes_lh!$A$11:$ZZ$208,26,FALSE)=0,"",VLOOKUP($A124,parlvotes_lh!$A$11:$ZZ$208,26,FALSE)))</f>
        <v/>
      </c>
      <c r="L124" s="213" t="str">
        <f>IF(ISERROR(VLOOKUP($A124,parlvotes_lh!$A$11:$ZZ$208,46,FALSE))=TRUE,"",IF(VLOOKUP($A124,parlvotes_lh!$A$11:$ZZ$208,46,FALSE)=0,"",VLOOKUP($A124,parlvotes_lh!$A$11:$ZZ$208,46,FALSE)))</f>
        <v/>
      </c>
      <c r="M124" s="213" t="str">
        <f>IF(ISERROR(VLOOKUP($A124,parlvotes_lh!$A$11:$ZZ$208,66,FALSE))=TRUE,"",IF(VLOOKUP($A124,parlvotes_lh!$A$11:$ZZ$208,66,FALSE)=0,"",VLOOKUP($A124,parlvotes_lh!$A$11:$ZZ$208,66,FALSE)))</f>
        <v/>
      </c>
      <c r="N124" s="213" t="str">
        <f>IF(ISERROR(VLOOKUP($A124,parlvotes_lh!$A$11:$ZZ$208,86,FALSE))=TRUE,"",IF(VLOOKUP($A124,parlvotes_lh!$A$11:$ZZ$208,86,FALSE)=0,"",VLOOKUP($A124,parlvotes_lh!$A$11:$ZZ$208,86,FALSE)))</f>
        <v/>
      </c>
      <c r="O124" s="213" t="str">
        <f>IF(ISERROR(VLOOKUP($A124,parlvotes_lh!$A$11:$ZZ$208,106,FALSE))=TRUE,"",IF(VLOOKUP($A124,parlvotes_lh!$A$11:$ZZ$208,106,FALSE)=0,"",VLOOKUP($A124,parlvotes_lh!$A$11:$ZZ$208,106,FALSE)))</f>
        <v/>
      </c>
      <c r="P124" s="213" t="str">
        <f>IF(ISERROR(VLOOKUP($A124,parlvotes_lh!$A$11:$ZZ$208,126,FALSE))=TRUE,"",IF(VLOOKUP($A124,parlvotes_lh!$A$11:$ZZ$208,126,FALSE)=0,"",VLOOKUP($A124,parlvotes_lh!$A$11:$ZZ$208,126,FALSE)))</f>
        <v/>
      </c>
      <c r="Q124" s="214" t="str">
        <f>IF(ISERROR(VLOOKUP($A124,parlvotes_lh!$A$11:$ZZ$208,146,FALSE))=TRUE,"",IF(VLOOKUP($A124,parlvotes_lh!$A$11:$ZZ$208,146,FALSE)=0,"",VLOOKUP($A124,parlvotes_lh!$A$11:$ZZ$208,146,FALSE)))</f>
        <v/>
      </c>
      <c r="R124" s="214" t="str">
        <f>IF(ISERROR(VLOOKUP($A124,parlvotes_lh!$A$11:$ZZ$208,166,FALSE))=TRUE,"",IF(VLOOKUP($A124,parlvotes_lh!$A$11:$ZZ$208,166,FALSE)=0,"",VLOOKUP($A124,parlvotes_lh!$A$11:$ZZ$208,166,FALSE)))</f>
        <v/>
      </c>
      <c r="S124" s="214" t="str">
        <f>IF(ISERROR(VLOOKUP($A124,parlvotes_lh!$A$11:$ZZ$208,186,FALSE))=TRUE,"",IF(VLOOKUP($A124,parlvotes_lh!$A$11:$ZZ$208,186,FALSE)=0,"",VLOOKUP($A124,parlvotes_lh!$A$11:$ZZ$208,186,FALSE)))</f>
        <v/>
      </c>
      <c r="T124" s="214" t="str">
        <f>IF(ISERROR(VLOOKUP($A124,parlvotes_lh!$A$11:$ZZ$208,206,FALSE))=TRUE,"",IF(VLOOKUP($A124,parlvotes_lh!$A$11:$ZZ$208,206,FALSE)=0,"",VLOOKUP($A124,parlvotes_lh!$A$11:$ZZ$208,206,FALSE)))</f>
        <v/>
      </c>
      <c r="U124" s="214" t="str">
        <f>IF(ISERROR(VLOOKUP($A124,parlvotes_lh!$A$11:$ZZ$208,226,FALSE))=TRUE,"",IF(VLOOKUP($A124,parlvotes_lh!$A$11:$ZZ$208,226,FALSE)=0,"",VLOOKUP($A124,parlvotes_lh!$A$11:$ZZ$208,226,FALSE)))</f>
        <v/>
      </c>
      <c r="V124" s="214" t="str">
        <f>IF(ISERROR(VLOOKUP($A124,parlvotes_lh!$A$11:$ZZ$208,246,FALSE))=TRUE,"",IF(VLOOKUP($A124,parlvotes_lh!$A$11:$ZZ$208,246,FALSE)=0,"",VLOOKUP($A124,parlvotes_lh!$A$11:$ZZ$208,246,FALSE)))</f>
        <v/>
      </c>
      <c r="W124" s="214" t="str">
        <f>IF(ISERROR(VLOOKUP($A124,parlvotes_lh!$A$11:$ZZ$208,266,FALSE))=TRUE,"",IF(VLOOKUP($A124,parlvotes_lh!$A$11:$ZZ$208,266,FALSE)=0,"",VLOOKUP($A124,parlvotes_lh!$A$11:$ZZ$208,266,FALSE)))</f>
        <v/>
      </c>
      <c r="X124" s="214" t="str">
        <f>IF(ISERROR(VLOOKUP($A124,parlvotes_lh!$A$11:$ZZ$208,286,FALSE))=TRUE,"",IF(VLOOKUP($A124,parlvotes_lh!$A$11:$ZZ$208,286,FALSE)=0,"",VLOOKUP($A124,parlvotes_lh!$A$11:$ZZ$208,286,FALSE)))</f>
        <v/>
      </c>
      <c r="Y124" s="214" t="str">
        <f>IF(ISERROR(VLOOKUP($A124,parlvotes_lh!$A$11:$ZZ$208,306,FALSE))=TRUE,"",IF(VLOOKUP($A124,parlvotes_lh!$A$11:$ZZ$208,306,FALSE)=0,"",VLOOKUP($A124,parlvotes_lh!$A$11:$ZZ$208,306,FALSE)))</f>
        <v/>
      </c>
      <c r="Z124" s="214" t="str">
        <f>IF(ISERROR(VLOOKUP($A124,parlvotes_lh!$A$11:$ZZ$208,326,FALSE))=TRUE,"",IF(VLOOKUP($A124,parlvotes_lh!$A$11:$ZZ$208,326,FALSE)=0,"",VLOOKUP($A124,parlvotes_lh!$A$11:$ZZ$208,326,FALSE)))</f>
        <v/>
      </c>
      <c r="AA124" s="214" t="str">
        <f>IF(ISERROR(VLOOKUP($A124,parlvotes_lh!$A$11:$ZZ$208,346,FALSE))=TRUE,"",IF(VLOOKUP($A124,parlvotes_lh!$A$11:$ZZ$208,346,FALSE)=0,"",VLOOKUP($A124,parlvotes_lh!$A$11:$ZZ$208,346,FALSE)))</f>
        <v/>
      </c>
      <c r="AB124" s="214" t="str">
        <f>IF(ISERROR(VLOOKUP($A124,parlvotes_lh!$A$11:$ZZ$208,366,FALSE))=TRUE,"",IF(VLOOKUP($A124,parlvotes_lh!$A$11:$ZZ$208,366,FALSE)=0,"",VLOOKUP($A124,parlvotes_lh!$A$11:$ZZ$208,366,FALSE)))</f>
        <v/>
      </c>
      <c r="AC124" s="214" t="str">
        <f>IF(ISERROR(VLOOKUP($A124,parlvotes_lh!$A$11:$ZZ$208,386,FALSE))=TRUE,"",IF(VLOOKUP($A124,parlvotes_lh!$A$11:$ZZ$208,386,FALSE)=0,"",VLOOKUP($A124,parlvotes_lh!$A$11:$ZZ$208,386,FALSE)))</f>
        <v/>
      </c>
    </row>
    <row r="125" spans="1:29" ht="13.5" customHeight="1">
      <c r="A125" s="208"/>
      <c r="B125" s="120" t="str">
        <f>IF(A125="","",MID(info_weblinks!$C$3,32,3))</f>
        <v/>
      </c>
      <c r="C125" s="120" t="str">
        <f>IF(info_parties!G128="","",info_parties!G128)</f>
        <v/>
      </c>
      <c r="D125" s="120" t="str">
        <f>IF(info_parties!K128="","",info_parties!K128)</f>
        <v/>
      </c>
      <c r="E125" s="120" t="str">
        <f>IF(info_parties!H128="","",info_parties!H128)</f>
        <v/>
      </c>
      <c r="F125" s="209" t="str">
        <f t="shared" si="12"/>
        <v/>
      </c>
      <c r="G125" s="210" t="str">
        <f t="shared" si="13"/>
        <v/>
      </c>
      <c r="H125" s="211" t="str">
        <f t="shared" si="14"/>
        <v/>
      </c>
      <c r="I125" s="212" t="str">
        <f t="shared" si="15"/>
        <v/>
      </c>
      <c r="J125" s="213" t="str">
        <f>IF(ISERROR(VLOOKUP($A125,parlvotes_lh!$A$11:$ZZ$208,6,FALSE))=TRUE,"",IF(VLOOKUP($A125,parlvotes_lh!$A$11:$ZZ$208,6,FALSE)=0,"",VLOOKUP($A125,parlvotes_lh!$A$11:$ZZ$208,6,FALSE)))</f>
        <v/>
      </c>
      <c r="K125" s="213" t="str">
        <f>IF(ISERROR(VLOOKUP($A125,parlvotes_lh!$A$11:$ZZ$208,26,FALSE))=TRUE,"",IF(VLOOKUP($A125,parlvotes_lh!$A$11:$ZZ$208,26,FALSE)=0,"",VLOOKUP($A125,parlvotes_lh!$A$11:$ZZ$208,26,FALSE)))</f>
        <v/>
      </c>
      <c r="L125" s="213" t="str">
        <f>IF(ISERROR(VLOOKUP($A125,parlvotes_lh!$A$11:$ZZ$208,46,FALSE))=TRUE,"",IF(VLOOKUP($A125,parlvotes_lh!$A$11:$ZZ$208,46,FALSE)=0,"",VLOOKUP($A125,parlvotes_lh!$A$11:$ZZ$208,46,FALSE)))</f>
        <v/>
      </c>
      <c r="M125" s="213" t="str">
        <f>IF(ISERROR(VLOOKUP($A125,parlvotes_lh!$A$11:$ZZ$208,66,FALSE))=TRUE,"",IF(VLOOKUP($A125,parlvotes_lh!$A$11:$ZZ$208,66,FALSE)=0,"",VLOOKUP($A125,parlvotes_lh!$A$11:$ZZ$208,66,FALSE)))</f>
        <v/>
      </c>
      <c r="N125" s="213" t="str">
        <f>IF(ISERROR(VLOOKUP($A125,parlvotes_lh!$A$11:$ZZ$208,86,FALSE))=TRUE,"",IF(VLOOKUP($A125,parlvotes_lh!$A$11:$ZZ$208,86,FALSE)=0,"",VLOOKUP($A125,parlvotes_lh!$A$11:$ZZ$208,86,FALSE)))</f>
        <v/>
      </c>
      <c r="O125" s="213" t="str">
        <f>IF(ISERROR(VLOOKUP($A125,parlvotes_lh!$A$11:$ZZ$208,106,FALSE))=TRUE,"",IF(VLOOKUP($A125,parlvotes_lh!$A$11:$ZZ$208,106,FALSE)=0,"",VLOOKUP($A125,parlvotes_lh!$A$11:$ZZ$208,106,FALSE)))</f>
        <v/>
      </c>
      <c r="P125" s="213" t="str">
        <f>IF(ISERROR(VLOOKUP($A125,parlvotes_lh!$A$11:$ZZ$208,126,FALSE))=TRUE,"",IF(VLOOKUP($A125,parlvotes_lh!$A$11:$ZZ$208,126,FALSE)=0,"",VLOOKUP($A125,parlvotes_lh!$A$11:$ZZ$208,126,FALSE)))</f>
        <v/>
      </c>
      <c r="Q125" s="214" t="str">
        <f>IF(ISERROR(VLOOKUP($A125,parlvotes_lh!$A$11:$ZZ$208,146,FALSE))=TRUE,"",IF(VLOOKUP($A125,parlvotes_lh!$A$11:$ZZ$208,146,FALSE)=0,"",VLOOKUP($A125,parlvotes_lh!$A$11:$ZZ$208,146,FALSE)))</f>
        <v/>
      </c>
      <c r="R125" s="214" t="str">
        <f>IF(ISERROR(VLOOKUP($A125,parlvotes_lh!$A$11:$ZZ$208,166,FALSE))=TRUE,"",IF(VLOOKUP($A125,parlvotes_lh!$A$11:$ZZ$208,166,FALSE)=0,"",VLOOKUP($A125,parlvotes_lh!$A$11:$ZZ$208,166,FALSE)))</f>
        <v/>
      </c>
      <c r="S125" s="214" t="str">
        <f>IF(ISERROR(VLOOKUP($A125,parlvotes_lh!$A$11:$ZZ$208,186,FALSE))=TRUE,"",IF(VLOOKUP($A125,parlvotes_lh!$A$11:$ZZ$208,186,FALSE)=0,"",VLOOKUP($A125,parlvotes_lh!$A$11:$ZZ$208,186,FALSE)))</f>
        <v/>
      </c>
      <c r="T125" s="214" t="str">
        <f>IF(ISERROR(VLOOKUP($A125,parlvotes_lh!$A$11:$ZZ$208,206,FALSE))=TRUE,"",IF(VLOOKUP($A125,parlvotes_lh!$A$11:$ZZ$208,206,FALSE)=0,"",VLOOKUP($A125,parlvotes_lh!$A$11:$ZZ$208,206,FALSE)))</f>
        <v/>
      </c>
      <c r="U125" s="214" t="str">
        <f>IF(ISERROR(VLOOKUP($A125,parlvotes_lh!$A$11:$ZZ$208,226,FALSE))=TRUE,"",IF(VLOOKUP($A125,parlvotes_lh!$A$11:$ZZ$208,226,FALSE)=0,"",VLOOKUP($A125,parlvotes_lh!$A$11:$ZZ$208,226,FALSE)))</f>
        <v/>
      </c>
      <c r="V125" s="214" t="str">
        <f>IF(ISERROR(VLOOKUP($A125,parlvotes_lh!$A$11:$ZZ$208,246,FALSE))=TRUE,"",IF(VLOOKUP($A125,parlvotes_lh!$A$11:$ZZ$208,246,FALSE)=0,"",VLOOKUP($A125,parlvotes_lh!$A$11:$ZZ$208,246,FALSE)))</f>
        <v/>
      </c>
      <c r="W125" s="214" t="str">
        <f>IF(ISERROR(VLOOKUP($A125,parlvotes_lh!$A$11:$ZZ$208,266,FALSE))=TRUE,"",IF(VLOOKUP($A125,parlvotes_lh!$A$11:$ZZ$208,266,FALSE)=0,"",VLOOKUP($A125,parlvotes_lh!$A$11:$ZZ$208,266,FALSE)))</f>
        <v/>
      </c>
      <c r="X125" s="214" t="str">
        <f>IF(ISERROR(VLOOKUP($A125,parlvotes_lh!$A$11:$ZZ$208,286,FALSE))=TRUE,"",IF(VLOOKUP($A125,parlvotes_lh!$A$11:$ZZ$208,286,FALSE)=0,"",VLOOKUP($A125,parlvotes_lh!$A$11:$ZZ$208,286,FALSE)))</f>
        <v/>
      </c>
      <c r="Y125" s="214" t="str">
        <f>IF(ISERROR(VLOOKUP($A125,parlvotes_lh!$A$11:$ZZ$208,306,FALSE))=TRUE,"",IF(VLOOKUP($A125,parlvotes_lh!$A$11:$ZZ$208,306,FALSE)=0,"",VLOOKUP($A125,parlvotes_lh!$A$11:$ZZ$208,306,FALSE)))</f>
        <v/>
      </c>
      <c r="Z125" s="214" t="str">
        <f>IF(ISERROR(VLOOKUP($A125,parlvotes_lh!$A$11:$ZZ$208,326,FALSE))=TRUE,"",IF(VLOOKUP($A125,parlvotes_lh!$A$11:$ZZ$208,326,FALSE)=0,"",VLOOKUP($A125,parlvotes_lh!$A$11:$ZZ$208,326,FALSE)))</f>
        <v/>
      </c>
      <c r="AA125" s="214" t="str">
        <f>IF(ISERROR(VLOOKUP($A125,parlvotes_lh!$A$11:$ZZ$208,346,FALSE))=TRUE,"",IF(VLOOKUP($A125,parlvotes_lh!$A$11:$ZZ$208,346,FALSE)=0,"",VLOOKUP($A125,parlvotes_lh!$A$11:$ZZ$208,346,FALSE)))</f>
        <v/>
      </c>
      <c r="AB125" s="214" t="str">
        <f>IF(ISERROR(VLOOKUP($A125,parlvotes_lh!$A$11:$ZZ$208,366,FALSE))=TRUE,"",IF(VLOOKUP($A125,parlvotes_lh!$A$11:$ZZ$208,366,FALSE)=0,"",VLOOKUP($A125,parlvotes_lh!$A$11:$ZZ$208,366,FALSE)))</f>
        <v/>
      </c>
      <c r="AC125" s="214" t="str">
        <f>IF(ISERROR(VLOOKUP($A125,parlvotes_lh!$A$11:$ZZ$208,386,FALSE))=TRUE,"",IF(VLOOKUP($A125,parlvotes_lh!$A$11:$ZZ$208,386,FALSE)=0,"",VLOOKUP($A125,parlvotes_lh!$A$11:$ZZ$208,386,FALSE)))</f>
        <v/>
      </c>
    </row>
    <row r="126" spans="1:29" ht="13.5" customHeight="1">
      <c r="A126" s="208"/>
      <c r="B126" s="120" t="str">
        <f>IF(A126="","",MID(info_weblinks!$C$3,32,3))</f>
        <v/>
      </c>
      <c r="C126" s="120" t="str">
        <f>IF(info_parties!G129="","",info_parties!G129)</f>
        <v/>
      </c>
      <c r="D126" s="120" t="str">
        <f>IF(info_parties!K129="","",info_parties!K129)</f>
        <v/>
      </c>
      <c r="E126" s="120" t="str">
        <f>IF(info_parties!H129="","",info_parties!H129)</f>
        <v/>
      </c>
      <c r="F126" s="209" t="str">
        <f t="shared" si="12"/>
        <v/>
      </c>
      <c r="G126" s="210" t="str">
        <f t="shared" si="13"/>
        <v/>
      </c>
      <c r="H126" s="211" t="str">
        <f t="shared" si="14"/>
        <v/>
      </c>
      <c r="I126" s="212" t="str">
        <f t="shared" si="15"/>
        <v/>
      </c>
      <c r="J126" s="213" t="str">
        <f>IF(ISERROR(VLOOKUP($A126,parlvotes_lh!$A$11:$ZZ$208,6,FALSE))=TRUE,"",IF(VLOOKUP($A126,parlvotes_lh!$A$11:$ZZ$208,6,FALSE)=0,"",VLOOKUP($A126,parlvotes_lh!$A$11:$ZZ$208,6,FALSE)))</f>
        <v/>
      </c>
      <c r="K126" s="213" t="str">
        <f>IF(ISERROR(VLOOKUP($A126,parlvotes_lh!$A$11:$ZZ$208,26,FALSE))=TRUE,"",IF(VLOOKUP($A126,parlvotes_lh!$A$11:$ZZ$208,26,FALSE)=0,"",VLOOKUP($A126,parlvotes_lh!$A$11:$ZZ$208,26,FALSE)))</f>
        <v/>
      </c>
      <c r="L126" s="213" t="str">
        <f>IF(ISERROR(VLOOKUP($A126,parlvotes_lh!$A$11:$ZZ$208,46,FALSE))=TRUE,"",IF(VLOOKUP($A126,parlvotes_lh!$A$11:$ZZ$208,46,FALSE)=0,"",VLOOKUP($A126,parlvotes_lh!$A$11:$ZZ$208,46,FALSE)))</f>
        <v/>
      </c>
      <c r="M126" s="213" t="str">
        <f>IF(ISERROR(VLOOKUP($A126,parlvotes_lh!$A$11:$ZZ$208,66,FALSE))=TRUE,"",IF(VLOOKUP($A126,parlvotes_lh!$A$11:$ZZ$208,66,FALSE)=0,"",VLOOKUP($A126,parlvotes_lh!$A$11:$ZZ$208,66,FALSE)))</f>
        <v/>
      </c>
      <c r="N126" s="213" t="str">
        <f>IF(ISERROR(VLOOKUP($A126,parlvotes_lh!$A$11:$ZZ$208,86,FALSE))=TRUE,"",IF(VLOOKUP($A126,parlvotes_lh!$A$11:$ZZ$208,86,FALSE)=0,"",VLOOKUP($A126,parlvotes_lh!$A$11:$ZZ$208,86,FALSE)))</f>
        <v/>
      </c>
      <c r="O126" s="213" t="str">
        <f>IF(ISERROR(VLOOKUP($A126,parlvotes_lh!$A$11:$ZZ$208,106,FALSE))=TRUE,"",IF(VLOOKUP($A126,parlvotes_lh!$A$11:$ZZ$208,106,FALSE)=0,"",VLOOKUP($A126,parlvotes_lh!$A$11:$ZZ$208,106,FALSE)))</f>
        <v/>
      </c>
      <c r="P126" s="213" t="str">
        <f>IF(ISERROR(VLOOKUP($A126,parlvotes_lh!$A$11:$ZZ$208,126,FALSE))=TRUE,"",IF(VLOOKUP($A126,parlvotes_lh!$A$11:$ZZ$208,126,FALSE)=0,"",VLOOKUP($A126,parlvotes_lh!$A$11:$ZZ$208,126,FALSE)))</f>
        <v/>
      </c>
      <c r="Q126" s="214" t="str">
        <f>IF(ISERROR(VLOOKUP($A126,parlvotes_lh!$A$11:$ZZ$208,146,FALSE))=TRUE,"",IF(VLOOKUP($A126,parlvotes_lh!$A$11:$ZZ$208,146,FALSE)=0,"",VLOOKUP($A126,parlvotes_lh!$A$11:$ZZ$208,146,FALSE)))</f>
        <v/>
      </c>
      <c r="R126" s="214" t="str">
        <f>IF(ISERROR(VLOOKUP($A126,parlvotes_lh!$A$11:$ZZ$208,166,FALSE))=TRUE,"",IF(VLOOKUP($A126,parlvotes_lh!$A$11:$ZZ$208,166,FALSE)=0,"",VLOOKUP($A126,parlvotes_lh!$A$11:$ZZ$208,166,FALSE)))</f>
        <v/>
      </c>
      <c r="S126" s="214" t="str">
        <f>IF(ISERROR(VLOOKUP($A126,parlvotes_lh!$A$11:$ZZ$208,186,FALSE))=TRUE,"",IF(VLOOKUP($A126,parlvotes_lh!$A$11:$ZZ$208,186,FALSE)=0,"",VLOOKUP($A126,parlvotes_lh!$A$11:$ZZ$208,186,FALSE)))</f>
        <v/>
      </c>
      <c r="T126" s="214" t="str">
        <f>IF(ISERROR(VLOOKUP($A126,parlvotes_lh!$A$11:$ZZ$208,206,FALSE))=TRUE,"",IF(VLOOKUP($A126,parlvotes_lh!$A$11:$ZZ$208,206,FALSE)=0,"",VLOOKUP($A126,parlvotes_lh!$A$11:$ZZ$208,206,FALSE)))</f>
        <v/>
      </c>
      <c r="U126" s="214" t="str">
        <f>IF(ISERROR(VLOOKUP($A126,parlvotes_lh!$A$11:$ZZ$208,226,FALSE))=TRUE,"",IF(VLOOKUP($A126,parlvotes_lh!$A$11:$ZZ$208,226,FALSE)=0,"",VLOOKUP($A126,parlvotes_lh!$A$11:$ZZ$208,226,FALSE)))</f>
        <v/>
      </c>
      <c r="V126" s="214" t="str">
        <f>IF(ISERROR(VLOOKUP($A126,parlvotes_lh!$A$11:$ZZ$208,246,FALSE))=TRUE,"",IF(VLOOKUP($A126,parlvotes_lh!$A$11:$ZZ$208,246,FALSE)=0,"",VLOOKUP($A126,parlvotes_lh!$A$11:$ZZ$208,246,FALSE)))</f>
        <v/>
      </c>
      <c r="W126" s="214" t="str">
        <f>IF(ISERROR(VLOOKUP($A126,parlvotes_lh!$A$11:$ZZ$208,266,FALSE))=TRUE,"",IF(VLOOKUP($A126,parlvotes_lh!$A$11:$ZZ$208,266,FALSE)=0,"",VLOOKUP($A126,parlvotes_lh!$A$11:$ZZ$208,266,FALSE)))</f>
        <v/>
      </c>
      <c r="X126" s="214" t="str">
        <f>IF(ISERROR(VLOOKUP($A126,parlvotes_lh!$A$11:$ZZ$208,286,FALSE))=TRUE,"",IF(VLOOKUP($A126,parlvotes_lh!$A$11:$ZZ$208,286,FALSE)=0,"",VLOOKUP($A126,parlvotes_lh!$A$11:$ZZ$208,286,FALSE)))</f>
        <v/>
      </c>
      <c r="Y126" s="214" t="str">
        <f>IF(ISERROR(VLOOKUP($A126,parlvotes_lh!$A$11:$ZZ$208,306,FALSE))=TRUE,"",IF(VLOOKUP($A126,parlvotes_lh!$A$11:$ZZ$208,306,FALSE)=0,"",VLOOKUP($A126,parlvotes_lh!$A$11:$ZZ$208,306,FALSE)))</f>
        <v/>
      </c>
      <c r="Z126" s="214" t="str">
        <f>IF(ISERROR(VLOOKUP($A126,parlvotes_lh!$A$11:$ZZ$208,326,FALSE))=TRUE,"",IF(VLOOKUP($A126,parlvotes_lh!$A$11:$ZZ$208,326,FALSE)=0,"",VLOOKUP($A126,parlvotes_lh!$A$11:$ZZ$208,326,FALSE)))</f>
        <v/>
      </c>
      <c r="AA126" s="214" t="str">
        <f>IF(ISERROR(VLOOKUP($A126,parlvotes_lh!$A$11:$ZZ$208,346,FALSE))=TRUE,"",IF(VLOOKUP($A126,parlvotes_lh!$A$11:$ZZ$208,346,FALSE)=0,"",VLOOKUP($A126,parlvotes_lh!$A$11:$ZZ$208,346,FALSE)))</f>
        <v/>
      </c>
      <c r="AB126" s="214" t="str">
        <f>IF(ISERROR(VLOOKUP($A126,parlvotes_lh!$A$11:$ZZ$208,366,FALSE))=TRUE,"",IF(VLOOKUP($A126,parlvotes_lh!$A$11:$ZZ$208,366,FALSE)=0,"",VLOOKUP($A126,parlvotes_lh!$A$11:$ZZ$208,366,FALSE)))</f>
        <v/>
      </c>
      <c r="AC126" s="214" t="str">
        <f>IF(ISERROR(VLOOKUP($A126,parlvotes_lh!$A$11:$ZZ$208,386,FALSE))=TRUE,"",IF(VLOOKUP($A126,parlvotes_lh!$A$11:$ZZ$208,386,FALSE)=0,"",VLOOKUP($A126,parlvotes_lh!$A$11:$ZZ$208,386,FALSE)))</f>
        <v/>
      </c>
    </row>
    <row r="127" spans="1:29" ht="13.5" customHeight="1">
      <c r="A127" s="208"/>
      <c r="B127" s="120" t="str">
        <f>IF(A127="","",MID(info_weblinks!$C$3,32,3))</f>
        <v/>
      </c>
      <c r="C127" s="120" t="str">
        <f>IF(info_parties!G130="","",info_parties!G130)</f>
        <v/>
      </c>
      <c r="D127" s="120" t="str">
        <f>IF(info_parties!K130="","",info_parties!K130)</f>
        <v/>
      </c>
      <c r="E127" s="120" t="str">
        <f>IF(info_parties!H130="","",info_parties!H130)</f>
        <v/>
      </c>
      <c r="F127" s="209" t="str">
        <f t="shared" si="12"/>
        <v/>
      </c>
      <c r="G127" s="210" t="str">
        <f t="shared" si="13"/>
        <v/>
      </c>
      <c r="H127" s="211" t="str">
        <f t="shared" si="14"/>
        <v/>
      </c>
      <c r="I127" s="212" t="str">
        <f t="shared" si="15"/>
        <v/>
      </c>
      <c r="J127" s="213" t="str">
        <f>IF(ISERROR(VLOOKUP($A127,parlvotes_lh!$A$11:$ZZ$208,6,FALSE))=TRUE,"",IF(VLOOKUP($A127,parlvotes_lh!$A$11:$ZZ$208,6,FALSE)=0,"",VLOOKUP($A127,parlvotes_lh!$A$11:$ZZ$208,6,FALSE)))</f>
        <v/>
      </c>
      <c r="K127" s="213" t="str">
        <f>IF(ISERROR(VLOOKUP($A127,parlvotes_lh!$A$11:$ZZ$208,26,FALSE))=TRUE,"",IF(VLOOKUP($A127,parlvotes_lh!$A$11:$ZZ$208,26,FALSE)=0,"",VLOOKUP($A127,parlvotes_lh!$A$11:$ZZ$208,26,FALSE)))</f>
        <v/>
      </c>
      <c r="L127" s="213" t="str">
        <f>IF(ISERROR(VLOOKUP($A127,parlvotes_lh!$A$11:$ZZ$208,46,FALSE))=TRUE,"",IF(VLOOKUP($A127,parlvotes_lh!$A$11:$ZZ$208,46,FALSE)=0,"",VLOOKUP($A127,parlvotes_lh!$A$11:$ZZ$208,46,FALSE)))</f>
        <v/>
      </c>
      <c r="M127" s="213" t="str">
        <f>IF(ISERROR(VLOOKUP($A127,parlvotes_lh!$A$11:$ZZ$208,66,FALSE))=TRUE,"",IF(VLOOKUP($A127,parlvotes_lh!$A$11:$ZZ$208,66,FALSE)=0,"",VLOOKUP($A127,parlvotes_lh!$A$11:$ZZ$208,66,FALSE)))</f>
        <v/>
      </c>
      <c r="N127" s="213" t="str">
        <f>IF(ISERROR(VLOOKUP($A127,parlvotes_lh!$A$11:$ZZ$208,86,FALSE))=TRUE,"",IF(VLOOKUP($A127,parlvotes_lh!$A$11:$ZZ$208,86,FALSE)=0,"",VLOOKUP($A127,parlvotes_lh!$A$11:$ZZ$208,86,FALSE)))</f>
        <v/>
      </c>
      <c r="O127" s="213" t="str">
        <f>IF(ISERROR(VLOOKUP($A127,parlvotes_lh!$A$11:$ZZ$208,106,FALSE))=TRUE,"",IF(VLOOKUP($A127,parlvotes_lh!$A$11:$ZZ$208,106,FALSE)=0,"",VLOOKUP($A127,parlvotes_lh!$A$11:$ZZ$208,106,FALSE)))</f>
        <v/>
      </c>
      <c r="P127" s="213" t="str">
        <f>IF(ISERROR(VLOOKUP($A127,parlvotes_lh!$A$11:$ZZ$208,126,FALSE))=TRUE,"",IF(VLOOKUP($A127,parlvotes_lh!$A$11:$ZZ$208,126,FALSE)=0,"",VLOOKUP($A127,parlvotes_lh!$A$11:$ZZ$208,126,FALSE)))</f>
        <v/>
      </c>
      <c r="Q127" s="214" t="str">
        <f>IF(ISERROR(VLOOKUP($A127,parlvotes_lh!$A$11:$ZZ$208,146,FALSE))=TRUE,"",IF(VLOOKUP($A127,parlvotes_lh!$A$11:$ZZ$208,146,FALSE)=0,"",VLOOKUP($A127,parlvotes_lh!$A$11:$ZZ$208,146,FALSE)))</f>
        <v/>
      </c>
      <c r="R127" s="214" t="str">
        <f>IF(ISERROR(VLOOKUP($A127,parlvotes_lh!$A$11:$ZZ$208,166,FALSE))=TRUE,"",IF(VLOOKUP($A127,parlvotes_lh!$A$11:$ZZ$208,166,FALSE)=0,"",VLOOKUP($A127,parlvotes_lh!$A$11:$ZZ$208,166,FALSE)))</f>
        <v/>
      </c>
      <c r="S127" s="214" t="str">
        <f>IF(ISERROR(VLOOKUP($A127,parlvotes_lh!$A$11:$ZZ$208,186,FALSE))=TRUE,"",IF(VLOOKUP($A127,parlvotes_lh!$A$11:$ZZ$208,186,FALSE)=0,"",VLOOKUP($A127,parlvotes_lh!$A$11:$ZZ$208,186,FALSE)))</f>
        <v/>
      </c>
      <c r="T127" s="214" t="str">
        <f>IF(ISERROR(VLOOKUP($A127,parlvotes_lh!$A$11:$ZZ$208,206,FALSE))=TRUE,"",IF(VLOOKUP($A127,parlvotes_lh!$A$11:$ZZ$208,206,FALSE)=0,"",VLOOKUP($A127,parlvotes_lh!$A$11:$ZZ$208,206,FALSE)))</f>
        <v/>
      </c>
      <c r="U127" s="214" t="str">
        <f>IF(ISERROR(VLOOKUP($A127,parlvotes_lh!$A$11:$ZZ$208,226,FALSE))=TRUE,"",IF(VLOOKUP($A127,parlvotes_lh!$A$11:$ZZ$208,226,FALSE)=0,"",VLOOKUP($A127,parlvotes_lh!$A$11:$ZZ$208,226,FALSE)))</f>
        <v/>
      </c>
      <c r="V127" s="214" t="str">
        <f>IF(ISERROR(VLOOKUP($A127,parlvotes_lh!$A$11:$ZZ$208,246,FALSE))=TRUE,"",IF(VLOOKUP($A127,parlvotes_lh!$A$11:$ZZ$208,246,FALSE)=0,"",VLOOKUP($A127,parlvotes_lh!$A$11:$ZZ$208,246,FALSE)))</f>
        <v/>
      </c>
      <c r="W127" s="214" t="str">
        <f>IF(ISERROR(VLOOKUP($A127,parlvotes_lh!$A$11:$ZZ$208,266,FALSE))=TRUE,"",IF(VLOOKUP($A127,parlvotes_lh!$A$11:$ZZ$208,266,FALSE)=0,"",VLOOKUP($A127,parlvotes_lh!$A$11:$ZZ$208,266,FALSE)))</f>
        <v/>
      </c>
      <c r="X127" s="214" t="str">
        <f>IF(ISERROR(VLOOKUP($A127,parlvotes_lh!$A$11:$ZZ$208,286,FALSE))=TRUE,"",IF(VLOOKUP($A127,parlvotes_lh!$A$11:$ZZ$208,286,FALSE)=0,"",VLOOKUP($A127,parlvotes_lh!$A$11:$ZZ$208,286,FALSE)))</f>
        <v/>
      </c>
      <c r="Y127" s="214" t="str">
        <f>IF(ISERROR(VLOOKUP($A127,parlvotes_lh!$A$11:$ZZ$208,306,FALSE))=TRUE,"",IF(VLOOKUP($A127,parlvotes_lh!$A$11:$ZZ$208,306,FALSE)=0,"",VLOOKUP($A127,parlvotes_lh!$A$11:$ZZ$208,306,FALSE)))</f>
        <v/>
      </c>
      <c r="Z127" s="214" t="str">
        <f>IF(ISERROR(VLOOKUP($A127,parlvotes_lh!$A$11:$ZZ$208,326,FALSE))=TRUE,"",IF(VLOOKUP($A127,parlvotes_lh!$A$11:$ZZ$208,326,FALSE)=0,"",VLOOKUP($A127,parlvotes_lh!$A$11:$ZZ$208,326,FALSE)))</f>
        <v/>
      </c>
      <c r="AA127" s="214" t="str">
        <f>IF(ISERROR(VLOOKUP($A127,parlvotes_lh!$A$11:$ZZ$208,346,FALSE))=TRUE,"",IF(VLOOKUP($A127,parlvotes_lh!$A$11:$ZZ$208,346,FALSE)=0,"",VLOOKUP($A127,parlvotes_lh!$A$11:$ZZ$208,346,FALSE)))</f>
        <v/>
      </c>
      <c r="AB127" s="214" t="str">
        <f>IF(ISERROR(VLOOKUP($A127,parlvotes_lh!$A$11:$ZZ$208,366,FALSE))=TRUE,"",IF(VLOOKUP($A127,parlvotes_lh!$A$11:$ZZ$208,366,FALSE)=0,"",VLOOKUP($A127,parlvotes_lh!$A$11:$ZZ$208,366,FALSE)))</f>
        <v/>
      </c>
      <c r="AC127" s="214" t="str">
        <f>IF(ISERROR(VLOOKUP($A127,parlvotes_lh!$A$11:$ZZ$208,386,FALSE))=TRUE,"",IF(VLOOKUP($A127,parlvotes_lh!$A$11:$ZZ$208,386,FALSE)=0,"",VLOOKUP($A127,parlvotes_lh!$A$11:$ZZ$208,386,FALSE)))</f>
        <v/>
      </c>
    </row>
    <row r="128" spans="1:29" ht="13.5" customHeight="1">
      <c r="A128" s="208"/>
      <c r="B128" s="120" t="str">
        <f>IF(A128="","",MID(info_weblinks!$C$3,32,3))</f>
        <v/>
      </c>
      <c r="C128" s="120" t="str">
        <f>IF(info_parties!G131="","",info_parties!G131)</f>
        <v/>
      </c>
      <c r="D128" s="120" t="str">
        <f>IF(info_parties!K131="","",info_parties!K131)</f>
        <v/>
      </c>
      <c r="E128" s="120" t="str">
        <f>IF(info_parties!H131="","",info_parties!H131)</f>
        <v/>
      </c>
      <c r="F128" s="209" t="str">
        <f t="shared" si="12"/>
        <v/>
      </c>
      <c r="G128" s="210" t="str">
        <f t="shared" si="13"/>
        <v/>
      </c>
      <c r="H128" s="211" t="str">
        <f t="shared" si="14"/>
        <v/>
      </c>
      <c r="I128" s="212" t="str">
        <f t="shared" si="15"/>
        <v/>
      </c>
      <c r="J128" s="213" t="str">
        <f>IF(ISERROR(VLOOKUP($A128,parlvotes_lh!$A$11:$ZZ$208,6,FALSE))=TRUE,"",IF(VLOOKUP($A128,parlvotes_lh!$A$11:$ZZ$208,6,FALSE)=0,"",VLOOKUP($A128,parlvotes_lh!$A$11:$ZZ$208,6,FALSE)))</f>
        <v/>
      </c>
      <c r="K128" s="213" t="str">
        <f>IF(ISERROR(VLOOKUP($A128,parlvotes_lh!$A$11:$ZZ$208,26,FALSE))=TRUE,"",IF(VLOOKUP($A128,parlvotes_lh!$A$11:$ZZ$208,26,FALSE)=0,"",VLOOKUP($A128,parlvotes_lh!$A$11:$ZZ$208,26,FALSE)))</f>
        <v/>
      </c>
      <c r="L128" s="213" t="str">
        <f>IF(ISERROR(VLOOKUP($A128,parlvotes_lh!$A$11:$ZZ$208,46,FALSE))=TRUE,"",IF(VLOOKUP($A128,parlvotes_lh!$A$11:$ZZ$208,46,FALSE)=0,"",VLOOKUP($A128,parlvotes_lh!$A$11:$ZZ$208,46,FALSE)))</f>
        <v/>
      </c>
      <c r="M128" s="213" t="str">
        <f>IF(ISERROR(VLOOKUP($A128,parlvotes_lh!$A$11:$ZZ$208,66,FALSE))=TRUE,"",IF(VLOOKUP($A128,parlvotes_lh!$A$11:$ZZ$208,66,FALSE)=0,"",VLOOKUP($A128,parlvotes_lh!$A$11:$ZZ$208,66,FALSE)))</f>
        <v/>
      </c>
      <c r="N128" s="213" t="str">
        <f>IF(ISERROR(VLOOKUP($A128,parlvotes_lh!$A$11:$ZZ$208,86,FALSE))=TRUE,"",IF(VLOOKUP($A128,parlvotes_lh!$A$11:$ZZ$208,86,FALSE)=0,"",VLOOKUP($A128,parlvotes_lh!$A$11:$ZZ$208,86,FALSE)))</f>
        <v/>
      </c>
      <c r="O128" s="213" t="str">
        <f>IF(ISERROR(VLOOKUP($A128,parlvotes_lh!$A$11:$ZZ$208,106,FALSE))=TRUE,"",IF(VLOOKUP($A128,parlvotes_lh!$A$11:$ZZ$208,106,FALSE)=0,"",VLOOKUP($A128,parlvotes_lh!$A$11:$ZZ$208,106,FALSE)))</f>
        <v/>
      </c>
      <c r="P128" s="213" t="str">
        <f>IF(ISERROR(VLOOKUP($A128,parlvotes_lh!$A$11:$ZZ$208,126,FALSE))=TRUE,"",IF(VLOOKUP($A128,parlvotes_lh!$A$11:$ZZ$208,126,FALSE)=0,"",VLOOKUP($A128,parlvotes_lh!$A$11:$ZZ$208,126,FALSE)))</f>
        <v/>
      </c>
      <c r="Q128" s="214" t="str">
        <f>IF(ISERROR(VLOOKUP($A128,parlvotes_lh!$A$11:$ZZ$208,146,FALSE))=TRUE,"",IF(VLOOKUP($A128,parlvotes_lh!$A$11:$ZZ$208,146,FALSE)=0,"",VLOOKUP($A128,parlvotes_lh!$A$11:$ZZ$208,146,FALSE)))</f>
        <v/>
      </c>
      <c r="R128" s="214" t="str">
        <f>IF(ISERROR(VLOOKUP($A128,parlvotes_lh!$A$11:$ZZ$208,166,FALSE))=TRUE,"",IF(VLOOKUP($A128,parlvotes_lh!$A$11:$ZZ$208,166,FALSE)=0,"",VLOOKUP($A128,parlvotes_lh!$A$11:$ZZ$208,166,FALSE)))</f>
        <v/>
      </c>
      <c r="S128" s="214" t="str">
        <f>IF(ISERROR(VLOOKUP($A128,parlvotes_lh!$A$11:$ZZ$208,186,FALSE))=TRUE,"",IF(VLOOKUP($A128,parlvotes_lh!$A$11:$ZZ$208,186,FALSE)=0,"",VLOOKUP($A128,parlvotes_lh!$A$11:$ZZ$208,186,FALSE)))</f>
        <v/>
      </c>
      <c r="T128" s="214" t="str">
        <f>IF(ISERROR(VLOOKUP($A128,parlvotes_lh!$A$11:$ZZ$208,206,FALSE))=TRUE,"",IF(VLOOKUP($A128,parlvotes_lh!$A$11:$ZZ$208,206,FALSE)=0,"",VLOOKUP($A128,parlvotes_lh!$A$11:$ZZ$208,206,FALSE)))</f>
        <v/>
      </c>
      <c r="U128" s="214" t="str">
        <f>IF(ISERROR(VLOOKUP($A128,parlvotes_lh!$A$11:$ZZ$208,226,FALSE))=TRUE,"",IF(VLOOKUP($A128,parlvotes_lh!$A$11:$ZZ$208,226,FALSE)=0,"",VLOOKUP($A128,parlvotes_lh!$A$11:$ZZ$208,226,FALSE)))</f>
        <v/>
      </c>
      <c r="V128" s="214" t="str">
        <f>IF(ISERROR(VLOOKUP($A128,parlvotes_lh!$A$11:$ZZ$208,246,FALSE))=TRUE,"",IF(VLOOKUP($A128,parlvotes_lh!$A$11:$ZZ$208,246,FALSE)=0,"",VLOOKUP($A128,parlvotes_lh!$A$11:$ZZ$208,246,FALSE)))</f>
        <v/>
      </c>
      <c r="W128" s="214" t="str">
        <f>IF(ISERROR(VLOOKUP($A128,parlvotes_lh!$A$11:$ZZ$208,266,FALSE))=TRUE,"",IF(VLOOKUP($A128,parlvotes_lh!$A$11:$ZZ$208,266,FALSE)=0,"",VLOOKUP($A128,parlvotes_lh!$A$11:$ZZ$208,266,FALSE)))</f>
        <v/>
      </c>
      <c r="X128" s="214" t="str">
        <f>IF(ISERROR(VLOOKUP($A128,parlvotes_lh!$A$11:$ZZ$208,286,FALSE))=TRUE,"",IF(VLOOKUP($A128,parlvotes_lh!$A$11:$ZZ$208,286,FALSE)=0,"",VLOOKUP($A128,parlvotes_lh!$A$11:$ZZ$208,286,FALSE)))</f>
        <v/>
      </c>
      <c r="Y128" s="214" t="str">
        <f>IF(ISERROR(VLOOKUP($A128,parlvotes_lh!$A$11:$ZZ$208,306,FALSE))=TRUE,"",IF(VLOOKUP($A128,parlvotes_lh!$A$11:$ZZ$208,306,FALSE)=0,"",VLOOKUP($A128,parlvotes_lh!$A$11:$ZZ$208,306,FALSE)))</f>
        <v/>
      </c>
      <c r="Z128" s="214" t="str">
        <f>IF(ISERROR(VLOOKUP($A128,parlvotes_lh!$A$11:$ZZ$208,326,FALSE))=TRUE,"",IF(VLOOKUP($A128,parlvotes_lh!$A$11:$ZZ$208,326,FALSE)=0,"",VLOOKUP($A128,parlvotes_lh!$A$11:$ZZ$208,326,FALSE)))</f>
        <v/>
      </c>
      <c r="AA128" s="214" t="str">
        <f>IF(ISERROR(VLOOKUP($A128,parlvotes_lh!$A$11:$ZZ$208,346,FALSE))=TRUE,"",IF(VLOOKUP($A128,parlvotes_lh!$A$11:$ZZ$208,346,FALSE)=0,"",VLOOKUP($A128,parlvotes_lh!$A$11:$ZZ$208,346,FALSE)))</f>
        <v/>
      </c>
      <c r="AB128" s="214" t="str">
        <f>IF(ISERROR(VLOOKUP($A128,parlvotes_lh!$A$11:$ZZ$208,366,FALSE))=TRUE,"",IF(VLOOKUP($A128,parlvotes_lh!$A$11:$ZZ$208,366,FALSE)=0,"",VLOOKUP($A128,parlvotes_lh!$A$11:$ZZ$208,366,FALSE)))</f>
        <v/>
      </c>
      <c r="AC128" s="214" t="str">
        <f>IF(ISERROR(VLOOKUP($A128,parlvotes_lh!$A$11:$ZZ$208,386,FALSE))=TRUE,"",IF(VLOOKUP($A128,parlvotes_lh!$A$11:$ZZ$208,386,FALSE)=0,"",VLOOKUP($A128,parlvotes_lh!$A$11:$ZZ$208,386,FALSE)))</f>
        <v/>
      </c>
    </row>
    <row r="129" spans="1:29" ht="13.5" customHeight="1">
      <c r="A129" s="208"/>
      <c r="B129" s="120" t="str">
        <f>IF(A129="","",MID(info_weblinks!$C$3,32,3))</f>
        <v/>
      </c>
      <c r="C129" s="120" t="str">
        <f>IF(info_parties!G132="","",info_parties!G132)</f>
        <v/>
      </c>
      <c r="D129" s="120" t="str">
        <f>IF(info_parties!K132="","",info_parties!K132)</f>
        <v/>
      </c>
      <c r="E129" s="120" t="str">
        <f>IF(info_parties!H132="","",info_parties!H132)</f>
        <v/>
      </c>
      <c r="F129" s="209" t="str">
        <f t="shared" si="12"/>
        <v/>
      </c>
      <c r="G129" s="210" t="str">
        <f t="shared" si="13"/>
        <v/>
      </c>
      <c r="H129" s="211" t="str">
        <f t="shared" si="14"/>
        <v/>
      </c>
      <c r="I129" s="212" t="str">
        <f t="shared" si="15"/>
        <v/>
      </c>
      <c r="J129" s="213" t="str">
        <f>IF(ISERROR(VLOOKUP($A129,parlvotes_lh!$A$11:$ZZ$208,6,FALSE))=TRUE,"",IF(VLOOKUP($A129,parlvotes_lh!$A$11:$ZZ$208,6,FALSE)=0,"",VLOOKUP($A129,parlvotes_lh!$A$11:$ZZ$208,6,FALSE)))</f>
        <v/>
      </c>
      <c r="K129" s="213" t="str">
        <f>IF(ISERROR(VLOOKUP($A129,parlvotes_lh!$A$11:$ZZ$208,26,FALSE))=TRUE,"",IF(VLOOKUP($A129,parlvotes_lh!$A$11:$ZZ$208,26,FALSE)=0,"",VLOOKUP($A129,parlvotes_lh!$A$11:$ZZ$208,26,FALSE)))</f>
        <v/>
      </c>
      <c r="L129" s="213" t="str">
        <f>IF(ISERROR(VLOOKUP($A129,parlvotes_lh!$A$11:$ZZ$208,46,FALSE))=TRUE,"",IF(VLOOKUP($A129,parlvotes_lh!$A$11:$ZZ$208,46,FALSE)=0,"",VLOOKUP($A129,parlvotes_lh!$A$11:$ZZ$208,46,FALSE)))</f>
        <v/>
      </c>
      <c r="M129" s="213" t="str">
        <f>IF(ISERROR(VLOOKUP($A129,parlvotes_lh!$A$11:$ZZ$208,66,FALSE))=TRUE,"",IF(VLOOKUP($A129,parlvotes_lh!$A$11:$ZZ$208,66,FALSE)=0,"",VLOOKUP($A129,parlvotes_lh!$A$11:$ZZ$208,66,FALSE)))</f>
        <v/>
      </c>
      <c r="N129" s="213" t="str">
        <f>IF(ISERROR(VLOOKUP($A129,parlvotes_lh!$A$11:$ZZ$208,86,FALSE))=TRUE,"",IF(VLOOKUP($A129,parlvotes_lh!$A$11:$ZZ$208,86,FALSE)=0,"",VLOOKUP($A129,parlvotes_lh!$A$11:$ZZ$208,86,FALSE)))</f>
        <v/>
      </c>
      <c r="O129" s="213" t="str">
        <f>IF(ISERROR(VLOOKUP($A129,parlvotes_lh!$A$11:$ZZ$208,106,FALSE))=TRUE,"",IF(VLOOKUP($A129,parlvotes_lh!$A$11:$ZZ$208,106,FALSE)=0,"",VLOOKUP($A129,parlvotes_lh!$A$11:$ZZ$208,106,FALSE)))</f>
        <v/>
      </c>
      <c r="P129" s="213" t="str">
        <f>IF(ISERROR(VLOOKUP($A129,parlvotes_lh!$A$11:$ZZ$208,126,FALSE))=TRUE,"",IF(VLOOKUP($A129,parlvotes_lh!$A$11:$ZZ$208,126,FALSE)=0,"",VLOOKUP($A129,parlvotes_lh!$A$11:$ZZ$208,126,FALSE)))</f>
        <v/>
      </c>
      <c r="Q129" s="214" t="str">
        <f>IF(ISERROR(VLOOKUP($A129,parlvotes_lh!$A$11:$ZZ$208,146,FALSE))=TRUE,"",IF(VLOOKUP($A129,parlvotes_lh!$A$11:$ZZ$208,146,FALSE)=0,"",VLOOKUP($A129,parlvotes_lh!$A$11:$ZZ$208,146,FALSE)))</f>
        <v/>
      </c>
      <c r="R129" s="214" t="str">
        <f>IF(ISERROR(VLOOKUP($A129,parlvotes_lh!$A$11:$ZZ$208,166,FALSE))=TRUE,"",IF(VLOOKUP($A129,parlvotes_lh!$A$11:$ZZ$208,166,FALSE)=0,"",VLOOKUP($A129,parlvotes_lh!$A$11:$ZZ$208,166,FALSE)))</f>
        <v/>
      </c>
      <c r="S129" s="214" t="str">
        <f>IF(ISERROR(VLOOKUP($A129,parlvotes_lh!$A$11:$ZZ$208,186,FALSE))=TRUE,"",IF(VLOOKUP($A129,parlvotes_lh!$A$11:$ZZ$208,186,FALSE)=0,"",VLOOKUP($A129,parlvotes_lh!$A$11:$ZZ$208,186,FALSE)))</f>
        <v/>
      </c>
      <c r="T129" s="214" t="str">
        <f>IF(ISERROR(VLOOKUP($A129,parlvotes_lh!$A$11:$ZZ$208,206,FALSE))=TRUE,"",IF(VLOOKUP($A129,parlvotes_lh!$A$11:$ZZ$208,206,FALSE)=0,"",VLOOKUP($A129,parlvotes_lh!$A$11:$ZZ$208,206,FALSE)))</f>
        <v/>
      </c>
      <c r="U129" s="214" t="str">
        <f>IF(ISERROR(VLOOKUP($A129,parlvotes_lh!$A$11:$ZZ$208,226,FALSE))=TRUE,"",IF(VLOOKUP($A129,parlvotes_lh!$A$11:$ZZ$208,226,FALSE)=0,"",VLOOKUP($A129,parlvotes_lh!$A$11:$ZZ$208,226,FALSE)))</f>
        <v/>
      </c>
      <c r="V129" s="214" t="str">
        <f>IF(ISERROR(VLOOKUP($A129,parlvotes_lh!$A$11:$ZZ$208,246,FALSE))=TRUE,"",IF(VLOOKUP($A129,parlvotes_lh!$A$11:$ZZ$208,246,FALSE)=0,"",VLOOKUP($A129,parlvotes_lh!$A$11:$ZZ$208,246,FALSE)))</f>
        <v/>
      </c>
      <c r="W129" s="214" t="str">
        <f>IF(ISERROR(VLOOKUP($A129,parlvotes_lh!$A$11:$ZZ$208,266,FALSE))=TRUE,"",IF(VLOOKUP($A129,parlvotes_lh!$A$11:$ZZ$208,266,FALSE)=0,"",VLOOKUP($A129,parlvotes_lh!$A$11:$ZZ$208,266,FALSE)))</f>
        <v/>
      </c>
      <c r="X129" s="214" t="str">
        <f>IF(ISERROR(VLOOKUP($A129,parlvotes_lh!$A$11:$ZZ$208,286,FALSE))=TRUE,"",IF(VLOOKUP($A129,parlvotes_lh!$A$11:$ZZ$208,286,FALSE)=0,"",VLOOKUP($A129,parlvotes_lh!$A$11:$ZZ$208,286,FALSE)))</f>
        <v/>
      </c>
      <c r="Y129" s="214" t="str">
        <f>IF(ISERROR(VLOOKUP($A129,parlvotes_lh!$A$11:$ZZ$208,306,FALSE))=TRUE,"",IF(VLOOKUP($A129,parlvotes_lh!$A$11:$ZZ$208,306,FALSE)=0,"",VLOOKUP($A129,parlvotes_lh!$A$11:$ZZ$208,306,FALSE)))</f>
        <v/>
      </c>
      <c r="Z129" s="214" t="str">
        <f>IF(ISERROR(VLOOKUP($A129,parlvotes_lh!$A$11:$ZZ$208,326,FALSE))=TRUE,"",IF(VLOOKUP($A129,parlvotes_lh!$A$11:$ZZ$208,326,FALSE)=0,"",VLOOKUP($A129,parlvotes_lh!$A$11:$ZZ$208,326,FALSE)))</f>
        <v/>
      </c>
      <c r="AA129" s="214" t="str">
        <f>IF(ISERROR(VLOOKUP($A129,parlvotes_lh!$A$11:$ZZ$208,346,FALSE))=TRUE,"",IF(VLOOKUP($A129,parlvotes_lh!$A$11:$ZZ$208,346,FALSE)=0,"",VLOOKUP($A129,parlvotes_lh!$A$11:$ZZ$208,346,FALSE)))</f>
        <v/>
      </c>
      <c r="AB129" s="214" t="str">
        <f>IF(ISERROR(VLOOKUP($A129,parlvotes_lh!$A$11:$ZZ$208,366,FALSE))=TRUE,"",IF(VLOOKUP($A129,parlvotes_lh!$A$11:$ZZ$208,366,FALSE)=0,"",VLOOKUP($A129,parlvotes_lh!$A$11:$ZZ$208,366,FALSE)))</f>
        <v/>
      </c>
      <c r="AC129" s="214" t="str">
        <f>IF(ISERROR(VLOOKUP($A129,parlvotes_lh!$A$11:$ZZ$208,386,FALSE))=TRUE,"",IF(VLOOKUP($A129,parlvotes_lh!$A$11:$ZZ$208,386,FALSE)=0,"",VLOOKUP($A129,parlvotes_lh!$A$11:$ZZ$208,386,FALSE)))</f>
        <v/>
      </c>
    </row>
    <row r="130" spans="1:29" ht="13.5" customHeight="1">
      <c r="A130" s="208"/>
      <c r="B130" s="120" t="str">
        <f>IF(A130="","",MID(info_weblinks!$C$3,32,3))</f>
        <v/>
      </c>
      <c r="C130" s="120" t="str">
        <f>IF(info_parties!G133="","",info_parties!G133)</f>
        <v/>
      </c>
      <c r="D130" s="120" t="str">
        <f>IF(info_parties!K133="","",info_parties!K133)</f>
        <v/>
      </c>
      <c r="E130" s="120" t="str">
        <f>IF(info_parties!H133="","",info_parties!H133)</f>
        <v/>
      </c>
      <c r="F130" s="209" t="str">
        <f t="shared" ref="F130:F161" si="16">IF(MAX(J130:AC130)=0,"",INDEX(J$1:AC$1,MATCH(TRUE,INDEX((J130:AC130&lt;&gt;""),0),0)))</f>
        <v/>
      </c>
      <c r="G130" s="210" t="str">
        <f t="shared" ref="G130:G161" si="17">IF(MAX(J130:AC130)=0,"",INDEX(J$1:AC$1,1,MATCH(LOOKUP(9.99+307,J130:AC130),J130:AC130,0)))</f>
        <v/>
      </c>
      <c r="H130" s="211" t="str">
        <f t="shared" ref="H130:H161" si="18">IF(MAX(J130:AC130)=0,"",MAX(J130:AC130))</f>
        <v/>
      </c>
      <c r="I130" s="212" t="str">
        <f t="shared" ref="I130:I161" si="19">IF(H130="","",INDEX(J$1:AC$1,1,MATCH(H130,J130:AC130,0)))</f>
        <v/>
      </c>
      <c r="J130" s="213" t="str">
        <f>IF(ISERROR(VLOOKUP($A130,parlvotes_lh!$A$11:$ZZ$208,6,FALSE))=TRUE,"",IF(VLOOKUP($A130,parlvotes_lh!$A$11:$ZZ$208,6,FALSE)=0,"",VLOOKUP($A130,parlvotes_lh!$A$11:$ZZ$208,6,FALSE)))</f>
        <v/>
      </c>
      <c r="K130" s="213" t="str">
        <f>IF(ISERROR(VLOOKUP($A130,parlvotes_lh!$A$11:$ZZ$208,26,FALSE))=TRUE,"",IF(VLOOKUP($A130,parlvotes_lh!$A$11:$ZZ$208,26,FALSE)=0,"",VLOOKUP($A130,parlvotes_lh!$A$11:$ZZ$208,26,FALSE)))</f>
        <v/>
      </c>
      <c r="L130" s="213" t="str">
        <f>IF(ISERROR(VLOOKUP($A130,parlvotes_lh!$A$11:$ZZ$208,46,FALSE))=TRUE,"",IF(VLOOKUP($A130,parlvotes_lh!$A$11:$ZZ$208,46,FALSE)=0,"",VLOOKUP($A130,parlvotes_lh!$A$11:$ZZ$208,46,FALSE)))</f>
        <v/>
      </c>
      <c r="M130" s="213" t="str">
        <f>IF(ISERROR(VLOOKUP($A130,parlvotes_lh!$A$11:$ZZ$208,66,FALSE))=TRUE,"",IF(VLOOKUP($A130,parlvotes_lh!$A$11:$ZZ$208,66,FALSE)=0,"",VLOOKUP($A130,parlvotes_lh!$A$11:$ZZ$208,66,FALSE)))</f>
        <v/>
      </c>
      <c r="N130" s="213" t="str">
        <f>IF(ISERROR(VLOOKUP($A130,parlvotes_lh!$A$11:$ZZ$208,86,FALSE))=TRUE,"",IF(VLOOKUP($A130,parlvotes_lh!$A$11:$ZZ$208,86,FALSE)=0,"",VLOOKUP($A130,parlvotes_lh!$A$11:$ZZ$208,86,FALSE)))</f>
        <v/>
      </c>
      <c r="O130" s="213" t="str">
        <f>IF(ISERROR(VLOOKUP($A130,parlvotes_lh!$A$11:$ZZ$208,106,FALSE))=TRUE,"",IF(VLOOKUP($A130,parlvotes_lh!$A$11:$ZZ$208,106,FALSE)=0,"",VLOOKUP($A130,parlvotes_lh!$A$11:$ZZ$208,106,FALSE)))</f>
        <v/>
      </c>
      <c r="P130" s="213" t="str">
        <f>IF(ISERROR(VLOOKUP($A130,parlvotes_lh!$A$11:$ZZ$208,126,FALSE))=TRUE,"",IF(VLOOKUP($A130,parlvotes_lh!$A$11:$ZZ$208,126,FALSE)=0,"",VLOOKUP($A130,parlvotes_lh!$A$11:$ZZ$208,126,FALSE)))</f>
        <v/>
      </c>
      <c r="Q130" s="214" t="str">
        <f>IF(ISERROR(VLOOKUP($A130,parlvotes_lh!$A$11:$ZZ$208,146,FALSE))=TRUE,"",IF(VLOOKUP($A130,parlvotes_lh!$A$11:$ZZ$208,146,FALSE)=0,"",VLOOKUP($A130,parlvotes_lh!$A$11:$ZZ$208,146,FALSE)))</f>
        <v/>
      </c>
      <c r="R130" s="214" t="str">
        <f>IF(ISERROR(VLOOKUP($A130,parlvotes_lh!$A$11:$ZZ$208,166,FALSE))=TRUE,"",IF(VLOOKUP($A130,parlvotes_lh!$A$11:$ZZ$208,166,FALSE)=0,"",VLOOKUP($A130,parlvotes_lh!$A$11:$ZZ$208,166,FALSE)))</f>
        <v/>
      </c>
      <c r="S130" s="214" t="str">
        <f>IF(ISERROR(VLOOKUP($A130,parlvotes_lh!$A$11:$ZZ$208,186,FALSE))=TRUE,"",IF(VLOOKUP($A130,parlvotes_lh!$A$11:$ZZ$208,186,FALSE)=0,"",VLOOKUP($A130,parlvotes_lh!$A$11:$ZZ$208,186,FALSE)))</f>
        <v/>
      </c>
      <c r="T130" s="214" t="str">
        <f>IF(ISERROR(VLOOKUP($A130,parlvotes_lh!$A$11:$ZZ$208,206,FALSE))=TRUE,"",IF(VLOOKUP($A130,parlvotes_lh!$A$11:$ZZ$208,206,FALSE)=0,"",VLOOKUP($A130,parlvotes_lh!$A$11:$ZZ$208,206,FALSE)))</f>
        <v/>
      </c>
      <c r="U130" s="214" t="str">
        <f>IF(ISERROR(VLOOKUP($A130,parlvotes_lh!$A$11:$ZZ$208,226,FALSE))=TRUE,"",IF(VLOOKUP($A130,parlvotes_lh!$A$11:$ZZ$208,226,FALSE)=0,"",VLOOKUP($A130,parlvotes_lh!$A$11:$ZZ$208,226,FALSE)))</f>
        <v/>
      </c>
      <c r="V130" s="214" t="str">
        <f>IF(ISERROR(VLOOKUP($A130,parlvotes_lh!$A$11:$ZZ$208,246,FALSE))=TRUE,"",IF(VLOOKUP($A130,parlvotes_lh!$A$11:$ZZ$208,246,FALSE)=0,"",VLOOKUP($A130,parlvotes_lh!$A$11:$ZZ$208,246,FALSE)))</f>
        <v/>
      </c>
      <c r="W130" s="214" t="str">
        <f>IF(ISERROR(VLOOKUP($A130,parlvotes_lh!$A$11:$ZZ$208,266,FALSE))=TRUE,"",IF(VLOOKUP($A130,parlvotes_lh!$A$11:$ZZ$208,266,FALSE)=0,"",VLOOKUP($A130,parlvotes_lh!$A$11:$ZZ$208,266,FALSE)))</f>
        <v/>
      </c>
      <c r="X130" s="214" t="str">
        <f>IF(ISERROR(VLOOKUP($A130,parlvotes_lh!$A$11:$ZZ$208,286,FALSE))=TRUE,"",IF(VLOOKUP($A130,parlvotes_lh!$A$11:$ZZ$208,286,FALSE)=0,"",VLOOKUP($A130,parlvotes_lh!$A$11:$ZZ$208,286,FALSE)))</f>
        <v/>
      </c>
      <c r="Y130" s="214" t="str">
        <f>IF(ISERROR(VLOOKUP($A130,parlvotes_lh!$A$11:$ZZ$208,306,FALSE))=TRUE,"",IF(VLOOKUP($A130,parlvotes_lh!$A$11:$ZZ$208,306,FALSE)=0,"",VLOOKUP($A130,parlvotes_lh!$A$11:$ZZ$208,306,FALSE)))</f>
        <v/>
      </c>
      <c r="Z130" s="214" t="str">
        <f>IF(ISERROR(VLOOKUP($A130,parlvotes_lh!$A$11:$ZZ$208,326,FALSE))=TRUE,"",IF(VLOOKUP($A130,parlvotes_lh!$A$11:$ZZ$208,326,FALSE)=0,"",VLOOKUP($A130,parlvotes_lh!$A$11:$ZZ$208,326,FALSE)))</f>
        <v/>
      </c>
      <c r="AA130" s="214" t="str">
        <f>IF(ISERROR(VLOOKUP($A130,parlvotes_lh!$A$11:$ZZ$208,346,FALSE))=TRUE,"",IF(VLOOKUP($A130,parlvotes_lh!$A$11:$ZZ$208,346,FALSE)=0,"",VLOOKUP($A130,parlvotes_lh!$A$11:$ZZ$208,346,FALSE)))</f>
        <v/>
      </c>
      <c r="AB130" s="214" t="str">
        <f>IF(ISERROR(VLOOKUP($A130,parlvotes_lh!$A$11:$ZZ$208,366,FALSE))=TRUE,"",IF(VLOOKUP($A130,parlvotes_lh!$A$11:$ZZ$208,366,FALSE)=0,"",VLOOKUP($A130,parlvotes_lh!$A$11:$ZZ$208,366,FALSE)))</f>
        <v/>
      </c>
      <c r="AC130" s="214" t="str">
        <f>IF(ISERROR(VLOOKUP($A130,parlvotes_lh!$A$11:$ZZ$208,386,FALSE))=TRUE,"",IF(VLOOKUP($A130,parlvotes_lh!$A$11:$ZZ$208,386,FALSE)=0,"",VLOOKUP($A130,parlvotes_lh!$A$11:$ZZ$208,386,FALSE)))</f>
        <v/>
      </c>
    </row>
    <row r="131" spans="1:29" ht="13.5" customHeight="1">
      <c r="A131" s="208"/>
      <c r="B131" s="120" t="str">
        <f>IF(A131="","",MID(info_weblinks!$C$3,32,3))</f>
        <v/>
      </c>
      <c r="C131" s="120" t="str">
        <f>IF(info_parties!G134="","",info_parties!G134)</f>
        <v/>
      </c>
      <c r="D131" s="120" t="str">
        <f>IF(info_parties!K134="","",info_parties!K134)</f>
        <v/>
      </c>
      <c r="E131" s="120" t="str">
        <f>IF(info_parties!H134="","",info_parties!H134)</f>
        <v/>
      </c>
      <c r="F131" s="209" t="str">
        <f t="shared" si="16"/>
        <v/>
      </c>
      <c r="G131" s="210" t="str">
        <f t="shared" si="17"/>
        <v/>
      </c>
      <c r="H131" s="211" t="str">
        <f t="shared" si="18"/>
        <v/>
      </c>
      <c r="I131" s="212" t="str">
        <f t="shared" si="19"/>
        <v/>
      </c>
      <c r="J131" s="213" t="str">
        <f>IF(ISERROR(VLOOKUP($A131,parlvotes_lh!$A$11:$ZZ$208,6,FALSE))=TRUE,"",IF(VLOOKUP($A131,parlvotes_lh!$A$11:$ZZ$208,6,FALSE)=0,"",VLOOKUP($A131,parlvotes_lh!$A$11:$ZZ$208,6,FALSE)))</f>
        <v/>
      </c>
      <c r="K131" s="213" t="str">
        <f>IF(ISERROR(VLOOKUP($A131,parlvotes_lh!$A$11:$ZZ$208,26,FALSE))=TRUE,"",IF(VLOOKUP($A131,parlvotes_lh!$A$11:$ZZ$208,26,FALSE)=0,"",VLOOKUP($A131,parlvotes_lh!$A$11:$ZZ$208,26,FALSE)))</f>
        <v/>
      </c>
      <c r="L131" s="213" t="str">
        <f>IF(ISERROR(VLOOKUP($A131,parlvotes_lh!$A$11:$ZZ$208,46,FALSE))=TRUE,"",IF(VLOOKUP($A131,parlvotes_lh!$A$11:$ZZ$208,46,FALSE)=0,"",VLOOKUP($A131,parlvotes_lh!$A$11:$ZZ$208,46,FALSE)))</f>
        <v/>
      </c>
      <c r="M131" s="213" t="str">
        <f>IF(ISERROR(VLOOKUP($A131,parlvotes_lh!$A$11:$ZZ$208,66,FALSE))=TRUE,"",IF(VLOOKUP($A131,parlvotes_lh!$A$11:$ZZ$208,66,FALSE)=0,"",VLOOKUP($A131,parlvotes_lh!$A$11:$ZZ$208,66,FALSE)))</f>
        <v/>
      </c>
      <c r="N131" s="213" t="str">
        <f>IF(ISERROR(VLOOKUP($A131,parlvotes_lh!$A$11:$ZZ$208,86,FALSE))=TRUE,"",IF(VLOOKUP($A131,parlvotes_lh!$A$11:$ZZ$208,86,FALSE)=0,"",VLOOKUP($A131,parlvotes_lh!$A$11:$ZZ$208,86,FALSE)))</f>
        <v/>
      </c>
      <c r="O131" s="213" t="str">
        <f>IF(ISERROR(VLOOKUP($A131,parlvotes_lh!$A$11:$ZZ$208,106,FALSE))=TRUE,"",IF(VLOOKUP($A131,parlvotes_lh!$A$11:$ZZ$208,106,FALSE)=0,"",VLOOKUP($A131,parlvotes_lh!$A$11:$ZZ$208,106,FALSE)))</f>
        <v/>
      </c>
      <c r="P131" s="213" t="str">
        <f>IF(ISERROR(VLOOKUP($A131,parlvotes_lh!$A$11:$ZZ$208,126,FALSE))=TRUE,"",IF(VLOOKUP($A131,parlvotes_lh!$A$11:$ZZ$208,126,FALSE)=0,"",VLOOKUP($A131,parlvotes_lh!$A$11:$ZZ$208,126,FALSE)))</f>
        <v/>
      </c>
      <c r="Q131" s="214" t="str">
        <f>IF(ISERROR(VLOOKUP($A131,parlvotes_lh!$A$11:$ZZ$208,146,FALSE))=TRUE,"",IF(VLOOKUP($A131,parlvotes_lh!$A$11:$ZZ$208,146,FALSE)=0,"",VLOOKUP($A131,parlvotes_lh!$A$11:$ZZ$208,146,FALSE)))</f>
        <v/>
      </c>
      <c r="R131" s="214" t="str">
        <f>IF(ISERROR(VLOOKUP($A131,parlvotes_lh!$A$11:$ZZ$208,166,FALSE))=TRUE,"",IF(VLOOKUP($A131,parlvotes_lh!$A$11:$ZZ$208,166,FALSE)=0,"",VLOOKUP($A131,parlvotes_lh!$A$11:$ZZ$208,166,FALSE)))</f>
        <v/>
      </c>
      <c r="S131" s="214" t="str">
        <f>IF(ISERROR(VLOOKUP($A131,parlvotes_lh!$A$11:$ZZ$208,186,FALSE))=TRUE,"",IF(VLOOKUP($A131,parlvotes_lh!$A$11:$ZZ$208,186,FALSE)=0,"",VLOOKUP($A131,parlvotes_lh!$A$11:$ZZ$208,186,FALSE)))</f>
        <v/>
      </c>
      <c r="T131" s="214" t="str">
        <f>IF(ISERROR(VLOOKUP($A131,parlvotes_lh!$A$11:$ZZ$208,206,FALSE))=TRUE,"",IF(VLOOKUP($A131,parlvotes_lh!$A$11:$ZZ$208,206,FALSE)=0,"",VLOOKUP($A131,parlvotes_lh!$A$11:$ZZ$208,206,FALSE)))</f>
        <v/>
      </c>
      <c r="U131" s="214" t="str">
        <f>IF(ISERROR(VLOOKUP($A131,parlvotes_lh!$A$11:$ZZ$208,226,FALSE))=TRUE,"",IF(VLOOKUP($A131,parlvotes_lh!$A$11:$ZZ$208,226,FALSE)=0,"",VLOOKUP($A131,parlvotes_lh!$A$11:$ZZ$208,226,FALSE)))</f>
        <v/>
      </c>
      <c r="V131" s="214" t="str">
        <f>IF(ISERROR(VLOOKUP($A131,parlvotes_lh!$A$11:$ZZ$208,246,FALSE))=TRUE,"",IF(VLOOKUP($A131,parlvotes_lh!$A$11:$ZZ$208,246,FALSE)=0,"",VLOOKUP($A131,parlvotes_lh!$A$11:$ZZ$208,246,FALSE)))</f>
        <v/>
      </c>
      <c r="W131" s="214" t="str">
        <f>IF(ISERROR(VLOOKUP($A131,parlvotes_lh!$A$11:$ZZ$208,266,FALSE))=TRUE,"",IF(VLOOKUP($A131,parlvotes_lh!$A$11:$ZZ$208,266,FALSE)=0,"",VLOOKUP($A131,parlvotes_lh!$A$11:$ZZ$208,266,FALSE)))</f>
        <v/>
      </c>
      <c r="X131" s="214" t="str">
        <f>IF(ISERROR(VLOOKUP($A131,parlvotes_lh!$A$11:$ZZ$208,286,FALSE))=TRUE,"",IF(VLOOKUP($A131,parlvotes_lh!$A$11:$ZZ$208,286,FALSE)=0,"",VLOOKUP($A131,parlvotes_lh!$A$11:$ZZ$208,286,FALSE)))</f>
        <v/>
      </c>
      <c r="Y131" s="214" t="str">
        <f>IF(ISERROR(VLOOKUP($A131,parlvotes_lh!$A$11:$ZZ$208,306,FALSE))=TRUE,"",IF(VLOOKUP($A131,parlvotes_lh!$A$11:$ZZ$208,306,FALSE)=0,"",VLOOKUP($A131,parlvotes_lh!$A$11:$ZZ$208,306,FALSE)))</f>
        <v/>
      </c>
      <c r="Z131" s="214" t="str">
        <f>IF(ISERROR(VLOOKUP($A131,parlvotes_lh!$A$11:$ZZ$208,326,FALSE))=TRUE,"",IF(VLOOKUP($A131,parlvotes_lh!$A$11:$ZZ$208,326,FALSE)=0,"",VLOOKUP($A131,parlvotes_lh!$A$11:$ZZ$208,326,FALSE)))</f>
        <v/>
      </c>
      <c r="AA131" s="214" t="str">
        <f>IF(ISERROR(VLOOKUP($A131,parlvotes_lh!$A$11:$ZZ$208,346,FALSE))=TRUE,"",IF(VLOOKUP($A131,parlvotes_lh!$A$11:$ZZ$208,346,FALSE)=0,"",VLOOKUP($A131,parlvotes_lh!$A$11:$ZZ$208,346,FALSE)))</f>
        <v/>
      </c>
      <c r="AB131" s="214" t="str">
        <f>IF(ISERROR(VLOOKUP($A131,parlvotes_lh!$A$11:$ZZ$208,366,FALSE))=TRUE,"",IF(VLOOKUP($A131,parlvotes_lh!$A$11:$ZZ$208,366,FALSE)=0,"",VLOOKUP($A131,parlvotes_lh!$A$11:$ZZ$208,366,FALSE)))</f>
        <v/>
      </c>
      <c r="AC131" s="214" t="str">
        <f>IF(ISERROR(VLOOKUP($A131,parlvotes_lh!$A$11:$ZZ$208,386,FALSE))=TRUE,"",IF(VLOOKUP($A131,parlvotes_lh!$A$11:$ZZ$208,386,FALSE)=0,"",VLOOKUP($A131,parlvotes_lh!$A$11:$ZZ$208,386,FALSE)))</f>
        <v/>
      </c>
    </row>
    <row r="132" spans="1:29" ht="13.5" customHeight="1">
      <c r="A132" s="208"/>
      <c r="B132" s="120" t="str">
        <f>IF(A132="","",MID(info_weblinks!$C$3,32,3))</f>
        <v/>
      </c>
      <c r="C132" s="120" t="str">
        <f>IF(info_parties!G135="","",info_parties!G135)</f>
        <v/>
      </c>
      <c r="D132" s="120" t="str">
        <f>IF(info_parties!K135="","",info_parties!K135)</f>
        <v/>
      </c>
      <c r="E132" s="120" t="str">
        <f>IF(info_parties!H135="","",info_parties!H135)</f>
        <v/>
      </c>
      <c r="F132" s="209" t="str">
        <f t="shared" si="16"/>
        <v/>
      </c>
      <c r="G132" s="210" t="str">
        <f t="shared" si="17"/>
        <v/>
      </c>
      <c r="H132" s="211" t="str">
        <f t="shared" si="18"/>
        <v/>
      </c>
      <c r="I132" s="212" t="str">
        <f t="shared" si="19"/>
        <v/>
      </c>
      <c r="J132" s="213" t="str">
        <f>IF(ISERROR(VLOOKUP($A132,parlvotes_lh!$A$11:$ZZ$208,6,FALSE))=TRUE,"",IF(VLOOKUP($A132,parlvotes_lh!$A$11:$ZZ$208,6,FALSE)=0,"",VLOOKUP($A132,parlvotes_lh!$A$11:$ZZ$208,6,FALSE)))</f>
        <v/>
      </c>
      <c r="K132" s="213" t="str">
        <f>IF(ISERROR(VLOOKUP($A132,parlvotes_lh!$A$11:$ZZ$208,26,FALSE))=TRUE,"",IF(VLOOKUP($A132,parlvotes_lh!$A$11:$ZZ$208,26,FALSE)=0,"",VLOOKUP($A132,parlvotes_lh!$A$11:$ZZ$208,26,FALSE)))</f>
        <v/>
      </c>
      <c r="L132" s="213" t="str">
        <f>IF(ISERROR(VLOOKUP($A132,parlvotes_lh!$A$11:$ZZ$208,46,FALSE))=TRUE,"",IF(VLOOKUP($A132,parlvotes_lh!$A$11:$ZZ$208,46,FALSE)=0,"",VLOOKUP($A132,parlvotes_lh!$A$11:$ZZ$208,46,FALSE)))</f>
        <v/>
      </c>
      <c r="M132" s="213" t="str">
        <f>IF(ISERROR(VLOOKUP($A132,parlvotes_lh!$A$11:$ZZ$208,66,FALSE))=TRUE,"",IF(VLOOKUP($A132,parlvotes_lh!$A$11:$ZZ$208,66,FALSE)=0,"",VLOOKUP($A132,parlvotes_lh!$A$11:$ZZ$208,66,FALSE)))</f>
        <v/>
      </c>
      <c r="N132" s="213" t="str">
        <f>IF(ISERROR(VLOOKUP($A132,parlvotes_lh!$A$11:$ZZ$208,86,FALSE))=TRUE,"",IF(VLOOKUP($A132,parlvotes_lh!$A$11:$ZZ$208,86,FALSE)=0,"",VLOOKUP($A132,parlvotes_lh!$A$11:$ZZ$208,86,FALSE)))</f>
        <v/>
      </c>
      <c r="O132" s="213" t="str">
        <f>IF(ISERROR(VLOOKUP($A132,parlvotes_lh!$A$11:$ZZ$208,106,FALSE))=TRUE,"",IF(VLOOKUP($A132,parlvotes_lh!$A$11:$ZZ$208,106,FALSE)=0,"",VLOOKUP($A132,parlvotes_lh!$A$11:$ZZ$208,106,FALSE)))</f>
        <v/>
      </c>
      <c r="P132" s="213" t="str">
        <f>IF(ISERROR(VLOOKUP($A132,parlvotes_lh!$A$11:$ZZ$208,126,FALSE))=TRUE,"",IF(VLOOKUP($A132,parlvotes_lh!$A$11:$ZZ$208,126,FALSE)=0,"",VLOOKUP($A132,parlvotes_lh!$A$11:$ZZ$208,126,FALSE)))</f>
        <v/>
      </c>
      <c r="Q132" s="214" t="str">
        <f>IF(ISERROR(VLOOKUP($A132,parlvotes_lh!$A$11:$ZZ$208,146,FALSE))=TRUE,"",IF(VLOOKUP($A132,parlvotes_lh!$A$11:$ZZ$208,146,FALSE)=0,"",VLOOKUP($A132,parlvotes_lh!$A$11:$ZZ$208,146,FALSE)))</f>
        <v/>
      </c>
      <c r="R132" s="214" t="str">
        <f>IF(ISERROR(VLOOKUP($A132,parlvotes_lh!$A$11:$ZZ$208,166,FALSE))=TRUE,"",IF(VLOOKUP($A132,parlvotes_lh!$A$11:$ZZ$208,166,FALSE)=0,"",VLOOKUP($A132,parlvotes_lh!$A$11:$ZZ$208,166,FALSE)))</f>
        <v/>
      </c>
      <c r="S132" s="214" t="str">
        <f>IF(ISERROR(VLOOKUP($A132,parlvotes_lh!$A$11:$ZZ$208,186,FALSE))=TRUE,"",IF(VLOOKUP($A132,parlvotes_lh!$A$11:$ZZ$208,186,FALSE)=0,"",VLOOKUP($A132,parlvotes_lh!$A$11:$ZZ$208,186,FALSE)))</f>
        <v/>
      </c>
      <c r="T132" s="214" t="str">
        <f>IF(ISERROR(VLOOKUP($A132,parlvotes_lh!$A$11:$ZZ$208,206,FALSE))=TRUE,"",IF(VLOOKUP($A132,parlvotes_lh!$A$11:$ZZ$208,206,FALSE)=0,"",VLOOKUP($A132,parlvotes_lh!$A$11:$ZZ$208,206,FALSE)))</f>
        <v/>
      </c>
      <c r="U132" s="214" t="str">
        <f>IF(ISERROR(VLOOKUP($A132,parlvotes_lh!$A$11:$ZZ$208,226,FALSE))=TRUE,"",IF(VLOOKUP($A132,parlvotes_lh!$A$11:$ZZ$208,226,FALSE)=0,"",VLOOKUP($A132,parlvotes_lh!$A$11:$ZZ$208,226,FALSE)))</f>
        <v/>
      </c>
      <c r="V132" s="214" t="str">
        <f>IF(ISERROR(VLOOKUP($A132,parlvotes_lh!$A$11:$ZZ$208,246,FALSE))=TRUE,"",IF(VLOOKUP($A132,parlvotes_lh!$A$11:$ZZ$208,246,FALSE)=0,"",VLOOKUP($A132,parlvotes_lh!$A$11:$ZZ$208,246,FALSE)))</f>
        <v/>
      </c>
      <c r="W132" s="214" t="str">
        <f>IF(ISERROR(VLOOKUP($A132,parlvotes_lh!$A$11:$ZZ$208,266,FALSE))=TRUE,"",IF(VLOOKUP($A132,parlvotes_lh!$A$11:$ZZ$208,266,FALSE)=0,"",VLOOKUP($A132,parlvotes_lh!$A$11:$ZZ$208,266,FALSE)))</f>
        <v/>
      </c>
      <c r="X132" s="214" t="str">
        <f>IF(ISERROR(VLOOKUP($A132,parlvotes_lh!$A$11:$ZZ$208,286,FALSE))=TRUE,"",IF(VLOOKUP($A132,parlvotes_lh!$A$11:$ZZ$208,286,FALSE)=0,"",VLOOKUP($A132,parlvotes_lh!$A$11:$ZZ$208,286,FALSE)))</f>
        <v/>
      </c>
      <c r="Y132" s="214" t="str">
        <f>IF(ISERROR(VLOOKUP($A132,parlvotes_lh!$A$11:$ZZ$208,306,FALSE))=TRUE,"",IF(VLOOKUP($A132,parlvotes_lh!$A$11:$ZZ$208,306,FALSE)=0,"",VLOOKUP($A132,parlvotes_lh!$A$11:$ZZ$208,306,FALSE)))</f>
        <v/>
      </c>
      <c r="Z132" s="214" t="str">
        <f>IF(ISERROR(VLOOKUP($A132,parlvotes_lh!$A$11:$ZZ$208,326,FALSE))=TRUE,"",IF(VLOOKUP($A132,parlvotes_lh!$A$11:$ZZ$208,326,FALSE)=0,"",VLOOKUP($A132,parlvotes_lh!$A$11:$ZZ$208,326,FALSE)))</f>
        <v/>
      </c>
      <c r="AA132" s="214" t="str">
        <f>IF(ISERROR(VLOOKUP($A132,parlvotes_lh!$A$11:$ZZ$208,346,FALSE))=TRUE,"",IF(VLOOKUP($A132,parlvotes_lh!$A$11:$ZZ$208,346,FALSE)=0,"",VLOOKUP($A132,parlvotes_lh!$A$11:$ZZ$208,346,FALSE)))</f>
        <v/>
      </c>
      <c r="AB132" s="214" t="str">
        <f>IF(ISERROR(VLOOKUP($A132,parlvotes_lh!$A$11:$ZZ$208,366,FALSE))=TRUE,"",IF(VLOOKUP($A132,parlvotes_lh!$A$11:$ZZ$208,366,FALSE)=0,"",VLOOKUP($A132,parlvotes_lh!$A$11:$ZZ$208,366,FALSE)))</f>
        <v/>
      </c>
      <c r="AC132" s="214" t="str">
        <f>IF(ISERROR(VLOOKUP($A132,parlvotes_lh!$A$11:$ZZ$208,386,FALSE))=TRUE,"",IF(VLOOKUP($A132,parlvotes_lh!$A$11:$ZZ$208,386,FALSE)=0,"",VLOOKUP($A132,parlvotes_lh!$A$11:$ZZ$208,386,FALSE)))</f>
        <v/>
      </c>
    </row>
    <row r="133" spans="1:29" ht="13.5" customHeight="1">
      <c r="A133" s="208"/>
      <c r="B133" s="120" t="str">
        <f>IF(A133="","",MID(info_weblinks!$C$3,32,3))</f>
        <v/>
      </c>
      <c r="C133" s="120" t="str">
        <f>IF(info_parties!G136="","",info_parties!G136)</f>
        <v/>
      </c>
      <c r="D133" s="120" t="str">
        <f>IF(info_parties!K136="","",info_parties!K136)</f>
        <v/>
      </c>
      <c r="E133" s="120" t="str">
        <f>IF(info_parties!H136="","",info_parties!H136)</f>
        <v/>
      </c>
      <c r="F133" s="209" t="str">
        <f t="shared" si="16"/>
        <v/>
      </c>
      <c r="G133" s="210" t="str">
        <f t="shared" si="17"/>
        <v/>
      </c>
      <c r="H133" s="211" t="str">
        <f t="shared" si="18"/>
        <v/>
      </c>
      <c r="I133" s="212" t="str">
        <f t="shared" si="19"/>
        <v/>
      </c>
      <c r="J133" s="213" t="str">
        <f>IF(ISERROR(VLOOKUP($A133,parlvotes_lh!$A$11:$ZZ$208,6,FALSE))=TRUE,"",IF(VLOOKUP($A133,parlvotes_lh!$A$11:$ZZ$208,6,FALSE)=0,"",VLOOKUP($A133,parlvotes_lh!$A$11:$ZZ$208,6,FALSE)))</f>
        <v/>
      </c>
      <c r="K133" s="213" t="str">
        <f>IF(ISERROR(VLOOKUP($A133,parlvotes_lh!$A$11:$ZZ$208,26,FALSE))=TRUE,"",IF(VLOOKUP($A133,parlvotes_lh!$A$11:$ZZ$208,26,FALSE)=0,"",VLOOKUP($A133,parlvotes_lh!$A$11:$ZZ$208,26,FALSE)))</f>
        <v/>
      </c>
      <c r="L133" s="213" t="str">
        <f>IF(ISERROR(VLOOKUP($A133,parlvotes_lh!$A$11:$ZZ$208,46,FALSE))=TRUE,"",IF(VLOOKUP($A133,parlvotes_lh!$A$11:$ZZ$208,46,FALSE)=0,"",VLOOKUP($A133,parlvotes_lh!$A$11:$ZZ$208,46,FALSE)))</f>
        <v/>
      </c>
      <c r="M133" s="213" t="str">
        <f>IF(ISERROR(VLOOKUP($A133,parlvotes_lh!$A$11:$ZZ$208,66,FALSE))=TRUE,"",IF(VLOOKUP($A133,parlvotes_lh!$A$11:$ZZ$208,66,FALSE)=0,"",VLOOKUP($A133,parlvotes_lh!$A$11:$ZZ$208,66,FALSE)))</f>
        <v/>
      </c>
      <c r="N133" s="213" t="str">
        <f>IF(ISERROR(VLOOKUP($A133,parlvotes_lh!$A$11:$ZZ$208,86,FALSE))=TRUE,"",IF(VLOOKUP($A133,parlvotes_lh!$A$11:$ZZ$208,86,FALSE)=0,"",VLOOKUP($A133,parlvotes_lh!$A$11:$ZZ$208,86,FALSE)))</f>
        <v/>
      </c>
      <c r="O133" s="213" t="str">
        <f>IF(ISERROR(VLOOKUP($A133,parlvotes_lh!$A$11:$ZZ$208,106,FALSE))=TRUE,"",IF(VLOOKUP($A133,parlvotes_lh!$A$11:$ZZ$208,106,FALSE)=0,"",VLOOKUP($A133,parlvotes_lh!$A$11:$ZZ$208,106,FALSE)))</f>
        <v/>
      </c>
      <c r="P133" s="213" t="str">
        <f>IF(ISERROR(VLOOKUP($A133,parlvotes_lh!$A$11:$ZZ$208,126,FALSE))=TRUE,"",IF(VLOOKUP($A133,parlvotes_lh!$A$11:$ZZ$208,126,FALSE)=0,"",VLOOKUP($A133,parlvotes_lh!$A$11:$ZZ$208,126,FALSE)))</f>
        <v/>
      </c>
      <c r="Q133" s="214" t="str">
        <f>IF(ISERROR(VLOOKUP($A133,parlvotes_lh!$A$11:$ZZ$208,146,FALSE))=TRUE,"",IF(VLOOKUP($A133,parlvotes_lh!$A$11:$ZZ$208,146,FALSE)=0,"",VLOOKUP($A133,parlvotes_lh!$A$11:$ZZ$208,146,FALSE)))</f>
        <v/>
      </c>
      <c r="R133" s="214" t="str">
        <f>IF(ISERROR(VLOOKUP($A133,parlvotes_lh!$A$11:$ZZ$208,166,FALSE))=TRUE,"",IF(VLOOKUP($A133,parlvotes_lh!$A$11:$ZZ$208,166,FALSE)=0,"",VLOOKUP($A133,parlvotes_lh!$A$11:$ZZ$208,166,FALSE)))</f>
        <v/>
      </c>
      <c r="S133" s="214" t="str">
        <f>IF(ISERROR(VLOOKUP($A133,parlvotes_lh!$A$11:$ZZ$208,186,FALSE))=TRUE,"",IF(VLOOKUP($A133,parlvotes_lh!$A$11:$ZZ$208,186,FALSE)=0,"",VLOOKUP($A133,parlvotes_lh!$A$11:$ZZ$208,186,FALSE)))</f>
        <v/>
      </c>
      <c r="T133" s="214" t="str">
        <f>IF(ISERROR(VLOOKUP($A133,parlvotes_lh!$A$11:$ZZ$208,206,FALSE))=TRUE,"",IF(VLOOKUP($A133,parlvotes_lh!$A$11:$ZZ$208,206,FALSE)=0,"",VLOOKUP($A133,parlvotes_lh!$A$11:$ZZ$208,206,FALSE)))</f>
        <v/>
      </c>
      <c r="U133" s="214" t="str">
        <f>IF(ISERROR(VLOOKUP($A133,parlvotes_lh!$A$11:$ZZ$208,226,FALSE))=TRUE,"",IF(VLOOKUP($A133,parlvotes_lh!$A$11:$ZZ$208,226,FALSE)=0,"",VLOOKUP($A133,parlvotes_lh!$A$11:$ZZ$208,226,FALSE)))</f>
        <v/>
      </c>
      <c r="V133" s="214" t="str">
        <f>IF(ISERROR(VLOOKUP($A133,parlvotes_lh!$A$11:$ZZ$208,246,FALSE))=TRUE,"",IF(VLOOKUP($A133,parlvotes_lh!$A$11:$ZZ$208,246,FALSE)=0,"",VLOOKUP($A133,parlvotes_lh!$A$11:$ZZ$208,246,FALSE)))</f>
        <v/>
      </c>
      <c r="W133" s="214" t="str">
        <f>IF(ISERROR(VLOOKUP($A133,parlvotes_lh!$A$11:$ZZ$208,266,FALSE))=TRUE,"",IF(VLOOKUP($A133,parlvotes_lh!$A$11:$ZZ$208,266,FALSE)=0,"",VLOOKUP($A133,parlvotes_lh!$A$11:$ZZ$208,266,FALSE)))</f>
        <v/>
      </c>
      <c r="X133" s="214" t="str">
        <f>IF(ISERROR(VLOOKUP($A133,parlvotes_lh!$A$11:$ZZ$208,286,FALSE))=TRUE,"",IF(VLOOKUP($A133,parlvotes_lh!$A$11:$ZZ$208,286,FALSE)=0,"",VLOOKUP($A133,parlvotes_lh!$A$11:$ZZ$208,286,FALSE)))</f>
        <v/>
      </c>
      <c r="Y133" s="214" t="str">
        <f>IF(ISERROR(VLOOKUP($A133,parlvotes_lh!$A$11:$ZZ$208,306,FALSE))=TRUE,"",IF(VLOOKUP($A133,parlvotes_lh!$A$11:$ZZ$208,306,FALSE)=0,"",VLOOKUP($A133,parlvotes_lh!$A$11:$ZZ$208,306,FALSE)))</f>
        <v/>
      </c>
      <c r="Z133" s="214" t="str">
        <f>IF(ISERROR(VLOOKUP($A133,parlvotes_lh!$A$11:$ZZ$208,326,FALSE))=TRUE,"",IF(VLOOKUP($A133,parlvotes_lh!$A$11:$ZZ$208,326,FALSE)=0,"",VLOOKUP($A133,parlvotes_lh!$A$11:$ZZ$208,326,FALSE)))</f>
        <v/>
      </c>
      <c r="AA133" s="214" t="str">
        <f>IF(ISERROR(VLOOKUP($A133,parlvotes_lh!$A$11:$ZZ$208,346,FALSE))=TRUE,"",IF(VLOOKUP($A133,parlvotes_lh!$A$11:$ZZ$208,346,FALSE)=0,"",VLOOKUP($A133,parlvotes_lh!$A$11:$ZZ$208,346,FALSE)))</f>
        <v/>
      </c>
      <c r="AB133" s="214" t="str">
        <f>IF(ISERROR(VLOOKUP($A133,parlvotes_lh!$A$11:$ZZ$208,366,FALSE))=TRUE,"",IF(VLOOKUP($A133,parlvotes_lh!$A$11:$ZZ$208,366,FALSE)=0,"",VLOOKUP($A133,parlvotes_lh!$A$11:$ZZ$208,366,FALSE)))</f>
        <v/>
      </c>
      <c r="AC133" s="214" t="str">
        <f>IF(ISERROR(VLOOKUP($A133,parlvotes_lh!$A$11:$ZZ$208,386,FALSE))=TRUE,"",IF(VLOOKUP($A133,parlvotes_lh!$A$11:$ZZ$208,386,FALSE)=0,"",VLOOKUP($A133,parlvotes_lh!$A$11:$ZZ$208,386,FALSE)))</f>
        <v/>
      </c>
    </row>
    <row r="134" spans="1:29" ht="13.5" customHeight="1">
      <c r="A134" s="208"/>
      <c r="B134" s="120" t="str">
        <f>IF(A134="","",MID(info_weblinks!$C$3,32,3))</f>
        <v/>
      </c>
      <c r="C134" s="120" t="str">
        <f>IF(info_parties!G137="","",info_parties!G137)</f>
        <v/>
      </c>
      <c r="D134" s="120" t="str">
        <f>IF(info_parties!K137="","",info_parties!K137)</f>
        <v/>
      </c>
      <c r="E134" s="120" t="str">
        <f>IF(info_parties!H137="","",info_parties!H137)</f>
        <v/>
      </c>
      <c r="F134" s="209" t="str">
        <f t="shared" si="16"/>
        <v/>
      </c>
      <c r="G134" s="210" t="str">
        <f t="shared" si="17"/>
        <v/>
      </c>
      <c r="H134" s="211" t="str">
        <f t="shared" si="18"/>
        <v/>
      </c>
      <c r="I134" s="212" t="str">
        <f t="shared" si="19"/>
        <v/>
      </c>
      <c r="J134" s="213" t="str">
        <f>IF(ISERROR(VLOOKUP($A134,parlvotes_lh!$A$11:$ZZ$208,6,FALSE))=TRUE,"",IF(VLOOKUP($A134,parlvotes_lh!$A$11:$ZZ$208,6,FALSE)=0,"",VLOOKUP($A134,parlvotes_lh!$A$11:$ZZ$208,6,FALSE)))</f>
        <v/>
      </c>
      <c r="K134" s="213" t="str">
        <f>IF(ISERROR(VLOOKUP($A134,parlvotes_lh!$A$11:$ZZ$208,26,FALSE))=TRUE,"",IF(VLOOKUP($A134,parlvotes_lh!$A$11:$ZZ$208,26,FALSE)=0,"",VLOOKUP($A134,parlvotes_lh!$A$11:$ZZ$208,26,FALSE)))</f>
        <v/>
      </c>
      <c r="L134" s="213" t="str">
        <f>IF(ISERROR(VLOOKUP($A134,parlvotes_lh!$A$11:$ZZ$208,46,FALSE))=TRUE,"",IF(VLOOKUP($A134,parlvotes_lh!$A$11:$ZZ$208,46,FALSE)=0,"",VLOOKUP($A134,parlvotes_lh!$A$11:$ZZ$208,46,FALSE)))</f>
        <v/>
      </c>
      <c r="M134" s="213" t="str">
        <f>IF(ISERROR(VLOOKUP($A134,parlvotes_lh!$A$11:$ZZ$208,66,FALSE))=TRUE,"",IF(VLOOKUP($A134,parlvotes_lh!$A$11:$ZZ$208,66,FALSE)=0,"",VLOOKUP($A134,parlvotes_lh!$A$11:$ZZ$208,66,FALSE)))</f>
        <v/>
      </c>
      <c r="N134" s="213" t="str">
        <f>IF(ISERROR(VLOOKUP($A134,parlvotes_lh!$A$11:$ZZ$208,86,FALSE))=TRUE,"",IF(VLOOKUP($A134,parlvotes_lh!$A$11:$ZZ$208,86,FALSE)=0,"",VLOOKUP($A134,parlvotes_lh!$A$11:$ZZ$208,86,FALSE)))</f>
        <v/>
      </c>
      <c r="O134" s="213" t="str">
        <f>IF(ISERROR(VLOOKUP($A134,parlvotes_lh!$A$11:$ZZ$208,106,FALSE))=TRUE,"",IF(VLOOKUP($A134,parlvotes_lh!$A$11:$ZZ$208,106,FALSE)=0,"",VLOOKUP($A134,parlvotes_lh!$A$11:$ZZ$208,106,FALSE)))</f>
        <v/>
      </c>
      <c r="P134" s="213" t="str">
        <f>IF(ISERROR(VLOOKUP($A134,parlvotes_lh!$A$11:$ZZ$208,126,FALSE))=TRUE,"",IF(VLOOKUP($A134,parlvotes_lh!$A$11:$ZZ$208,126,FALSE)=0,"",VLOOKUP($A134,parlvotes_lh!$A$11:$ZZ$208,126,FALSE)))</f>
        <v/>
      </c>
      <c r="Q134" s="214" t="str">
        <f>IF(ISERROR(VLOOKUP($A134,parlvotes_lh!$A$11:$ZZ$208,146,FALSE))=TRUE,"",IF(VLOOKUP($A134,parlvotes_lh!$A$11:$ZZ$208,146,FALSE)=0,"",VLOOKUP($A134,parlvotes_lh!$A$11:$ZZ$208,146,FALSE)))</f>
        <v/>
      </c>
      <c r="R134" s="214" t="str">
        <f>IF(ISERROR(VLOOKUP($A134,parlvotes_lh!$A$11:$ZZ$208,166,FALSE))=TRUE,"",IF(VLOOKUP($A134,parlvotes_lh!$A$11:$ZZ$208,166,FALSE)=0,"",VLOOKUP($A134,parlvotes_lh!$A$11:$ZZ$208,166,FALSE)))</f>
        <v/>
      </c>
      <c r="S134" s="214" t="str">
        <f>IF(ISERROR(VLOOKUP($A134,parlvotes_lh!$A$11:$ZZ$208,186,FALSE))=TRUE,"",IF(VLOOKUP($A134,parlvotes_lh!$A$11:$ZZ$208,186,FALSE)=0,"",VLOOKUP($A134,parlvotes_lh!$A$11:$ZZ$208,186,FALSE)))</f>
        <v/>
      </c>
      <c r="T134" s="214" t="str">
        <f>IF(ISERROR(VLOOKUP($A134,parlvotes_lh!$A$11:$ZZ$208,206,FALSE))=TRUE,"",IF(VLOOKUP($A134,parlvotes_lh!$A$11:$ZZ$208,206,FALSE)=0,"",VLOOKUP($A134,parlvotes_lh!$A$11:$ZZ$208,206,FALSE)))</f>
        <v/>
      </c>
      <c r="U134" s="214" t="str">
        <f>IF(ISERROR(VLOOKUP($A134,parlvotes_lh!$A$11:$ZZ$208,226,FALSE))=TRUE,"",IF(VLOOKUP($A134,parlvotes_lh!$A$11:$ZZ$208,226,FALSE)=0,"",VLOOKUP($A134,parlvotes_lh!$A$11:$ZZ$208,226,FALSE)))</f>
        <v/>
      </c>
      <c r="V134" s="214" t="str">
        <f>IF(ISERROR(VLOOKUP($A134,parlvotes_lh!$A$11:$ZZ$208,246,FALSE))=TRUE,"",IF(VLOOKUP($A134,parlvotes_lh!$A$11:$ZZ$208,246,FALSE)=0,"",VLOOKUP($A134,parlvotes_lh!$A$11:$ZZ$208,246,FALSE)))</f>
        <v/>
      </c>
      <c r="W134" s="214" t="str">
        <f>IF(ISERROR(VLOOKUP($A134,parlvotes_lh!$A$11:$ZZ$208,266,FALSE))=TRUE,"",IF(VLOOKUP($A134,parlvotes_lh!$A$11:$ZZ$208,266,FALSE)=0,"",VLOOKUP($A134,parlvotes_lh!$A$11:$ZZ$208,266,FALSE)))</f>
        <v/>
      </c>
      <c r="X134" s="214" t="str">
        <f>IF(ISERROR(VLOOKUP($A134,parlvotes_lh!$A$11:$ZZ$208,286,FALSE))=TRUE,"",IF(VLOOKUP($A134,parlvotes_lh!$A$11:$ZZ$208,286,FALSE)=0,"",VLOOKUP($A134,parlvotes_lh!$A$11:$ZZ$208,286,FALSE)))</f>
        <v/>
      </c>
      <c r="Y134" s="214" t="str">
        <f>IF(ISERROR(VLOOKUP($A134,parlvotes_lh!$A$11:$ZZ$208,306,FALSE))=TRUE,"",IF(VLOOKUP($A134,parlvotes_lh!$A$11:$ZZ$208,306,FALSE)=0,"",VLOOKUP($A134,parlvotes_lh!$A$11:$ZZ$208,306,FALSE)))</f>
        <v/>
      </c>
      <c r="Z134" s="214" t="str">
        <f>IF(ISERROR(VLOOKUP($A134,parlvotes_lh!$A$11:$ZZ$208,326,FALSE))=TRUE,"",IF(VLOOKUP($A134,parlvotes_lh!$A$11:$ZZ$208,326,FALSE)=0,"",VLOOKUP($A134,parlvotes_lh!$A$11:$ZZ$208,326,FALSE)))</f>
        <v/>
      </c>
      <c r="AA134" s="214" t="str">
        <f>IF(ISERROR(VLOOKUP($A134,parlvotes_lh!$A$11:$ZZ$208,346,FALSE))=TRUE,"",IF(VLOOKUP($A134,parlvotes_lh!$A$11:$ZZ$208,346,FALSE)=0,"",VLOOKUP($A134,parlvotes_lh!$A$11:$ZZ$208,346,FALSE)))</f>
        <v/>
      </c>
      <c r="AB134" s="214" t="str">
        <f>IF(ISERROR(VLOOKUP($A134,parlvotes_lh!$A$11:$ZZ$208,366,FALSE))=TRUE,"",IF(VLOOKUP($A134,parlvotes_lh!$A$11:$ZZ$208,366,FALSE)=0,"",VLOOKUP($A134,parlvotes_lh!$A$11:$ZZ$208,366,FALSE)))</f>
        <v/>
      </c>
      <c r="AC134" s="214" t="str">
        <f>IF(ISERROR(VLOOKUP($A134,parlvotes_lh!$A$11:$ZZ$208,386,FALSE))=TRUE,"",IF(VLOOKUP($A134,parlvotes_lh!$A$11:$ZZ$208,386,FALSE)=0,"",VLOOKUP($A134,parlvotes_lh!$A$11:$ZZ$208,386,FALSE)))</f>
        <v/>
      </c>
    </row>
    <row r="135" spans="1:29" ht="13.5" customHeight="1">
      <c r="A135" s="208"/>
      <c r="B135" s="120" t="str">
        <f>IF(A135="","",MID(info_weblinks!$C$3,32,3))</f>
        <v/>
      </c>
      <c r="C135" s="120" t="str">
        <f>IF(info_parties!G138="","",info_parties!G138)</f>
        <v/>
      </c>
      <c r="D135" s="120" t="str">
        <f>IF(info_parties!K138="","",info_parties!K138)</f>
        <v/>
      </c>
      <c r="E135" s="120" t="str">
        <f>IF(info_parties!H138="","",info_parties!H138)</f>
        <v/>
      </c>
      <c r="F135" s="209" t="str">
        <f t="shared" si="16"/>
        <v/>
      </c>
      <c r="G135" s="210" t="str">
        <f t="shared" si="17"/>
        <v/>
      </c>
      <c r="H135" s="211" t="str">
        <f t="shared" si="18"/>
        <v/>
      </c>
      <c r="I135" s="212" t="str">
        <f t="shared" si="19"/>
        <v/>
      </c>
      <c r="J135" s="213" t="str">
        <f>IF(ISERROR(VLOOKUP($A135,parlvotes_lh!$A$11:$ZZ$208,6,FALSE))=TRUE,"",IF(VLOOKUP($A135,parlvotes_lh!$A$11:$ZZ$208,6,FALSE)=0,"",VLOOKUP($A135,parlvotes_lh!$A$11:$ZZ$208,6,FALSE)))</f>
        <v/>
      </c>
      <c r="K135" s="213" t="str">
        <f>IF(ISERROR(VLOOKUP($A135,parlvotes_lh!$A$11:$ZZ$208,26,FALSE))=TRUE,"",IF(VLOOKUP($A135,parlvotes_lh!$A$11:$ZZ$208,26,FALSE)=0,"",VLOOKUP($A135,parlvotes_lh!$A$11:$ZZ$208,26,FALSE)))</f>
        <v/>
      </c>
      <c r="L135" s="213" t="str">
        <f>IF(ISERROR(VLOOKUP($A135,parlvotes_lh!$A$11:$ZZ$208,46,FALSE))=TRUE,"",IF(VLOOKUP($A135,parlvotes_lh!$A$11:$ZZ$208,46,FALSE)=0,"",VLOOKUP($A135,parlvotes_lh!$A$11:$ZZ$208,46,FALSE)))</f>
        <v/>
      </c>
      <c r="M135" s="213" t="str">
        <f>IF(ISERROR(VLOOKUP($A135,parlvotes_lh!$A$11:$ZZ$208,66,FALSE))=TRUE,"",IF(VLOOKUP($A135,parlvotes_lh!$A$11:$ZZ$208,66,FALSE)=0,"",VLOOKUP($A135,parlvotes_lh!$A$11:$ZZ$208,66,FALSE)))</f>
        <v/>
      </c>
      <c r="N135" s="213" t="str">
        <f>IF(ISERROR(VLOOKUP($A135,parlvotes_lh!$A$11:$ZZ$208,86,FALSE))=TRUE,"",IF(VLOOKUP($A135,parlvotes_lh!$A$11:$ZZ$208,86,FALSE)=0,"",VLOOKUP($A135,parlvotes_lh!$A$11:$ZZ$208,86,FALSE)))</f>
        <v/>
      </c>
      <c r="O135" s="213" t="str">
        <f>IF(ISERROR(VLOOKUP($A135,parlvotes_lh!$A$11:$ZZ$208,106,FALSE))=TRUE,"",IF(VLOOKUP($A135,parlvotes_lh!$A$11:$ZZ$208,106,FALSE)=0,"",VLOOKUP($A135,parlvotes_lh!$A$11:$ZZ$208,106,FALSE)))</f>
        <v/>
      </c>
      <c r="P135" s="213" t="str">
        <f>IF(ISERROR(VLOOKUP($A135,parlvotes_lh!$A$11:$ZZ$208,126,FALSE))=TRUE,"",IF(VLOOKUP($A135,parlvotes_lh!$A$11:$ZZ$208,126,FALSE)=0,"",VLOOKUP($A135,parlvotes_lh!$A$11:$ZZ$208,126,FALSE)))</f>
        <v/>
      </c>
      <c r="Q135" s="214" t="str">
        <f>IF(ISERROR(VLOOKUP($A135,parlvotes_lh!$A$11:$ZZ$208,146,FALSE))=TRUE,"",IF(VLOOKUP($A135,parlvotes_lh!$A$11:$ZZ$208,146,FALSE)=0,"",VLOOKUP($A135,parlvotes_lh!$A$11:$ZZ$208,146,FALSE)))</f>
        <v/>
      </c>
      <c r="R135" s="214" t="str">
        <f>IF(ISERROR(VLOOKUP($A135,parlvotes_lh!$A$11:$ZZ$208,166,FALSE))=TRUE,"",IF(VLOOKUP($A135,parlvotes_lh!$A$11:$ZZ$208,166,FALSE)=0,"",VLOOKUP($A135,parlvotes_lh!$A$11:$ZZ$208,166,FALSE)))</f>
        <v/>
      </c>
      <c r="S135" s="214" t="str">
        <f>IF(ISERROR(VLOOKUP($A135,parlvotes_lh!$A$11:$ZZ$208,186,FALSE))=TRUE,"",IF(VLOOKUP($A135,parlvotes_lh!$A$11:$ZZ$208,186,FALSE)=0,"",VLOOKUP($A135,parlvotes_lh!$A$11:$ZZ$208,186,FALSE)))</f>
        <v/>
      </c>
      <c r="T135" s="214" t="str">
        <f>IF(ISERROR(VLOOKUP($A135,parlvotes_lh!$A$11:$ZZ$208,206,FALSE))=TRUE,"",IF(VLOOKUP($A135,parlvotes_lh!$A$11:$ZZ$208,206,FALSE)=0,"",VLOOKUP($A135,parlvotes_lh!$A$11:$ZZ$208,206,FALSE)))</f>
        <v/>
      </c>
      <c r="U135" s="214" t="str">
        <f>IF(ISERROR(VLOOKUP($A135,parlvotes_lh!$A$11:$ZZ$208,226,FALSE))=TRUE,"",IF(VLOOKUP($A135,parlvotes_lh!$A$11:$ZZ$208,226,FALSE)=0,"",VLOOKUP($A135,parlvotes_lh!$A$11:$ZZ$208,226,FALSE)))</f>
        <v/>
      </c>
      <c r="V135" s="214" t="str">
        <f>IF(ISERROR(VLOOKUP($A135,parlvotes_lh!$A$11:$ZZ$208,246,FALSE))=TRUE,"",IF(VLOOKUP($A135,parlvotes_lh!$A$11:$ZZ$208,246,FALSE)=0,"",VLOOKUP($A135,parlvotes_lh!$A$11:$ZZ$208,246,FALSE)))</f>
        <v/>
      </c>
      <c r="W135" s="214" t="str">
        <f>IF(ISERROR(VLOOKUP($A135,parlvotes_lh!$A$11:$ZZ$208,266,FALSE))=TRUE,"",IF(VLOOKUP($A135,parlvotes_lh!$A$11:$ZZ$208,266,FALSE)=0,"",VLOOKUP($A135,parlvotes_lh!$A$11:$ZZ$208,266,FALSE)))</f>
        <v/>
      </c>
      <c r="X135" s="214" t="str">
        <f>IF(ISERROR(VLOOKUP($A135,parlvotes_lh!$A$11:$ZZ$208,286,FALSE))=TRUE,"",IF(VLOOKUP($A135,parlvotes_lh!$A$11:$ZZ$208,286,FALSE)=0,"",VLOOKUP($A135,parlvotes_lh!$A$11:$ZZ$208,286,FALSE)))</f>
        <v/>
      </c>
      <c r="Y135" s="214" t="str">
        <f>IF(ISERROR(VLOOKUP($A135,parlvotes_lh!$A$11:$ZZ$208,306,FALSE))=TRUE,"",IF(VLOOKUP($A135,parlvotes_lh!$A$11:$ZZ$208,306,FALSE)=0,"",VLOOKUP($A135,parlvotes_lh!$A$11:$ZZ$208,306,FALSE)))</f>
        <v/>
      </c>
      <c r="Z135" s="214" t="str">
        <f>IF(ISERROR(VLOOKUP($A135,parlvotes_lh!$A$11:$ZZ$208,326,FALSE))=TRUE,"",IF(VLOOKUP($A135,parlvotes_lh!$A$11:$ZZ$208,326,FALSE)=0,"",VLOOKUP($A135,parlvotes_lh!$A$11:$ZZ$208,326,FALSE)))</f>
        <v/>
      </c>
      <c r="AA135" s="214" t="str">
        <f>IF(ISERROR(VLOOKUP($A135,parlvotes_lh!$A$11:$ZZ$208,346,FALSE))=TRUE,"",IF(VLOOKUP($A135,parlvotes_lh!$A$11:$ZZ$208,346,FALSE)=0,"",VLOOKUP($A135,parlvotes_lh!$A$11:$ZZ$208,346,FALSE)))</f>
        <v/>
      </c>
      <c r="AB135" s="214" t="str">
        <f>IF(ISERROR(VLOOKUP($A135,parlvotes_lh!$A$11:$ZZ$208,366,FALSE))=TRUE,"",IF(VLOOKUP($A135,parlvotes_lh!$A$11:$ZZ$208,366,FALSE)=0,"",VLOOKUP($A135,parlvotes_lh!$A$11:$ZZ$208,366,FALSE)))</f>
        <v/>
      </c>
      <c r="AC135" s="214" t="str">
        <f>IF(ISERROR(VLOOKUP($A135,parlvotes_lh!$A$11:$ZZ$208,386,FALSE))=TRUE,"",IF(VLOOKUP($A135,parlvotes_lh!$A$11:$ZZ$208,386,FALSE)=0,"",VLOOKUP($A135,parlvotes_lh!$A$11:$ZZ$208,386,FALSE)))</f>
        <v/>
      </c>
    </row>
    <row r="136" spans="1:29" ht="13.5" customHeight="1">
      <c r="A136" s="208"/>
      <c r="B136" s="120" t="str">
        <f>IF(A136="","",MID(info_weblinks!$C$3,32,3))</f>
        <v/>
      </c>
      <c r="C136" s="120" t="str">
        <f>IF(info_parties!G139="","",info_parties!G139)</f>
        <v/>
      </c>
      <c r="D136" s="120" t="str">
        <f>IF(info_parties!K139="","",info_parties!K139)</f>
        <v/>
      </c>
      <c r="E136" s="120" t="str">
        <f>IF(info_parties!H139="","",info_parties!H139)</f>
        <v/>
      </c>
      <c r="F136" s="209" t="str">
        <f t="shared" si="16"/>
        <v/>
      </c>
      <c r="G136" s="210" t="str">
        <f t="shared" si="17"/>
        <v/>
      </c>
      <c r="H136" s="211" t="str">
        <f t="shared" si="18"/>
        <v/>
      </c>
      <c r="I136" s="212" t="str">
        <f t="shared" si="19"/>
        <v/>
      </c>
      <c r="J136" s="213" t="str">
        <f>IF(ISERROR(VLOOKUP($A136,parlvotes_lh!$A$11:$ZZ$208,6,FALSE))=TRUE,"",IF(VLOOKUP($A136,parlvotes_lh!$A$11:$ZZ$208,6,FALSE)=0,"",VLOOKUP($A136,parlvotes_lh!$A$11:$ZZ$208,6,FALSE)))</f>
        <v/>
      </c>
      <c r="K136" s="213" t="str">
        <f>IF(ISERROR(VLOOKUP($A136,parlvotes_lh!$A$11:$ZZ$208,26,FALSE))=TRUE,"",IF(VLOOKUP($A136,parlvotes_lh!$A$11:$ZZ$208,26,FALSE)=0,"",VLOOKUP($A136,parlvotes_lh!$A$11:$ZZ$208,26,FALSE)))</f>
        <v/>
      </c>
      <c r="L136" s="213" t="str">
        <f>IF(ISERROR(VLOOKUP($A136,parlvotes_lh!$A$11:$ZZ$208,46,FALSE))=TRUE,"",IF(VLOOKUP($A136,parlvotes_lh!$A$11:$ZZ$208,46,FALSE)=0,"",VLOOKUP($A136,parlvotes_lh!$A$11:$ZZ$208,46,FALSE)))</f>
        <v/>
      </c>
      <c r="M136" s="213" t="str">
        <f>IF(ISERROR(VLOOKUP($A136,parlvotes_lh!$A$11:$ZZ$208,66,FALSE))=TRUE,"",IF(VLOOKUP($A136,parlvotes_lh!$A$11:$ZZ$208,66,FALSE)=0,"",VLOOKUP($A136,parlvotes_lh!$A$11:$ZZ$208,66,FALSE)))</f>
        <v/>
      </c>
      <c r="N136" s="213" t="str">
        <f>IF(ISERROR(VLOOKUP($A136,parlvotes_lh!$A$11:$ZZ$208,86,FALSE))=TRUE,"",IF(VLOOKUP($A136,parlvotes_lh!$A$11:$ZZ$208,86,FALSE)=0,"",VLOOKUP($A136,parlvotes_lh!$A$11:$ZZ$208,86,FALSE)))</f>
        <v/>
      </c>
      <c r="O136" s="213" t="str">
        <f>IF(ISERROR(VLOOKUP($A136,parlvotes_lh!$A$11:$ZZ$208,106,FALSE))=TRUE,"",IF(VLOOKUP($A136,parlvotes_lh!$A$11:$ZZ$208,106,FALSE)=0,"",VLOOKUP($A136,parlvotes_lh!$A$11:$ZZ$208,106,FALSE)))</f>
        <v/>
      </c>
      <c r="P136" s="213" t="str">
        <f>IF(ISERROR(VLOOKUP($A136,parlvotes_lh!$A$11:$ZZ$208,126,FALSE))=TRUE,"",IF(VLOOKUP($A136,parlvotes_lh!$A$11:$ZZ$208,126,FALSE)=0,"",VLOOKUP($A136,parlvotes_lh!$A$11:$ZZ$208,126,FALSE)))</f>
        <v/>
      </c>
      <c r="Q136" s="214" t="str">
        <f>IF(ISERROR(VLOOKUP($A136,parlvotes_lh!$A$11:$ZZ$208,146,FALSE))=TRUE,"",IF(VLOOKUP($A136,parlvotes_lh!$A$11:$ZZ$208,146,FALSE)=0,"",VLOOKUP($A136,parlvotes_lh!$A$11:$ZZ$208,146,FALSE)))</f>
        <v/>
      </c>
      <c r="R136" s="214" t="str">
        <f>IF(ISERROR(VLOOKUP($A136,parlvotes_lh!$A$11:$ZZ$208,166,FALSE))=TRUE,"",IF(VLOOKUP($A136,parlvotes_lh!$A$11:$ZZ$208,166,FALSE)=0,"",VLOOKUP($A136,parlvotes_lh!$A$11:$ZZ$208,166,FALSE)))</f>
        <v/>
      </c>
      <c r="S136" s="214" t="str">
        <f>IF(ISERROR(VLOOKUP($A136,parlvotes_lh!$A$11:$ZZ$208,186,FALSE))=TRUE,"",IF(VLOOKUP($A136,parlvotes_lh!$A$11:$ZZ$208,186,FALSE)=0,"",VLOOKUP($A136,parlvotes_lh!$A$11:$ZZ$208,186,FALSE)))</f>
        <v/>
      </c>
      <c r="T136" s="214" t="str">
        <f>IF(ISERROR(VLOOKUP($A136,parlvotes_lh!$A$11:$ZZ$208,206,FALSE))=TRUE,"",IF(VLOOKUP($A136,parlvotes_lh!$A$11:$ZZ$208,206,FALSE)=0,"",VLOOKUP($A136,parlvotes_lh!$A$11:$ZZ$208,206,FALSE)))</f>
        <v/>
      </c>
      <c r="U136" s="214" t="str">
        <f>IF(ISERROR(VLOOKUP($A136,parlvotes_lh!$A$11:$ZZ$208,226,FALSE))=TRUE,"",IF(VLOOKUP($A136,parlvotes_lh!$A$11:$ZZ$208,226,FALSE)=0,"",VLOOKUP($A136,parlvotes_lh!$A$11:$ZZ$208,226,FALSE)))</f>
        <v/>
      </c>
      <c r="V136" s="214" t="str">
        <f>IF(ISERROR(VLOOKUP($A136,parlvotes_lh!$A$11:$ZZ$208,246,FALSE))=TRUE,"",IF(VLOOKUP($A136,parlvotes_lh!$A$11:$ZZ$208,246,FALSE)=0,"",VLOOKUP($A136,parlvotes_lh!$A$11:$ZZ$208,246,FALSE)))</f>
        <v/>
      </c>
      <c r="W136" s="214" t="str">
        <f>IF(ISERROR(VLOOKUP($A136,parlvotes_lh!$A$11:$ZZ$208,266,FALSE))=TRUE,"",IF(VLOOKUP($A136,parlvotes_lh!$A$11:$ZZ$208,266,FALSE)=0,"",VLOOKUP($A136,parlvotes_lh!$A$11:$ZZ$208,266,FALSE)))</f>
        <v/>
      </c>
      <c r="X136" s="214" t="str">
        <f>IF(ISERROR(VLOOKUP($A136,parlvotes_lh!$A$11:$ZZ$208,286,FALSE))=TRUE,"",IF(VLOOKUP($A136,parlvotes_lh!$A$11:$ZZ$208,286,FALSE)=0,"",VLOOKUP($A136,parlvotes_lh!$A$11:$ZZ$208,286,FALSE)))</f>
        <v/>
      </c>
      <c r="Y136" s="214" t="str">
        <f>IF(ISERROR(VLOOKUP($A136,parlvotes_lh!$A$11:$ZZ$208,306,FALSE))=TRUE,"",IF(VLOOKUP($A136,parlvotes_lh!$A$11:$ZZ$208,306,FALSE)=0,"",VLOOKUP($A136,parlvotes_lh!$A$11:$ZZ$208,306,FALSE)))</f>
        <v/>
      </c>
      <c r="Z136" s="214" t="str">
        <f>IF(ISERROR(VLOOKUP($A136,parlvotes_lh!$A$11:$ZZ$208,326,FALSE))=TRUE,"",IF(VLOOKUP($A136,parlvotes_lh!$A$11:$ZZ$208,326,FALSE)=0,"",VLOOKUP($A136,parlvotes_lh!$A$11:$ZZ$208,326,FALSE)))</f>
        <v/>
      </c>
      <c r="AA136" s="214" t="str">
        <f>IF(ISERROR(VLOOKUP($A136,parlvotes_lh!$A$11:$ZZ$208,346,FALSE))=TRUE,"",IF(VLOOKUP($A136,parlvotes_lh!$A$11:$ZZ$208,346,FALSE)=0,"",VLOOKUP($A136,parlvotes_lh!$A$11:$ZZ$208,346,FALSE)))</f>
        <v/>
      </c>
      <c r="AB136" s="214" t="str">
        <f>IF(ISERROR(VLOOKUP($A136,parlvotes_lh!$A$11:$ZZ$208,366,FALSE))=TRUE,"",IF(VLOOKUP($A136,parlvotes_lh!$A$11:$ZZ$208,366,FALSE)=0,"",VLOOKUP($A136,parlvotes_lh!$A$11:$ZZ$208,366,FALSE)))</f>
        <v/>
      </c>
      <c r="AC136" s="214" t="str">
        <f>IF(ISERROR(VLOOKUP($A136,parlvotes_lh!$A$11:$ZZ$208,386,FALSE))=TRUE,"",IF(VLOOKUP($A136,parlvotes_lh!$A$11:$ZZ$208,386,FALSE)=0,"",VLOOKUP($A136,parlvotes_lh!$A$11:$ZZ$208,386,FALSE)))</f>
        <v/>
      </c>
    </row>
    <row r="137" spans="1:29" ht="13.5" customHeight="1">
      <c r="A137" s="208"/>
      <c r="B137" s="120" t="str">
        <f>IF(A137="","",MID(info_weblinks!$C$3,32,3))</f>
        <v/>
      </c>
      <c r="C137" s="120" t="str">
        <f>IF(info_parties!G140="","",info_parties!G140)</f>
        <v/>
      </c>
      <c r="D137" s="120" t="str">
        <f>IF(info_parties!K140="","",info_parties!K140)</f>
        <v/>
      </c>
      <c r="E137" s="120" t="str">
        <f>IF(info_parties!H140="","",info_parties!H140)</f>
        <v/>
      </c>
      <c r="F137" s="209" t="str">
        <f t="shared" si="16"/>
        <v/>
      </c>
      <c r="G137" s="210" t="str">
        <f t="shared" si="17"/>
        <v/>
      </c>
      <c r="H137" s="211" t="str">
        <f t="shared" si="18"/>
        <v/>
      </c>
      <c r="I137" s="212" t="str">
        <f t="shared" si="19"/>
        <v/>
      </c>
      <c r="J137" s="213" t="str">
        <f>IF(ISERROR(VLOOKUP($A137,parlvotes_lh!$A$11:$ZZ$208,6,FALSE))=TRUE,"",IF(VLOOKUP($A137,parlvotes_lh!$A$11:$ZZ$208,6,FALSE)=0,"",VLOOKUP($A137,parlvotes_lh!$A$11:$ZZ$208,6,FALSE)))</f>
        <v/>
      </c>
      <c r="K137" s="213" t="str">
        <f>IF(ISERROR(VLOOKUP($A137,parlvotes_lh!$A$11:$ZZ$208,26,FALSE))=TRUE,"",IF(VLOOKUP($A137,parlvotes_lh!$A$11:$ZZ$208,26,FALSE)=0,"",VLOOKUP($A137,parlvotes_lh!$A$11:$ZZ$208,26,FALSE)))</f>
        <v/>
      </c>
      <c r="L137" s="213" t="str">
        <f>IF(ISERROR(VLOOKUP($A137,parlvotes_lh!$A$11:$ZZ$208,46,FALSE))=TRUE,"",IF(VLOOKUP($A137,parlvotes_lh!$A$11:$ZZ$208,46,FALSE)=0,"",VLOOKUP($A137,parlvotes_lh!$A$11:$ZZ$208,46,FALSE)))</f>
        <v/>
      </c>
      <c r="M137" s="213" t="str">
        <f>IF(ISERROR(VLOOKUP($A137,parlvotes_lh!$A$11:$ZZ$208,66,FALSE))=TRUE,"",IF(VLOOKUP($A137,parlvotes_lh!$A$11:$ZZ$208,66,FALSE)=0,"",VLOOKUP($A137,parlvotes_lh!$A$11:$ZZ$208,66,FALSE)))</f>
        <v/>
      </c>
      <c r="N137" s="213" t="str">
        <f>IF(ISERROR(VLOOKUP($A137,parlvotes_lh!$A$11:$ZZ$208,86,FALSE))=TRUE,"",IF(VLOOKUP($A137,parlvotes_lh!$A$11:$ZZ$208,86,FALSE)=0,"",VLOOKUP($A137,parlvotes_lh!$A$11:$ZZ$208,86,FALSE)))</f>
        <v/>
      </c>
      <c r="O137" s="213" t="str">
        <f>IF(ISERROR(VLOOKUP($A137,parlvotes_lh!$A$11:$ZZ$208,106,FALSE))=TRUE,"",IF(VLOOKUP($A137,parlvotes_lh!$A$11:$ZZ$208,106,FALSE)=0,"",VLOOKUP($A137,parlvotes_lh!$A$11:$ZZ$208,106,FALSE)))</f>
        <v/>
      </c>
      <c r="P137" s="213" t="str">
        <f>IF(ISERROR(VLOOKUP($A137,parlvotes_lh!$A$11:$ZZ$208,126,FALSE))=TRUE,"",IF(VLOOKUP($A137,parlvotes_lh!$A$11:$ZZ$208,126,FALSE)=0,"",VLOOKUP($A137,parlvotes_lh!$A$11:$ZZ$208,126,FALSE)))</f>
        <v/>
      </c>
      <c r="Q137" s="214" t="str">
        <f>IF(ISERROR(VLOOKUP($A137,parlvotes_lh!$A$11:$ZZ$208,146,FALSE))=TRUE,"",IF(VLOOKUP($A137,parlvotes_lh!$A$11:$ZZ$208,146,FALSE)=0,"",VLOOKUP($A137,parlvotes_lh!$A$11:$ZZ$208,146,FALSE)))</f>
        <v/>
      </c>
      <c r="R137" s="214" t="str">
        <f>IF(ISERROR(VLOOKUP($A137,parlvotes_lh!$A$11:$ZZ$208,166,FALSE))=TRUE,"",IF(VLOOKUP($A137,parlvotes_lh!$A$11:$ZZ$208,166,FALSE)=0,"",VLOOKUP($A137,parlvotes_lh!$A$11:$ZZ$208,166,FALSE)))</f>
        <v/>
      </c>
      <c r="S137" s="214" t="str">
        <f>IF(ISERROR(VLOOKUP($A137,parlvotes_lh!$A$11:$ZZ$208,186,FALSE))=TRUE,"",IF(VLOOKUP($A137,parlvotes_lh!$A$11:$ZZ$208,186,FALSE)=0,"",VLOOKUP($A137,parlvotes_lh!$A$11:$ZZ$208,186,FALSE)))</f>
        <v/>
      </c>
      <c r="T137" s="214" t="str">
        <f>IF(ISERROR(VLOOKUP($A137,parlvotes_lh!$A$11:$ZZ$208,206,FALSE))=TRUE,"",IF(VLOOKUP($A137,parlvotes_lh!$A$11:$ZZ$208,206,FALSE)=0,"",VLOOKUP($A137,parlvotes_lh!$A$11:$ZZ$208,206,FALSE)))</f>
        <v/>
      </c>
      <c r="U137" s="214" t="str">
        <f>IF(ISERROR(VLOOKUP($A137,parlvotes_lh!$A$11:$ZZ$208,226,FALSE))=TRUE,"",IF(VLOOKUP($A137,parlvotes_lh!$A$11:$ZZ$208,226,FALSE)=0,"",VLOOKUP($A137,parlvotes_lh!$A$11:$ZZ$208,226,FALSE)))</f>
        <v/>
      </c>
      <c r="V137" s="214" t="str">
        <f>IF(ISERROR(VLOOKUP($A137,parlvotes_lh!$A$11:$ZZ$208,246,FALSE))=TRUE,"",IF(VLOOKUP($A137,parlvotes_lh!$A$11:$ZZ$208,246,FALSE)=0,"",VLOOKUP($A137,parlvotes_lh!$A$11:$ZZ$208,246,FALSE)))</f>
        <v/>
      </c>
      <c r="W137" s="214" t="str">
        <f>IF(ISERROR(VLOOKUP($A137,parlvotes_lh!$A$11:$ZZ$208,266,FALSE))=TRUE,"",IF(VLOOKUP($A137,parlvotes_lh!$A$11:$ZZ$208,266,FALSE)=0,"",VLOOKUP($A137,parlvotes_lh!$A$11:$ZZ$208,266,FALSE)))</f>
        <v/>
      </c>
      <c r="X137" s="214" t="str">
        <f>IF(ISERROR(VLOOKUP($A137,parlvotes_lh!$A$11:$ZZ$208,286,FALSE))=TRUE,"",IF(VLOOKUP($A137,parlvotes_lh!$A$11:$ZZ$208,286,FALSE)=0,"",VLOOKUP($A137,parlvotes_lh!$A$11:$ZZ$208,286,FALSE)))</f>
        <v/>
      </c>
      <c r="Y137" s="214" t="str">
        <f>IF(ISERROR(VLOOKUP($A137,parlvotes_lh!$A$11:$ZZ$208,306,FALSE))=TRUE,"",IF(VLOOKUP($A137,parlvotes_lh!$A$11:$ZZ$208,306,FALSE)=0,"",VLOOKUP($A137,parlvotes_lh!$A$11:$ZZ$208,306,FALSE)))</f>
        <v/>
      </c>
      <c r="Z137" s="214" t="str">
        <f>IF(ISERROR(VLOOKUP($A137,parlvotes_lh!$A$11:$ZZ$208,326,FALSE))=TRUE,"",IF(VLOOKUP($A137,parlvotes_lh!$A$11:$ZZ$208,326,FALSE)=0,"",VLOOKUP($A137,parlvotes_lh!$A$11:$ZZ$208,326,FALSE)))</f>
        <v/>
      </c>
      <c r="AA137" s="214" t="str">
        <f>IF(ISERROR(VLOOKUP($A137,parlvotes_lh!$A$11:$ZZ$208,346,FALSE))=TRUE,"",IF(VLOOKUP($A137,parlvotes_lh!$A$11:$ZZ$208,346,FALSE)=0,"",VLOOKUP($A137,parlvotes_lh!$A$11:$ZZ$208,346,FALSE)))</f>
        <v/>
      </c>
      <c r="AB137" s="214" t="str">
        <f>IF(ISERROR(VLOOKUP($A137,parlvotes_lh!$A$11:$ZZ$208,366,FALSE))=TRUE,"",IF(VLOOKUP($A137,parlvotes_lh!$A$11:$ZZ$208,366,FALSE)=0,"",VLOOKUP($A137,parlvotes_lh!$A$11:$ZZ$208,366,FALSE)))</f>
        <v/>
      </c>
      <c r="AC137" s="214" t="str">
        <f>IF(ISERROR(VLOOKUP($A137,parlvotes_lh!$A$11:$ZZ$208,386,FALSE))=TRUE,"",IF(VLOOKUP($A137,parlvotes_lh!$A$11:$ZZ$208,386,FALSE)=0,"",VLOOKUP($A137,parlvotes_lh!$A$11:$ZZ$208,386,FALSE)))</f>
        <v/>
      </c>
    </row>
    <row r="138" spans="1:29" ht="13.5" customHeight="1">
      <c r="A138" s="208"/>
      <c r="B138" s="120" t="str">
        <f>IF(A138="","",MID(info_weblinks!$C$3,32,3))</f>
        <v/>
      </c>
      <c r="C138" s="120" t="str">
        <f>IF(info_parties!G141="","",info_parties!G141)</f>
        <v/>
      </c>
      <c r="D138" s="120" t="str">
        <f>IF(info_parties!K141="","",info_parties!K141)</f>
        <v/>
      </c>
      <c r="E138" s="120" t="str">
        <f>IF(info_parties!H141="","",info_parties!H141)</f>
        <v/>
      </c>
      <c r="F138" s="209" t="str">
        <f t="shared" si="16"/>
        <v/>
      </c>
      <c r="G138" s="210" t="str">
        <f t="shared" si="17"/>
        <v/>
      </c>
      <c r="H138" s="211" t="str">
        <f t="shared" si="18"/>
        <v/>
      </c>
      <c r="I138" s="212" t="str">
        <f t="shared" si="19"/>
        <v/>
      </c>
      <c r="J138" s="213" t="str">
        <f>IF(ISERROR(VLOOKUP($A138,parlvotes_lh!$A$11:$ZZ$208,6,FALSE))=TRUE,"",IF(VLOOKUP($A138,parlvotes_lh!$A$11:$ZZ$208,6,FALSE)=0,"",VLOOKUP($A138,parlvotes_lh!$A$11:$ZZ$208,6,FALSE)))</f>
        <v/>
      </c>
      <c r="K138" s="213" t="str">
        <f>IF(ISERROR(VLOOKUP($A138,parlvotes_lh!$A$11:$ZZ$208,26,FALSE))=TRUE,"",IF(VLOOKUP($A138,parlvotes_lh!$A$11:$ZZ$208,26,FALSE)=0,"",VLOOKUP($A138,parlvotes_lh!$A$11:$ZZ$208,26,FALSE)))</f>
        <v/>
      </c>
      <c r="L138" s="213" t="str">
        <f>IF(ISERROR(VLOOKUP($A138,parlvotes_lh!$A$11:$ZZ$208,46,FALSE))=TRUE,"",IF(VLOOKUP($A138,parlvotes_lh!$A$11:$ZZ$208,46,FALSE)=0,"",VLOOKUP($A138,parlvotes_lh!$A$11:$ZZ$208,46,FALSE)))</f>
        <v/>
      </c>
      <c r="M138" s="213" t="str">
        <f>IF(ISERROR(VLOOKUP($A138,parlvotes_lh!$A$11:$ZZ$208,66,FALSE))=TRUE,"",IF(VLOOKUP($A138,parlvotes_lh!$A$11:$ZZ$208,66,FALSE)=0,"",VLOOKUP($A138,parlvotes_lh!$A$11:$ZZ$208,66,FALSE)))</f>
        <v/>
      </c>
      <c r="N138" s="213" t="str">
        <f>IF(ISERROR(VLOOKUP($A138,parlvotes_lh!$A$11:$ZZ$208,86,FALSE))=TRUE,"",IF(VLOOKUP($A138,parlvotes_lh!$A$11:$ZZ$208,86,FALSE)=0,"",VLOOKUP($A138,parlvotes_lh!$A$11:$ZZ$208,86,FALSE)))</f>
        <v/>
      </c>
      <c r="O138" s="213" t="str">
        <f>IF(ISERROR(VLOOKUP($A138,parlvotes_lh!$A$11:$ZZ$208,106,FALSE))=TRUE,"",IF(VLOOKUP($A138,parlvotes_lh!$A$11:$ZZ$208,106,FALSE)=0,"",VLOOKUP($A138,parlvotes_lh!$A$11:$ZZ$208,106,FALSE)))</f>
        <v/>
      </c>
      <c r="P138" s="213" t="str">
        <f>IF(ISERROR(VLOOKUP($A138,parlvotes_lh!$A$11:$ZZ$208,126,FALSE))=TRUE,"",IF(VLOOKUP($A138,parlvotes_lh!$A$11:$ZZ$208,126,FALSE)=0,"",VLOOKUP($A138,parlvotes_lh!$A$11:$ZZ$208,126,FALSE)))</f>
        <v/>
      </c>
      <c r="Q138" s="214" t="str">
        <f>IF(ISERROR(VLOOKUP($A138,parlvotes_lh!$A$11:$ZZ$208,146,FALSE))=TRUE,"",IF(VLOOKUP($A138,parlvotes_lh!$A$11:$ZZ$208,146,FALSE)=0,"",VLOOKUP($A138,parlvotes_lh!$A$11:$ZZ$208,146,FALSE)))</f>
        <v/>
      </c>
      <c r="R138" s="214" t="str">
        <f>IF(ISERROR(VLOOKUP($A138,parlvotes_lh!$A$11:$ZZ$208,166,FALSE))=TRUE,"",IF(VLOOKUP($A138,parlvotes_lh!$A$11:$ZZ$208,166,FALSE)=0,"",VLOOKUP($A138,parlvotes_lh!$A$11:$ZZ$208,166,FALSE)))</f>
        <v/>
      </c>
      <c r="S138" s="214" t="str">
        <f>IF(ISERROR(VLOOKUP($A138,parlvotes_lh!$A$11:$ZZ$208,186,FALSE))=TRUE,"",IF(VLOOKUP($A138,parlvotes_lh!$A$11:$ZZ$208,186,FALSE)=0,"",VLOOKUP($A138,parlvotes_lh!$A$11:$ZZ$208,186,FALSE)))</f>
        <v/>
      </c>
      <c r="T138" s="214" t="str">
        <f>IF(ISERROR(VLOOKUP($A138,parlvotes_lh!$A$11:$ZZ$208,206,FALSE))=TRUE,"",IF(VLOOKUP($A138,parlvotes_lh!$A$11:$ZZ$208,206,FALSE)=0,"",VLOOKUP($A138,parlvotes_lh!$A$11:$ZZ$208,206,FALSE)))</f>
        <v/>
      </c>
      <c r="U138" s="214" t="str">
        <f>IF(ISERROR(VLOOKUP($A138,parlvotes_lh!$A$11:$ZZ$208,226,FALSE))=TRUE,"",IF(VLOOKUP($A138,parlvotes_lh!$A$11:$ZZ$208,226,FALSE)=0,"",VLOOKUP($A138,parlvotes_lh!$A$11:$ZZ$208,226,FALSE)))</f>
        <v/>
      </c>
      <c r="V138" s="214" t="str">
        <f>IF(ISERROR(VLOOKUP($A138,parlvotes_lh!$A$11:$ZZ$208,246,FALSE))=TRUE,"",IF(VLOOKUP($A138,parlvotes_lh!$A$11:$ZZ$208,246,FALSE)=0,"",VLOOKUP($A138,parlvotes_lh!$A$11:$ZZ$208,246,FALSE)))</f>
        <v/>
      </c>
      <c r="W138" s="214" t="str">
        <f>IF(ISERROR(VLOOKUP($A138,parlvotes_lh!$A$11:$ZZ$208,266,FALSE))=TRUE,"",IF(VLOOKUP($A138,parlvotes_lh!$A$11:$ZZ$208,266,FALSE)=0,"",VLOOKUP($A138,parlvotes_lh!$A$11:$ZZ$208,266,FALSE)))</f>
        <v/>
      </c>
      <c r="X138" s="214" t="str">
        <f>IF(ISERROR(VLOOKUP($A138,parlvotes_lh!$A$11:$ZZ$208,286,FALSE))=TRUE,"",IF(VLOOKUP($A138,parlvotes_lh!$A$11:$ZZ$208,286,FALSE)=0,"",VLOOKUP($A138,parlvotes_lh!$A$11:$ZZ$208,286,FALSE)))</f>
        <v/>
      </c>
      <c r="Y138" s="214" t="str">
        <f>IF(ISERROR(VLOOKUP($A138,parlvotes_lh!$A$11:$ZZ$208,306,FALSE))=TRUE,"",IF(VLOOKUP($A138,parlvotes_lh!$A$11:$ZZ$208,306,FALSE)=0,"",VLOOKUP($A138,parlvotes_lh!$A$11:$ZZ$208,306,FALSE)))</f>
        <v/>
      </c>
      <c r="Z138" s="214" t="str">
        <f>IF(ISERROR(VLOOKUP($A138,parlvotes_lh!$A$11:$ZZ$208,326,FALSE))=TRUE,"",IF(VLOOKUP($A138,parlvotes_lh!$A$11:$ZZ$208,326,FALSE)=0,"",VLOOKUP($A138,parlvotes_lh!$A$11:$ZZ$208,326,FALSE)))</f>
        <v/>
      </c>
      <c r="AA138" s="214" t="str">
        <f>IF(ISERROR(VLOOKUP($A138,parlvotes_lh!$A$11:$ZZ$208,346,FALSE))=TRUE,"",IF(VLOOKUP($A138,parlvotes_lh!$A$11:$ZZ$208,346,FALSE)=0,"",VLOOKUP($A138,parlvotes_lh!$A$11:$ZZ$208,346,FALSE)))</f>
        <v/>
      </c>
      <c r="AB138" s="214" t="str">
        <f>IF(ISERROR(VLOOKUP($A138,parlvotes_lh!$A$11:$ZZ$208,366,FALSE))=TRUE,"",IF(VLOOKUP($A138,parlvotes_lh!$A$11:$ZZ$208,366,FALSE)=0,"",VLOOKUP($A138,parlvotes_lh!$A$11:$ZZ$208,366,FALSE)))</f>
        <v/>
      </c>
      <c r="AC138" s="214" t="str">
        <f>IF(ISERROR(VLOOKUP($A138,parlvotes_lh!$A$11:$ZZ$208,386,FALSE))=TRUE,"",IF(VLOOKUP($A138,parlvotes_lh!$A$11:$ZZ$208,386,FALSE)=0,"",VLOOKUP($A138,parlvotes_lh!$A$11:$ZZ$208,386,FALSE)))</f>
        <v/>
      </c>
    </row>
    <row r="139" spans="1:29" ht="13.5" customHeight="1">
      <c r="A139" s="208"/>
      <c r="B139" s="120" t="str">
        <f>IF(A139="","",MID(info_weblinks!$C$3,32,3))</f>
        <v/>
      </c>
      <c r="C139" s="120" t="str">
        <f>IF(info_parties!G142="","",info_parties!G142)</f>
        <v/>
      </c>
      <c r="D139" s="120" t="str">
        <f>IF(info_parties!K142="","",info_parties!K142)</f>
        <v/>
      </c>
      <c r="E139" s="120" t="str">
        <f>IF(info_parties!H142="","",info_parties!H142)</f>
        <v/>
      </c>
      <c r="F139" s="209" t="str">
        <f t="shared" si="16"/>
        <v/>
      </c>
      <c r="G139" s="210" t="str">
        <f t="shared" si="17"/>
        <v/>
      </c>
      <c r="H139" s="211" t="str">
        <f t="shared" si="18"/>
        <v/>
      </c>
      <c r="I139" s="212" t="str">
        <f t="shared" si="19"/>
        <v/>
      </c>
      <c r="J139" s="213" t="str">
        <f>IF(ISERROR(VLOOKUP($A139,parlvotes_lh!$A$11:$ZZ$208,6,FALSE))=TRUE,"",IF(VLOOKUP($A139,parlvotes_lh!$A$11:$ZZ$208,6,FALSE)=0,"",VLOOKUP($A139,parlvotes_lh!$A$11:$ZZ$208,6,FALSE)))</f>
        <v/>
      </c>
      <c r="K139" s="213" t="str">
        <f>IF(ISERROR(VLOOKUP($A139,parlvotes_lh!$A$11:$ZZ$208,26,FALSE))=TRUE,"",IF(VLOOKUP($A139,parlvotes_lh!$A$11:$ZZ$208,26,FALSE)=0,"",VLOOKUP($A139,parlvotes_lh!$A$11:$ZZ$208,26,FALSE)))</f>
        <v/>
      </c>
      <c r="L139" s="213" t="str">
        <f>IF(ISERROR(VLOOKUP($A139,parlvotes_lh!$A$11:$ZZ$208,46,FALSE))=TRUE,"",IF(VLOOKUP($A139,parlvotes_lh!$A$11:$ZZ$208,46,FALSE)=0,"",VLOOKUP($A139,parlvotes_lh!$A$11:$ZZ$208,46,FALSE)))</f>
        <v/>
      </c>
      <c r="M139" s="213" t="str">
        <f>IF(ISERROR(VLOOKUP($A139,parlvotes_lh!$A$11:$ZZ$208,66,FALSE))=TRUE,"",IF(VLOOKUP($A139,parlvotes_lh!$A$11:$ZZ$208,66,FALSE)=0,"",VLOOKUP($A139,parlvotes_lh!$A$11:$ZZ$208,66,FALSE)))</f>
        <v/>
      </c>
      <c r="N139" s="213" t="str">
        <f>IF(ISERROR(VLOOKUP($A139,parlvotes_lh!$A$11:$ZZ$208,86,FALSE))=TRUE,"",IF(VLOOKUP($A139,parlvotes_lh!$A$11:$ZZ$208,86,FALSE)=0,"",VLOOKUP($A139,parlvotes_lh!$A$11:$ZZ$208,86,FALSE)))</f>
        <v/>
      </c>
      <c r="O139" s="213" t="str">
        <f>IF(ISERROR(VLOOKUP($A139,parlvotes_lh!$A$11:$ZZ$208,106,FALSE))=TRUE,"",IF(VLOOKUP($A139,parlvotes_lh!$A$11:$ZZ$208,106,FALSE)=0,"",VLOOKUP($A139,parlvotes_lh!$A$11:$ZZ$208,106,FALSE)))</f>
        <v/>
      </c>
      <c r="P139" s="213" t="str">
        <f>IF(ISERROR(VLOOKUP($A139,parlvotes_lh!$A$11:$ZZ$208,126,FALSE))=TRUE,"",IF(VLOOKUP($A139,parlvotes_lh!$A$11:$ZZ$208,126,FALSE)=0,"",VLOOKUP($A139,parlvotes_lh!$A$11:$ZZ$208,126,FALSE)))</f>
        <v/>
      </c>
      <c r="Q139" s="214" t="str">
        <f>IF(ISERROR(VLOOKUP($A139,parlvotes_lh!$A$11:$ZZ$208,146,FALSE))=TRUE,"",IF(VLOOKUP($A139,parlvotes_lh!$A$11:$ZZ$208,146,FALSE)=0,"",VLOOKUP($A139,parlvotes_lh!$A$11:$ZZ$208,146,FALSE)))</f>
        <v/>
      </c>
      <c r="R139" s="214" t="str">
        <f>IF(ISERROR(VLOOKUP($A139,parlvotes_lh!$A$11:$ZZ$208,166,FALSE))=TRUE,"",IF(VLOOKUP($A139,parlvotes_lh!$A$11:$ZZ$208,166,FALSE)=0,"",VLOOKUP($A139,parlvotes_lh!$A$11:$ZZ$208,166,FALSE)))</f>
        <v/>
      </c>
      <c r="S139" s="214" t="str">
        <f>IF(ISERROR(VLOOKUP($A139,parlvotes_lh!$A$11:$ZZ$208,186,FALSE))=TRUE,"",IF(VLOOKUP($A139,parlvotes_lh!$A$11:$ZZ$208,186,FALSE)=0,"",VLOOKUP($A139,parlvotes_lh!$A$11:$ZZ$208,186,FALSE)))</f>
        <v/>
      </c>
      <c r="T139" s="214" t="str">
        <f>IF(ISERROR(VLOOKUP($A139,parlvotes_lh!$A$11:$ZZ$208,206,FALSE))=TRUE,"",IF(VLOOKUP($A139,parlvotes_lh!$A$11:$ZZ$208,206,FALSE)=0,"",VLOOKUP($A139,parlvotes_lh!$A$11:$ZZ$208,206,FALSE)))</f>
        <v/>
      </c>
      <c r="U139" s="214" t="str">
        <f>IF(ISERROR(VLOOKUP($A139,parlvotes_lh!$A$11:$ZZ$208,226,FALSE))=TRUE,"",IF(VLOOKUP($A139,parlvotes_lh!$A$11:$ZZ$208,226,FALSE)=0,"",VLOOKUP($A139,parlvotes_lh!$A$11:$ZZ$208,226,FALSE)))</f>
        <v/>
      </c>
      <c r="V139" s="214" t="str">
        <f>IF(ISERROR(VLOOKUP($A139,parlvotes_lh!$A$11:$ZZ$208,246,FALSE))=TRUE,"",IF(VLOOKUP($A139,parlvotes_lh!$A$11:$ZZ$208,246,FALSE)=0,"",VLOOKUP($A139,parlvotes_lh!$A$11:$ZZ$208,246,FALSE)))</f>
        <v/>
      </c>
      <c r="W139" s="214" t="str">
        <f>IF(ISERROR(VLOOKUP($A139,parlvotes_lh!$A$11:$ZZ$208,266,FALSE))=TRUE,"",IF(VLOOKUP($A139,parlvotes_lh!$A$11:$ZZ$208,266,FALSE)=0,"",VLOOKUP($A139,parlvotes_lh!$A$11:$ZZ$208,266,FALSE)))</f>
        <v/>
      </c>
      <c r="X139" s="214" t="str">
        <f>IF(ISERROR(VLOOKUP($A139,parlvotes_lh!$A$11:$ZZ$208,286,FALSE))=TRUE,"",IF(VLOOKUP($A139,parlvotes_lh!$A$11:$ZZ$208,286,FALSE)=0,"",VLOOKUP($A139,parlvotes_lh!$A$11:$ZZ$208,286,FALSE)))</f>
        <v/>
      </c>
      <c r="Y139" s="214" t="str">
        <f>IF(ISERROR(VLOOKUP($A139,parlvotes_lh!$A$11:$ZZ$208,306,FALSE))=TRUE,"",IF(VLOOKUP($A139,parlvotes_lh!$A$11:$ZZ$208,306,FALSE)=0,"",VLOOKUP($A139,parlvotes_lh!$A$11:$ZZ$208,306,FALSE)))</f>
        <v/>
      </c>
      <c r="Z139" s="214" t="str">
        <f>IF(ISERROR(VLOOKUP($A139,parlvotes_lh!$A$11:$ZZ$208,326,FALSE))=TRUE,"",IF(VLOOKUP($A139,parlvotes_lh!$A$11:$ZZ$208,326,FALSE)=0,"",VLOOKUP($A139,parlvotes_lh!$A$11:$ZZ$208,326,FALSE)))</f>
        <v/>
      </c>
      <c r="AA139" s="214" t="str">
        <f>IF(ISERROR(VLOOKUP($A139,parlvotes_lh!$A$11:$ZZ$208,346,FALSE))=TRUE,"",IF(VLOOKUP($A139,parlvotes_lh!$A$11:$ZZ$208,346,FALSE)=0,"",VLOOKUP($A139,parlvotes_lh!$A$11:$ZZ$208,346,FALSE)))</f>
        <v/>
      </c>
      <c r="AB139" s="214" t="str">
        <f>IF(ISERROR(VLOOKUP($A139,parlvotes_lh!$A$11:$ZZ$208,366,FALSE))=TRUE,"",IF(VLOOKUP($A139,parlvotes_lh!$A$11:$ZZ$208,366,FALSE)=0,"",VLOOKUP($A139,parlvotes_lh!$A$11:$ZZ$208,366,FALSE)))</f>
        <v/>
      </c>
      <c r="AC139" s="214" t="str">
        <f>IF(ISERROR(VLOOKUP($A139,parlvotes_lh!$A$11:$ZZ$208,386,FALSE))=TRUE,"",IF(VLOOKUP($A139,parlvotes_lh!$A$11:$ZZ$208,386,FALSE)=0,"",VLOOKUP($A139,parlvotes_lh!$A$11:$ZZ$208,386,FALSE)))</f>
        <v/>
      </c>
    </row>
    <row r="140" spans="1:29" ht="13.5" customHeight="1">
      <c r="A140" s="208"/>
      <c r="B140" s="120" t="str">
        <f>IF(A140="","",MID(info_weblinks!$C$3,32,3))</f>
        <v/>
      </c>
      <c r="C140" s="120" t="str">
        <f>IF(info_parties!G143="","",info_parties!G143)</f>
        <v/>
      </c>
      <c r="D140" s="120" t="str">
        <f>IF(info_parties!K143="","",info_parties!K143)</f>
        <v/>
      </c>
      <c r="E140" s="120" t="str">
        <f>IF(info_parties!H143="","",info_parties!H143)</f>
        <v/>
      </c>
      <c r="F140" s="209" t="str">
        <f t="shared" si="16"/>
        <v/>
      </c>
      <c r="G140" s="210" t="str">
        <f t="shared" si="17"/>
        <v/>
      </c>
      <c r="H140" s="211" t="str">
        <f t="shared" si="18"/>
        <v/>
      </c>
      <c r="I140" s="212" t="str">
        <f t="shared" si="19"/>
        <v/>
      </c>
      <c r="J140" s="213" t="str">
        <f>IF(ISERROR(VLOOKUP($A140,parlvotes_lh!$A$11:$ZZ$208,6,FALSE))=TRUE,"",IF(VLOOKUP($A140,parlvotes_lh!$A$11:$ZZ$208,6,FALSE)=0,"",VLOOKUP($A140,parlvotes_lh!$A$11:$ZZ$208,6,FALSE)))</f>
        <v/>
      </c>
      <c r="K140" s="213" t="str">
        <f>IF(ISERROR(VLOOKUP($A140,parlvotes_lh!$A$11:$ZZ$208,26,FALSE))=TRUE,"",IF(VLOOKUP($A140,parlvotes_lh!$A$11:$ZZ$208,26,FALSE)=0,"",VLOOKUP($A140,parlvotes_lh!$A$11:$ZZ$208,26,FALSE)))</f>
        <v/>
      </c>
      <c r="L140" s="213" t="str">
        <f>IF(ISERROR(VLOOKUP($A140,parlvotes_lh!$A$11:$ZZ$208,46,FALSE))=TRUE,"",IF(VLOOKUP($A140,parlvotes_lh!$A$11:$ZZ$208,46,FALSE)=0,"",VLOOKUP($A140,parlvotes_lh!$A$11:$ZZ$208,46,FALSE)))</f>
        <v/>
      </c>
      <c r="M140" s="213" t="str">
        <f>IF(ISERROR(VLOOKUP($A140,parlvotes_lh!$A$11:$ZZ$208,66,FALSE))=TRUE,"",IF(VLOOKUP($A140,parlvotes_lh!$A$11:$ZZ$208,66,FALSE)=0,"",VLOOKUP($A140,parlvotes_lh!$A$11:$ZZ$208,66,FALSE)))</f>
        <v/>
      </c>
      <c r="N140" s="213" t="str">
        <f>IF(ISERROR(VLOOKUP($A140,parlvotes_lh!$A$11:$ZZ$208,86,FALSE))=TRUE,"",IF(VLOOKUP($A140,parlvotes_lh!$A$11:$ZZ$208,86,FALSE)=0,"",VLOOKUP($A140,parlvotes_lh!$A$11:$ZZ$208,86,FALSE)))</f>
        <v/>
      </c>
      <c r="O140" s="213" t="str">
        <f>IF(ISERROR(VLOOKUP($A140,parlvotes_lh!$A$11:$ZZ$208,106,FALSE))=TRUE,"",IF(VLOOKUP($A140,parlvotes_lh!$A$11:$ZZ$208,106,FALSE)=0,"",VLOOKUP($A140,parlvotes_lh!$A$11:$ZZ$208,106,FALSE)))</f>
        <v/>
      </c>
      <c r="P140" s="213" t="str">
        <f>IF(ISERROR(VLOOKUP($A140,parlvotes_lh!$A$11:$ZZ$208,126,FALSE))=TRUE,"",IF(VLOOKUP($A140,parlvotes_lh!$A$11:$ZZ$208,126,FALSE)=0,"",VLOOKUP($A140,parlvotes_lh!$A$11:$ZZ$208,126,FALSE)))</f>
        <v/>
      </c>
      <c r="Q140" s="214" t="str">
        <f>IF(ISERROR(VLOOKUP($A140,parlvotes_lh!$A$11:$ZZ$208,146,FALSE))=TRUE,"",IF(VLOOKUP($A140,parlvotes_lh!$A$11:$ZZ$208,146,FALSE)=0,"",VLOOKUP($A140,parlvotes_lh!$A$11:$ZZ$208,146,FALSE)))</f>
        <v/>
      </c>
      <c r="R140" s="214" t="str">
        <f>IF(ISERROR(VLOOKUP($A140,parlvotes_lh!$A$11:$ZZ$208,166,FALSE))=TRUE,"",IF(VLOOKUP($A140,parlvotes_lh!$A$11:$ZZ$208,166,FALSE)=0,"",VLOOKUP($A140,parlvotes_lh!$A$11:$ZZ$208,166,FALSE)))</f>
        <v/>
      </c>
      <c r="S140" s="214" t="str">
        <f>IF(ISERROR(VLOOKUP($A140,parlvotes_lh!$A$11:$ZZ$208,186,FALSE))=TRUE,"",IF(VLOOKUP($A140,parlvotes_lh!$A$11:$ZZ$208,186,FALSE)=0,"",VLOOKUP($A140,parlvotes_lh!$A$11:$ZZ$208,186,FALSE)))</f>
        <v/>
      </c>
      <c r="T140" s="214" t="str">
        <f>IF(ISERROR(VLOOKUP($A140,parlvotes_lh!$A$11:$ZZ$208,206,FALSE))=TRUE,"",IF(VLOOKUP($A140,parlvotes_lh!$A$11:$ZZ$208,206,FALSE)=0,"",VLOOKUP($A140,parlvotes_lh!$A$11:$ZZ$208,206,FALSE)))</f>
        <v/>
      </c>
      <c r="U140" s="214" t="str">
        <f>IF(ISERROR(VLOOKUP($A140,parlvotes_lh!$A$11:$ZZ$208,226,FALSE))=TRUE,"",IF(VLOOKUP($A140,parlvotes_lh!$A$11:$ZZ$208,226,FALSE)=0,"",VLOOKUP($A140,parlvotes_lh!$A$11:$ZZ$208,226,FALSE)))</f>
        <v/>
      </c>
      <c r="V140" s="214" t="str">
        <f>IF(ISERROR(VLOOKUP($A140,parlvotes_lh!$A$11:$ZZ$208,246,FALSE))=TRUE,"",IF(VLOOKUP($A140,parlvotes_lh!$A$11:$ZZ$208,246,FALSE)=0,"",VLOOKUP($A140,parlvotes_lh!$A$11:$ZZ$208,246,FALSE)))</f>
        <v/>
      </c>
      <c r="W140" s="214" t="str">
        <f>IF(ISERROR(VLOOKUP($A140,parlvotes_lh!$A$11:$ZZ$208,266,FALSE))=TRUE,"",IF(VLOOKUP($A140,parlvotes_lh!$A$11:$ZZ$208,266,FALSE)=0,"",VLOOKUP($A140,parlvotes_lh!$A$11:$ZZ$208,266,FALSE)))</f>
        <v/>
      </c>
      <c r="X140" s="214" t="str">
        <f>IF(ISERROR(VLOOKUP($A140,parlvotes_lh!$A$11:$ZZ$208,286,FALSE))=TRUE,"",IF(VLOOKUP($A140,parlvotes_lh!$A$11:$ZZ$208,286,FALSE)=0,"",VLOOKUP($A140,parlvotes_lh!$A$11:$ZZ$208,286,FALSE)))</f>
        <v/>
      </c>
      <c r="Y140" s="214" t="str">
        <f>IF(ISERROR(VLOOKUP($A140,parlvotes_lh!$A$11:$ZZ$208,306,FALSE))=TRUE,"",IF(VLOOKUP($A140,parlvotes_lh!$A$11:$ZZ$208,306,FALSE)=0,"",VLOOKUP($A140,parlvotes_lh!$A$11:$ZZ$208,306,FALSE)))</f>
        <v/>
      </c>
      <c r="Z140" s="214" t="str">
        <f>IF(ISERROR(VLOOKUP($A140,parlvotes_lh!$A$11:$ZZ$208,326,FALSE))=TRUE,"",IF(VLOOKUP($A140,parlvotes_lh!$A$11:$ZZ$208,326,FALSE)=0,"",VLOOKUP($A140,parlvotes_lh!$A$11:$ZZ$208,326,FALSE)))</f>
        <v/>
      </c>
      <c r="AA140" s="214" t="str">
        <f>IF(ISERROR(VLOOKUP($A140,parlvotes_lh!$A$11:$ZZ$208,346,FALSE))=TRUE,"",IF(VLOOKUP($A140,parlvotes_lh!$A$11:$ZZ$208,346,FALSE)=0,"",VLOOKUP($A140,parlvotes_lh!$A$11:$ZZ$208,346,FALSE)))</f>
        <v/>
      </c>
      <c r="AB140" s="214" t="str">
        <f>IF(ISERROR(VLOOKUP($A140,parlvotes_lh!$A$11:$ZZ$208,366,FALSE))=TRUE,"",IF(VLOOKUP($A140,parlvotes_lh!$A$11:$ZZ$208,366,FALSE)=0,"",VLOOKUP($A140,parlvotes_lh!$A$11:$ZZ$208,366,FALSE)))</f>
        <v/>
      </c>
      <c r="AC140" s="214" t="str">
        <f>IF(ISERROR(VLOOKUP($A140,parlvotes_lh!$A$11:$ZZ$208,386,FALSE))=TRUE,"",IF(VLOOKUP($A140,parlvotes_lh!$A$11:$ZZ$208,386,FALSE)=0,"",VLOOKUP($A140,parlvotes_lh!$A$11:$ZZ$208,386,FALSE)))</f>
        <v/>
      </c>
    </row>
    <row r="141" spans="1:29" ht="13.5" customHeight="1">
      <c r="A141" s="208"/>
      <c r="B141" s="120" t="str">
        <f>IF(A141="","",MID(info_weblinks!$C$3,32,3))</f>
        <v/>
      </c>
      <c r="C141" s="120" t="str">
        <f>IF(info_parties!G144="","",info_parties!G144)</f>
        <v/>
      </c>
      <c r="D141" s="120" t="str">
        <f>IF(info_parties!K144="","",info_parties!K144)</f>
        <v/>
      </c>
      <c r="E141" s="120" t="str">
        <f>IF(info_parties!H144="","",info_parties!H144)</f>
        <v/>
      </c>
      <c r="F141" s="209" t="str">
        <f t="shared" si="16"/>
        <v/>
      </c>
      <c r="G141" s="210" t="str">
        <f t="shared" si="17"/>
        <v/>
      </c>
      <c r="H141" s="211" t="str">
        <f t="shared" si="18"/>
        <v/>
      </c>
      <c r="I141" s="212" t="str">
        <f t="shared" si="19"/>
        <v/>
      </c>
      <c r="J141" s="213" t="str">
        <f>IF(ISERROR(VLOOKUP($A141,parlvotes_lh!$A$11:$ZZ$208,6,FALSE))=TRUE,"",IF(VLOOKUP($A141,parlvotes_lh!$A$11:$ZZ$208,6,FALSE)=0,"",VLOOKUP($A141,parlvotes_lh!$A$11:$ZZ$208,6,FALSE)))</f>
        <v/>
      </c>
      <c r="K141" s="213" t="str">
        <f>IF(ISERROR(VLOOKUP($A141,parlvotes_lh!$A$11:$ZZ$208,26,FALSE))=TRUE,"",IF(VLOOKUP($A141,parlvotes_lh!$A$11:$ZZ$208,26,FALSE)=0,"",VLOOKUP($A141,parlvotes_lh!$A$11:$ZZ$208,26,FALSE)))</f>
        <v/>
      </c>
      <c r="L141" s="213" t="str">
        <f>IF(ISERROR(VLOOKUP($A141,parlvotes_lh!$A$11:$ZZ$208,46,FALSE))=TRUE,"",IF(VLOOKUP($A141,parlvotes_lh!$A$11:$ZZ$208,46,FALSE)=0,"",VLOOKUP($A141,parlvotes_lh!$A$11:$ZZ$208,46,FALSE)))</f>
        <v/>
      </c>
      <c r="M141" s="213" t="str">
        <f>IF(ISERROR(VLOOKUP($A141,parlvotes_lh!$A$11:$ZZ$208,66,FALSE))=TRUE,"",IF(VLOOKUP($A141,parlvotes_lh!$A$11:$ZZ$208,66,FALSE)=0,"",VLOOKUP($A141,parlvotes_lh!$A$11:$ZZ$208,66,FALSE)))</f>
        <v/>
      </c>
      <c r="N141" s="213" t="str">
        <f>IF(ISERROR(VLOOKUP($A141,parlvotes_lh!$A$11:$ZZ$208,86,FALSE))=TRUE,"",IF(VLOOKUP($A141,parlvotes_lh!$A$11:$ZZ$208,86,FALSE)=0,"",VLOOKUP($A141,parlvotes_lh!$A$11:$ZZ$208,86,FALSE)))</f>
        <v/>
      </c>
      <c r="O141" s="213" t="str">
        <f>IF(ISERROR(VLOOKUP($A141,parlvotes_lh!$A$11:$ZZ$208,106,FALSE))=TRUE,"",IF(VLOOKUP($A141,parlvotes_lh!$A$11:$ZZ$208,106,FALSE)=0,"",VLOOKUP($A141,parlvotes_lh!$A$11:$ZZ$208,106,FALSE)))</f>
        <v/>
      </c>
      <c r="P141" s="213" t="str">
        <f>IF(ISERROR(VLOOKUP($A141,parlvotes_lh!$A$11:$ZZ$208,126,FALSE))=TRUE,"",IF(VLOOKUP($A141,parlvotes_lh!$A$11:$ZZ$208,126,FALSE)=0,"",VLOOKUP($A141,parlvotes_lh!$A$11:$ZZ$208,126,FALSE)))</f>
        <v/>
      </c>
      <c r="Q141" s="214" t="str">
        <f>IF(ISERROR(VLOOKUP($A141,parlvotes_lh!$A$11:$ZZ$208,146,FALSE))=TRUE,"",IF(VLOOKUP($A141,parlvotes_lh!$A$11:$ZZ$208,146,FALSE)=0,"",VLOOKUP($A141,parlvotes_lh!$A$11:$ZZ$208,146,FALSE)))</f>
        <v/>
      </c>
      <c r="R141" s="214" t="str">
        <f>IF(ISERROR(VLOOKUP($A141,parlvotes_lh!$A$11:$ZZ$208,166,FALSE))=TRUE,"",IF(VLOOKUP($A141,parlvotes_lh!$A$11:$ZZ$208,166,FALSE)=0,"",VLOOKUP($A141,parlvotes_lh!$A$11:$ZZ$208,166,FALSE)))</f>
        <v/>
      </c>
      <c r="S141" s="214" t="str">
        <f>IF(ISERROR(VLOOKUP($A141,parlvotes_lh!$A$11:$ZZ$208,186,FALSE))=TRUE,"",IF(VLOOKUP($A141,parlvotes_lh!$A$11:$ZZ$208,186,FALSE)=0,"",VLOOKUP($A141,parlvotes_lh!$A$11:$ZZ$208,186,FALSE)))</f>
        <v/>
      </c>
      <c r="T141" s="214" t="str">
        <f>IF(ISERROR(VLOOKUP($A141,parlvotes_lh!$A$11:$ZZ$208,206,FALSE))=TRUE,"",IF(VLOOKUP($A141,parlvotes_lh!$A$11:$ZZ$208,206,FALSE)=0,"",VLOOKUP($A141,parlvotes_lh!$A$11:$ZZ$208,206,FALSE)))</f>
        <v/>
      </c>
      <c r="U141" s="214" t="str">
        <f>IF(ISERROR(VLOOKUP($A141,parlvotes_lh!$A$11:$ZZ$208,226,FALSE))=TRUE,"",IF(VLOOKUP($A141,parlvotes_lh!$A$11:$ZZ$208,226,FALSE)=0,"",VLOOKUP($A141,parlvotes_lh!$A$11:$ZZ$208,226,FALSE)))</f>
        <v/>
      </c>
      <c r="V141" s="214" t="str">
        <f>IF(ISERROR(VLOOKUP($A141,parlvotes_lh!$A$11:$ZZ$208,246,FALSE))=TRUE,"",IF(VLOOKUP($A141,parlvotes_lh!$A$11:$ZZ$208,246,FALSE)=0,"",VLOOKUP($A141,parlvotes_lh!$A$11:$ZZ$208,246,FALSE)))</f>
        <v/>
      </c>
      <c r="W141" s="214" t="str">
        <f>IF(ISERROR(VLOOKUP($A141,parlvotes_lh!$A$11:$ZZ$208,266,FALSE))=TRUE,"",IF(VLOOKUP($A141,parlvotes_lh!$A$11:$ZZ$208,266,FALSE)=0,"",VLOOKUP($A141,parlvotes_lh!$A$11:$ZZ$208,266,FALSE)))</f>
        <v/>
      </c>
      <c r="X141" s="214" t="str">
        <f>IF(ISERROR(VLOOKUP($A141,parlvotes_lh!$A$11:$ZZ$208,286,FALSE))=TRUE,"",IF(VLOOKUP($A141,parlvotes_lh!$A$11:$ZZ$208,286,FALSE)=0,"",VLOOKUP($A141,parlvotes_lh!$A$11:$ZZ$208,286,FALSE)))</f>
        <v/>
      </c>
      <c r="Y141" s="214" t="str">
        <f>IF(ISERROR(VLOOKUP($A141,parlvotes_lh!$A$11:$ZZ$208,306,FALSE))=TRUE,"",IF(VLOOKUP($A141,parlvotes_lh!$A$11:$ZZ$208,306,FALSE)=0,"",VLOOKUP($A141,parlvotes_lh!$A$11:$ZZ$208,306,FALSE)))</f>
        <v/>
      </c>
      <c r="Z141" s="214" t="str">
        <f>IF(ISERROR(VLOOKUP($A141,parlvotes_lh!$A$11:$ZZ$208,326,FALSE))=TRUE,"",IF(VLOOKUP($A141,parlvotes_lh!$A$11:$ZZ$208,326,FALSE)=0,"",VLOOKUP($A141,parlvotes_lh!$A$11:$ZZ$208,326,FALSE)))</f>
        <v/>
      </c>
      <c r="AA141" s="214" t="str">
        <f>IF(ISERROR(VLOOKUP($A141,parlvotes_lh!$A$11:$ZZ$208,346,FALSE))=TRUE,"",IF(VLOOKUP($A141,parlvotes_lh!$A$11:$ZZ$208,346,FALSE)=0,"",VLOOKUP($A141,parlvotes_lh!$A$11:$ZZ$208,346,FALSE)))</f>
        <v/>
      </c>
      <c r="AB141" s="214" t="str">
        <f>IF(ISERROR(VLOOKUP($A141,parlvotes_lh!$A$11:$ZZ$208,366,FALSE))=TRUE,"",IF(VLOOKUP($A141,parlvotes_lh!$A$11:$ZZ$208,366,FALSE)=0,"",VLOOKUP($A141,parlvotes_lh!$A$11:$ZZ$208,366,FALSE)))</f>
        <v/>
      </c>
      <c r="AC141" s="214" t="str">
        <f>IF(ISERROR(VLOOKUP($A141,parlvotes_lh!$A$11:$ZZ$208,386,FALSE))=TRUE,"",IF(VLOOKUP($A141,parlvotes_lh!$A$11:$ZZ$208,386,FALSE)=0,"",VLOOKUP($A141,parlvotes_lh!$A$11:$ZZ$208,386,FALSE)))</f>
        <v/>
      </c>
    </row>
    <row r="142" spans="1:29" ht="13.5" customHeight="1">
      <c r="A142" s="208"/>
      <c r="B142" s="120" t="str">
        <f>IF(A142="","",MID(info_weblinks!$C$3,32,3))</f>
        <v/>
      </c>
      <c r="C142" s="120" t="str">
        <f>IF(info_parties!G145="","",info_parties!G145)</f>
        <v/>
      </c>
      <c r="D142" s="120" t="str">
        <f>IF(info_parties!K145="","",info_parties!K145)</f>
        <v/>
      </c>
      <c r="E142" s="120" t="str">
        <f>IF(info_parties!H145="","",info_parties!H145)</f>
        <v/>
      </c>
      <c r="F142" s="209" t="str">
        <f t="shared" si="16"/>
        <v/>
      </c>
      <c r="G142" s="210" t="str">
        <f t="shared" si="17"/>
        <v/>
      </c>
      <c r="H142" s="211" t="str">
        <f t="shared" si="18"/>
        <v/>
      </c>
      <c r="I142" s="212" t="str">
        <f t="shared" si="19"/>
        <v/>
      </c>
      <c r="J142" s="213" t="str">
        <f>IF(ISERROR(VLOOKUP($A142,parlvotes_lh!$A$11:$ZZ$208,6,FALSE))=TRUE,"",IF(VLOOKUP($A142,parlvotes_lh!$A$11:$ZZ$208,6,FALSE)=0,"",VLOOKUP($A142,parlvotes_lh!$A$11:$ZZ$208,6,FALSE)))</f>
        <v/>
      </c>
      <c r="K142" s="213" t="str">
        <f>IF(ISERROR(VLOOKUP($A142,parlvotes_lh!$A$11:$ZZ$208,26,FALSE))=TRUE,"",IF(VLOOKUP($A142,parlvotes_lh!$A$11:$ZZ$208,26,FALSE)=0,"",VLOOKUP($A142,parlvotes_lh!$A$11:$ZZ$208,26,FALSE)))</f>
        <v/>
      </c>
      <c r="L142" s="213" t="str">
        <f>IF(ISERROR(VLOOKUP($A142,parlvotes_lh!$A$11:$ZZ$208,46,FALSE))=TRUE,"",IF(VLOOKUP($A142,parlvotes_lh!$A$11:$ZZ$208,46,FALSE)=0,"",VLOOKUP($A142,parlvotes_lh!$A$11:$ZZ$208,46,FALSE)))</f>
        <v/>
      </c>
      <c r="M142" s="213" t="str">
        <f>IF(ISERROR(VLOOKUP($A142,parlvotes_lh!$A$11:$ZZ$208,66,FALSE))=TRUE,"",IF(VLOOKUP($A142,parlvotes_lh!$A$11:$ZZ$208,66,FALSE)=0,"",VLOOKUP($A142,parlvotes_lh!$A$11:$ZZ$208,66,FALSE)))</f>
        <v/>
      </c>
      <c r="N142" s="213" t="str">
        <f>IF(ISERROR(VLOOKUP($A142,parlvotes_lh!$A$11:$ZZ$208,86,FALSE))=TRUE,"",IF(VLOOKUP($A142,parlvotes_lh!$A$11:$ZZ$208,86,FALSE)=0,"",VLOOKUP($A142,parlvotes_lh!$A$11:$ZZ$208,86,FALSE)))</f>
        <v/>
      </c>
      <c r="O142" s="213" t="str">
        <f>IF(ISERROR(VLOOKUP($A142,parlvotes_lh!$A$11:$ZZ$208,106,FALSE))=TRUE,"",IF(VLOOKUP($A142,parlvotes_lh!$A$11:$ZZ$208,106,FALSE)=0,"",VLOOKUP($A142,parlvotes_lh!$A$11:$ZZ$208,106,FALSE)))</f>
        <v/>
      </c>
      <c r="P142" s="213" t="str">
        <f>IF(ISERROR(VLOOKUP($A142,parlvotes_lh!$A$11:$ZZ$208,126,FALSE))=TRUE,"",IF(VLOOKUP($A142,parlvotes_lh!$A$11:$ZZ$208,126,FALSE)=0,"",VLOOKUP($A142,parlvotes_lh!$A$11:$ZZ$208,126,FALSE)))</f>
        <v/>
      </c>
      <c r="Q142" s="214" t="str">
        <f>IF(ISERROR(VLOOKUP($A142,parlvotes_lh!$A$11:$ZZ$208,146,FALSE))=TRUE,"",IF(VLOOKUP($A142,parlvotes_lh!$A$11:$ZZ$208,146,FALSE)=0,"",VLOOKUP($A142,parlvotes_lh!$A$11:$ZZ$208,146,FALSE)))</f>
        <v/>
      </c>
      <c r="R142" s="214" t="str">
        <f>IF(ISERROR(VLOOKUP($A142,parlvotes_lh!$A$11:$ZZ$208,166,FALSE))=TRUE,"",IF(VLOOKUP($A142,parlvotes_lh!$A$11:$ZZ$208,166,FALSE)=0,"",VLOOKUP($A142,parlvotes_lh!$A$11:$ZZ$208,166,FALSE)))</f>
        <v/>
      </c>
      <c r="S142" s="214" t="str">
        <f>IF(ISERROR(VLOOKUP($A142,parlvotes_lh!$A$11:$ZZ$208,186,FALSE))=TRUE,"",IF(VLOOKUP($A142,parlvotes_lh!$A$11:$ZZ$208,186,FALSE)=0,"",VLOOKUP($A142,parlvotes_lh!$A$11:$ZZ$208,186,FALSE)))</f>
        <v/>
      </c>
      <c r="T142" s="214" t="str">
        <f>IF(ISERROR(VLOOKUP($A142,parlvotes_lh!$A$11:$ZZ$208,206,FALSE))=TRUE,"",IF(VLOOKUP($A142,parlvotes_lh!$A$11:$ZZ$208,206,FALSE)=0,"",VLOOKUP($A142,parlvotes_lh!$A$11:$ZZ$208,206,FALSE)))</f>
        <v/>
      </c>
      <c r="U142" s="214" t="str">
        <f>IF(ISERROR(VLOOKUP($A142,parlvotes_lh!$A$11:$ZZ$208,226,FALSE))=TRUE,"",IF(VLOOKUP($A142,parlvotes_lh!$A$11:$ZZ$208,226,FALSE)=0,"",VLOOKUP($A142,parlvotes_lh!$A$11:$ZZ$208,226,FALSE)))</f>
        <v/>
      </c>
      <c r="V142" s="214" t="str">
        <f>IF(ISERROR(VLOOKUP($A142,parlvotes_lh!$A$11:$ZZ$208,246,FALSE))=TRUE,"",IF(VLOOKUP($A142,parlvotes_lh!$A$11:$ZZ$208,246,FALSE)=0,"",VLOOKUP($A142,parlvotes_lh!$A$11:$ZZ$208,246,FALSE)))</f>
        <v/>
      </c>
      <c r="W142" s="214" t="str">
        <f>IF(ISERROR(VLOOKUP($A142,parlvotes_lh!$A$11:$ZZ$208,266,FALSE))=TRUE,"",IF(VLOOKUP($A142,parlvotes_lh!$A$11:$ZZ$208,266,FALSE)=0,"",VLOOKUP($A142,parlvotes_lh!$A$11:$ZZ$208,266,FALSE)))</f>
        <v/>
      </c>
      <c r="X142" s="214" t="str">
        <f>IF(ISERROR(VLOOKUP($A142,parlvotes_lh!$A$11:$ZZ$208,286,FALSE))=TRUE,"",IF(VLOOKUP($A142,parlvotes_lh!$A$11:$ZZ$208,286,FALSE)=0,"",VLOOKUP($A142,parlvotes_lh!$A$11:$ZZ$208,286,FALSE)))</f>
        <v/>
      </c>
      <c r="Y142" s="214" t="str">
        <f>IF(ISERROR(VLOOKUP($A142,parlvotes_lh!$A$11:$ZZ$208,306,FALSE))=TRUE,"",IF(VLOOKUP($A142,parlvotes_lh!$A$11:$ZZ$208,306,FALSE)=0,"",VLOOKUP($A142,parlvotes_lh!$A$11:$ZZ$208,306,FALSE)))</f>
        <v/>
      </c>
      <c r="Z142" s="214" t="str">
        <f>IF(ISERROR(VLOOKUP($A142,parlvotes_lh!$A$11:$ZZ$208,326,FALSE))=TRUE,"",IF(VLOOKUP($A142,parlvotes_lh!$A$11:$ZZ$208,326,FALSE)=0,"",VLOOKUP($A142,parlvotes_lh!$A$11:$ZZ$208,326,FALSE)))</f>
        <v/>
      </c>
      <c r="AA142" s="214" t="str">
        <f>IF(ISERROR(VLOOKUP($A142,parlvotes_lh!$A$11:$ZZ$208,346,FALSE))=TRUE,"",IF(VLOOKUP($A142,parlvotes_lh!$A$11:$ZZ$208,346,FALSE)=0,"",VLOOKUP($A142,parlvotes_lh!$A$11:$ZZ$208,346,FALSE)))</f>
        <v/>
      </c>
      <c r="AB142" s="214" t="str">
        <f>IF(ISERROR(VLOOKUP($A142,parlvotes_lh!$A$11:$ZZ$208,366,FALSE))=TRUE,"",IF(VLOOKUP($A142,parlvotes_lh!$A$11:$ZZ$208,366,FALSE)=0,"",VLOOKUP($A142,parlvotes_lh!$A$11:$ZZ$208,366,FALSE)))</f>
        <v/>
      </c>
      <c r="AC142" s="214" t="str">
        <f>IF(ISERROR(VLOOKUP($A142,parlvotes_lh!$A$11:$ZZ$208,386,FALSE))=TRUE,"",IF(VLOOKUP($A142,parlvotes_lh!$A$11:$ZZ$208,386,FALSE)=0,"",VLOOKUP($A142,parlvotes_lh!$A$11:$ZZ$208,386,FALSE)))</f>
        <v/>
      </c>
    </row>
    <row r="143" spans="1:29" ht="13.5" customHeight="1">
      <c r="A143" s="208"/>
      <c r="B143" s="120" t="str">
        <f>IF(A143="","",MID(info_weblinks!$C$3,32,3))</f>
        <v/>
      </c>
      <c r="C143" s="120" t="str">
        <f>IF(info_parties!G146="","",info_parties!G146)</f>
        <v/>
      </c>
      <c r="D143" s="120" t="str">
        <f>IF(info_parties!K146="","",info_parties!K146)</f>
        <v/>
      </c>
      <c r="E143" s="120" t="str">
        <f>IF(info_parties!H146="","",info_parties!H146)</f>
        <v/>
      </c>
      <c r="F143" s="209" t="str">
        <f t="shared" si="16"/>
        <v/>
      </c>
      <c r="G143" s="210" t="str">
        <f t="shared" si="17"/>
        <v/>
      </c>
      <c r="H143" s="211" t="str">
        <f t="shared" si="18"/>
        <v/>
      </c>
      <c r="I143" s="212" t="str">
        <f t="shared" si="19"/>
        <v/>
      </c>
      <c r="J143" s="213" t="str">
        <f>IF(ISERROR(VLOOKUP($A143,parlvotes_lh!$A$11:$ZZ$208,6,FALSE))=TRUE,"",IF(VLOOKUP($A143,parlvotes_lh!$A$11:$ZZ$208,6,FALSE)=0,"",VLOOKUP($A143,parlvotes_lh!$A$11:$ZZ$208,6,FALSE)))</f>
        <v/>
      </c>
      <c r="K143" s="213" t="str">
        <f>IF(ISERROR(VLOOKUP($A143,parlvotes_lh!$A$11:$ZZ$208,26,FALSE))=TRUE,"",IF(VLOOKUP($A143,parlvotes_lh!$A$11:$ZZ$208,26,FALSE)=0,"",VLOOKUP($A143,parlvotes_lh!$A$11:$ZZ$208,26,FALSE)))</f>
        <v/>
      </c>
      <c r="L143" s="213" t="str">
        <f>IF(ISERROR(VLOOKUP($A143,parlvotes_lh!$A$11:$ZZ$208,46,FALSE))=TRUE,"",IF(VLOOKUP($A143,parlvotes_lh!$A$11:$ZZ$208,46,FALSE)=0,"",VLOOKUP($A143,parlvotes_lh!$A$11:$ZZ$208,46,FALSE)))</f>
        <v/>
      </c>
      <c r="M143" s="213" t="str">
        <f>IF(ISERROR(VLOOKUP($A143,parlvotes_lh!$A$11:$ZZ$208,66,FALSE))=TRUE,"",IF(VLOOKUP($A143,parlvotes_lh!$A$11:$ZZ$208,66,FALSE)=0,"",VLOOKUP($A143,parlvotes_lh!$A$11:$ZZ$208,66,FALSE)))</f>
        <v/>
      </c>
      <c r="N143" s="213" t="str">
        <f>IF(ISERROR(VLOOKUP($A143,parlvotes_lh!$A$11:$ZZ$208,86,FALSE))=TRUE,"",IF(VLOOKUP($A143,parlvotes_lh!$A$11:$ZZ$208,86,FALSE)=0,"",VLOOKUP($A143,parlvotes_lh!$A$11:$ZZ$208,86,FALSE)))</f>
        <v/>
      </c>
      <c r="O143" s="213" t="str">
        <f>IF(ISERROR(VLOOKUP($A143,parlvotes_lh!$A$11:$ZZ$208,106,FALSE))=TRUE,"",IF(VLOOKUP($A143,parlvotes_lh!$A$11:$ZZ$208,106,FALSE)=0,"",VLOOKUP($A143,parlvotes_lh!$A$11:$ZZ$208,106,FALSE)))</f>
        <v/>
      </c>
      <c r="P143" s="213" t="str">
        <f>IF(ISERROR(VLOOKUP($A143,parlvotes_lh!$A$11:$ZZ$208,126,FALSE))=TRUE,"",IF(VLOOKUP($A143,parlvotes_lh!$A$11:$ZZ$208,126,FALSE)=0,"",VLOOKUP($A143,parlvotes_lh!$A$11:$ZZ$208,126,FALSE)))</f>
        <v/>
      </c>
      <c r="Q143" s="214" t="str">
        <f>IF(ISERROR(VLOOKUP($A143,parlvotes_lh!$A$11:$ZZ$208,146,FALSE))=TRUE,"",IF(VLOOKUP($A143,parlvotes_lh!$A$11:$ZZ$208,146,FALSE)=0,"",VLOOKUP($A143,parlvotes_lh!$A$11:$ZZ$208,146,FALSE)))</f>
        <v/>
      </c>
      <c r="R143" s="214" t="str">
        <f>IF(ISERROR(VLOOKUP($A143,parlvotes_lh!$A$11:$ZZ$208,166,FALSE))=TRUE,"",IF(VLOOKUP($A143,parlvotes_lh!$A$11:$ZZ$208,166,FALSE)=0,"",VLOOKUP($A143,parlvotes_lh!$A$11:$ZZ$208,166,FALSE)))</f>
        <v/>
      </c>
      <c r="S143" s="214" t="str">
        <f>IF(ISERROR(VLOOKUP($A143,parlvotes_lh!$A$11:$ZZ$208,186,FALSE))=TRUE,"",IF(VLOOKUP($A143,parlvotes_lh!$A$11:$ZZ$208,186,FALSE)=0,"",VLOOKUP($A143,parlvotes_lh!$A$11:$ZZ$208,186,FALSE)))</f>
        <v/>
      </c>
      <c r="T143" s="214" t="str">
        <f>IF(ISERROR(VLOOKUP($A143,parlvotes_lh!$A$11:$ZZ$208,206,FALSE))=TRUE,"",IF(VLOOKUP($A143,parlvotes_lh!$A$11:$ZZ$208,206,FALSE)=0,"",VLOOKUP($A143,parlvotes_lh!$A$11:$ZZ$208,206,FALSE)))</f>
        <v/>
      </c>
      <c r="U143" s="214" t="str">
        <f>IF(ISERROR(VLOOKUP($A143,parlvotes_lh!$A$11:$ZZ$208,226,FALSE))=TRUE,"",IF(VLOOKUP($A143,parlvotes_lh!$A$11:$ZZ$208,226,FALSE)=0,"",VLOOKUP($A143,parlvotes_lh!$A$11:$ZZ$208,226,FALSE)))</f>
        <v/>
      </c>
      <c r="V143" s="214" t="str">
        <f>IF(ISERROR(VLOOKUP($A143,parlvotes_lh!$A$11:$ZZ$208,246,FALSE))=TRUE,"",IF(VLOOKUP($A143,parlvotes_lh!$A$11:$ZZ$208,246,FALSE)=0,"",VLOOKUP($A143,parlvotes_lh!$A$11:$ZZ$208,246,FALSE)))</f>
        <v/>
      </c>
      <c r="W143" s="214" t="str">
        <f>IF(ISERROR(VLOOKUP($A143,parlvotes_lh!$A$11:$ZZ$208,266,FALSE))=TRUE,"",IF(VLOOKUP($A143,parlvotes_lh!$A$11:$ZZ$208,266,FALSE)=0,"",VLOOKUP($A143,parlvotes_lh!$A$11:$ZZ$208,266,FALSE)))</f>
        <v/>
      </c>
      <c r="X143" s="214" t="str">
        <f>IF(ISERROR(VLOOKUP($A143,parlvotes_lh!$A$11:$ZZ$208,286,FALSE))=TRUE,"",IF(VLOOKUP($A143,parlvotes_lh!$A$11:$ZZ$208,286,FALSE)=0,"",VLOOKUP($A143,parlvotes_lh!$A$11:$ZZ$208,286,FALSE)))</f>
        <v/>
      </c>
      <c r="Y143" s="214" t="str">
        <f>IF(ISERROR(VLOOKUP($A143,parlvotes_lh!$A$11:$ZZ$208,306,FALSE))=TRUE,"",IF(VLOOKUP($A143,parlvotes_lh!$A$11:$ZZ$208,306,FALSE)=0,"",VLOOKUP($A143,parlvotes_lh!$A$11:$ZZ$208,306,FALSE)))</f>
        <v/>
      </c>
      <c r="Z143" s="214" t="str">
        <f>IF(ISERROR(VLOOKUP($A143,parlvotes_lh!$A$11:$ZZ$208,326,FALSE))=TRUE,"",IF(VLOOKUP($A143,parlvotes_lh!$A$11:$ZZ$208,326,FALSE)=0,"",VLOOKUP($A143,parlvotes_lh!$A$11:$ZZ$208,326,FALSE)))</f>
        <v/>
      </c>
      <c r="AA143" s="214" t="str">
        <f>IF(ISERROR(VLOOKUP($A143,parlvotes_lh!$A$11:$ZZ$208,346,FALSE))=TRUE,"",IF(VLOOKUP($A143,parlvotes_lh!$A$11:$ZZ$208,346,FALSE)=0,"",VLOOKUP($A143,parlvotes_lh!$A$11:$ZZ$208,346,FALSE)))</f>
        <v/>
      </c>
      <c r="AB143" s="214" t="str">
        <f>IF(ISERROR(VLOOKUP($A143,parlvotes_lh!$A$11:$ZZ$208,366,FALSE))=TRUE,"",IF(VLOOKUP($A143,parlvotes_lh!$A$11:$ZZ$208,366,FALSE)=0,"",VLOOKUP($A143,parlvotes_lh!$A$11:$ZZ$208,366,FALSE)))</f>
        <v/>
      </c>
      <c r="AC143" s="214" t="str">
        <f>IF(ISERROR(VLOOKUP($A143,parlvotes_lh!$A$11:$ZZ$208,386,FALSE))=TRUE,"",IF(VLOOKUP($A143,parlvotes_lh!$A$11:$ZZ$208,386,FALSE)=0,"",VLOOKUP($A143,parlvotes_lh!$A$11:$ZZ$208,386,FALSE)))</f>
        <v/>
      </c>
    </row>
    <row r="144" spans="1:29" ht="13.5" customHeight="1">
      <c r="A144" s="208"/>
      <c r="B144" s="120" t="str">
        <f>IF(A144="","",MID(info_weblinks!$C$3,32,3))</f>
        <v/>
      </c>
      <c r="C144" s="120" t="str">
        <f>IF(info_parties!G147="","",info_parties!G147)</f>
        <v/>
      </c>
      <c r="D144" s="120" t="str">
        <f>IF(info_parties!K147="","",info_parties!K147)</f>
        <v/>
      </c>
      <c r="E144" s="120" t="str">
        <f>IF(info_parties!H147="","",info_parties!H147)</f>
        <v/>
      </c>
      <c r="F144" s="209" t="str">
        <f t="shared" si="16"/>
        <v/>
      </c>
      <c r="G144" s="210" t="str">
        <f t="shared" si="17"/>
        <v/>
      </c>
      <c r="H144" s="211" t="str">
        <f t="shared" si="18"/>
        <v/>
      </c>
      <c r="I144" s="212" t="str">
        <f t="shared" si="19"/>
        <v/>
      </c>
      <c r="J144" s="213" t="str">
        <f>IF(ISERROR(VLOOKUP($A144,parlvotes_lh!$A$11:$ZZ$208,6,FALSE))=TRUE,"",IF(VLOOKUP($A144,parlvotes_lh!$A$11:$ZZ$208,6,FALSE)=0,"",VLOOKUP($A144,parlvotes_lh!$A$11:$ZZ$208,6,FALSE)))</f>
        <v/>
      </c>
      <c r="K144" s="213" t="str">
        <f>IF(ISERROR(VLOOKUP($A144,parlvotes_lh!$A$11:$ZZ$208,26,FALSE))=TRUE,"",IF(VLOOKUP($A144,parlvotes_lh!$A$11:$ZZ$208,26,FALSE)=0,"",VLOOKUP($A144,parlvotes_lh!$A$11:$ZZ$208,26,FALSE)))</f>
        <v/>
      </c>
      <c r="L144" s="213" t="str">
        <f>IF(ISERROR(VLOOKUP($A144,parlvotes_lh!$A$11:$ZZ$208,46,FALSE))=TRUE,"",IF(VLOOKUP($A144,parlvotes_lh!$A$11:$ZZ$208,46,FALSE)=0,"",VLOOKUP($A144,parlvotes_lh!$A$11:$ZZ$208,46,FALSE)))</f>
        <v/>
      </c>
      <c r="M144" s="213" t="str">
        <f>IF(ISERROR(VLOOKUP($A144,parlvotes_lh!$A$11:$ZZ$208,66,FALSE))=TRUE,"",IF(VLOOKUP($A144,parlvotes_lh!$A$11:$ZZ$208,66,FALSE)=0,"",VLOOKUP($A144,parlvotes_lh!$A$11:$ZZ$208,66,FALSE)))</f>
        <v/>
      </c>
      <c r="N144" s="213" t="str">
        <f>IF(ISERROR(VLOOKUP($A144,parlvotes_lh!$A$11:$ZZ$208,86,FALSE))=TRUE,"",IF(VLOOKUP($A144,parlvotes_lh!$A$11:$ZZ$208,86,FALSE)=0,"",VLOOKUP($A144,parlvotes_lh!$A$11:$ZZ$208,86,FALSE)))</f>
        <v/>
      </c>
      <c r="O144" s="213" t="str">
        <f>IF(ISERROR(VLOOKUP($A144,parlvotes_lh!$A$11:$ZZ$208,106,FALSE))=TRUE,"",IF(VLOOKUP($A144,parlvotes_lh!$A$11:$ZZ$208,106,FALSE)=0,"",VLOOKUP($A144,parlvotes_lh!$A$11:$ZZ$208,106,FALSE)))</f>
        <v/>
      </c>
      <c r="P144" s="213" t="str">
        <f>IF(ISERROR(VLOOKUP($A144,parlvotes_lh!$A$11:$ZZ$208,126,FALSE))=TRUE,"",IF(VLOOKUP($A144,parlvotes_lh!$A$11:$ZZ$208,126,FALSE)=0,"",VLOOKUP($A144,parlvotes_lh!$A$11:$ZZ$208,126,FALSE)))</f>
        <v/>
      </c>
      <c r="Q144" s="214" t="str">
        <f>IF(ISERROR(VLOOKUP($A144,parlvotes_lh!$A$11:$ZZ$208,146,FALSE))=TRUE,"",IF(VLOOKUP($A144,parlvotes_lh!$A$11:$ZZ$208,146,FALSE)=0,"",VLOOKUP($A144,parlvotes_lh!$A$11:$ZZ$208,146,FALSE)))</f>
        <v/>
      </c>
      <c r="R144" s="214" t="str">
        <f>IF(ISERROR(VLOOKUP($A144,parlvotes_lh!$A$11:$ZZ$208,166,FALSE))=TRUE,"",IF(VLOOKUP($A144,parlvotes_lh!$A$11:$ZZ$208,166,FALSE)=0,"",VLOOKUP($A144,parlvotes_lh!$A$11:$ZZ$208,166,FALSE)))</f>
        <v/>
      </c>
      <c r="S144" s="214" t="str">
        <f>IF(ISERROR(VLOOKUP($A144,parlvotes_lh!$A$11:$ZZ$208,186,FALSE))=TRUE,"",IF(VLOOKUP($A144,parlvotes_lh!$A$11:$ZZ$208,186,FALSE)=0,"",VLOOKUP($A144,parlvotes_lh!$A$11:$ZZ$208,186,FALSE)))</f>
        <v/>
      </c>
      <c r="T144" s="214" t="str">
        <f>IF(ISERROR(VLOOKUP($A144,parlvotes_lh!$A$11:$ZZ$208,206,FALSE))=TRUE,"",IF(VLOOKUP($A144,parlvotes_lh!$A$11:$ZZ$208,206,FALSE)=0,"",VLOOKUP($A144,parlvotes_lh!$A$11:$ZZ$208,206,FALSE)))</f>
        <v/>
      </c>
      <c r="U144" s="214" t="str">
        <f>IF(ISERROR(VLOOKUP($A144,parlvotes_lh!$A$11:$ZZ$208,226,FALSE))=TRUE,"",IF(VLOOKUP($A144,parlvotes_lh!$A$11:$ZZ$208,226,FALSE)=0,"",VLOOKUP($A144,parlvotes_lh!$A$11:$ZZ$208,226,FALSE)))</f>
        <v/>
      </c>
      <c r="V144" s="214" t="str">
        <f>IF(ISERROR(VLOOKUP($A144,parlvotes_lh!$A$11:$ZZ$208,246,FALSE))=TRUE,"",IF(VLOOKUP($A144,parlvotes_lh!$A$11:$ZZ$208,246,FALSE)=0,"",VLOOKUP($A144,parlvotes_lh!$A$11:$ZZ$208,246,FALSE)))</f>
        <v/>
      </c>
      <c r="W144" s="214" t="str">
        <f>IF(ISERROR(VLOOKUP($A144,parlvotes_lh!$A$11:$ZZ$208,266,FALSE))=TRUE,"",IF(VLOOKUP($A144,parlvotes_lh!$A$11:$ZZ$208,266,FALSE)=0,"",VLOOKUP($A144,parlvotes_lh!$A$11:$ZZ$208,266,FALSE)))</f>
        <v/>
      </c>
      <c r="X144" s="214" t="str">
        <f>IF(ISERROR(VLOOKUP($A144,parlvotes_lh!$A$11:$ZZ$208,286,FALSE))=TRUE,"",IF(VLOOKUP($A144,parlvotes_lh!$A$11:$ZZ$208,286,FALSE)=0,"",VLOOKUP($A144,parlvotes_lh!$A$11:$ZZ$208,286,FALSE)))</f>
        <v/>
      </c>
      <c r="Y144" s="214" t="str">
        <f>IF(ISERROR(VLOOKUP($A144,parlvotes_lh!$A$11:$ZZ$208,306,FALSE))=TRUE,"",IF(VLOOKUP($A144,parlvotes_lh!$A$11:$ZZ$208,306,FALSE)=0,"",VLOOKUP($A144,parlvotes_lh!$A$11:$ZZ$208,306,FALSE)))</f>
        <v/>
      </c>
      <c r="Z144" s="214" t="str">
        <f>IF(ISERROR(VLOOKUP($A144,parlvotes_lh!$A$11:$ZZ$208,326,FALSE))=TRUE,"",IF(VLOOKUP($A144,parlvotes_lh!$A$11:$ZZ$208,326,FALSE)=0,"",VLOOKUP($A144,parlvotes_lh!$A$11:$ZZ$208,326,FALSE)))</f>
        <v/>
      </c>
      <c r="AA144" s="214" t="str">
        <f>IF(ISERROR(VLOOKUP($A144,parlvotes_lh!$A$11:$ZZ$208,346,FALSE))=TRUE,"",IF(VLOOKUP($A144,parlvotes_lh!$A$11:$ZZ$208,346,FALSE)=0,"",VLOOKUP($A144,parlvotes_lh!$A$11:$ZZ$208,346,FALSE)))</f>
        <v/>
      </c>
      <c r="AB144" s="214" t="str">
        <f>IF(ISERROR(VLOOKUP($A144,parlvotes_lh!$A$11:$ZZ$208,366,FALSE))=TRUE,"",IF(VLOOKUP($A144,parlvotes_lh!$A$11:$ZZ$208,366,FALSE)=0,"",VLOOKUP($A144,parlvotes_lh!$A$11:$ZZ$208,366,FALSE)))</f>
        <v/>
      </c>
      <c r="AC144" s="214" t="str">
        <f>IF(ISERROR(VLOOKUP($A144,parlvotes_lh!$A$11:$ZZ$208,386,FALSE))=TRUE,"",IF(VLOOKUP($A144,parlvotes_lh!$A$11:$ZZ$208,386,FALSE)=0,"",VLOOKUP($A144,parlvotes_lh!$A$11:$ZZ$208,386,FALSE)))</f>
        <v/>
      </c>
    </row>
    <row r="145" spans="1:29" ht="13.5" customHeight="1">
      <c r="A145" s="208"/>
      <c r="B145" s="120" t="str">
        <f>IF(A145="","",MID(info_weblinks!$C$3,32,3))</f>
        <v/>
      </c>
      <c r="C145" s="120" t="str">
        <f>IF(info_parties!G148="","",info_parties!G148)</f>
        <v/>
      </c>
      <c r="D145" s="120" t="str">
        <f>IF(info_parties!K148="","",info_parties!K148)</f>
        <v/>
      </c>
      <c r="E145" s="120" t="str">
        <f>IF(info_parties!H148="","",info_parties!H148)</f>
        <v/>
      </c>
      <c r="F145" s="209" t="str">
        <f t="shared" si="16"/>
        <v/>
      </c>
      <c r="G145" s="210" t="str">
        <f t="shared" si="17"/>
        <v/>
      </c>
      <c r="H145" s="211" t="str">
        <f t="shared" si="18"/>
        <v/>
      </c>
      <c r="I145" s="212" t="str">
        <f t="shared" si="19"/>
        <v/>
      </c>
      <c r="J145" s="213" t="str">
        <f>IF(ISERROR(VLOOKUP($A145,parlvotes_lh!$A$11:$ZZ$208,6,FALSE))=TRUE,"",IF(VLOOKUP($A145,parlvotes_lh!$A$11:$ZZ$208,6,FALSE)=0,"",VLOOKUP($A145,parlvotes_lh!$A$11:$ZZ$208,6,FALSE)))</f>
        <v/>
      </c>
      <c r="K145" s="213" t="str">
        <f>IF(ISERROR(VLOOKUP($A145,parlvotes_lh!$A$11:$ZZ$208,26,FALSE))=TRUE,"",IF(VLOOKUP($A145,parlvotes_lh!$A$11:$ZZ$208,26,FALSE)=0,"",VLOOKUP($A145,parlvotes_lh!$A$11:$ZZ$208,26,FALSE)))</f>
        <v/>
      </c>
      <c r="L145" s="213" t="str">
        <f>IF(ISERROR(VLOOKUP($A145,parlvotes_lh!$A$11:$ZZ$208,46,FALSE))=TRUE,"",IF(VLOOKUP($A145,parlvotes_lh!$A$11:$ZZ$208,46,FALSE)=0,"",VLOOKUP($A145,parlvotes_lh!$A$11:$ZZ$208,46,FALSE)))</f>
        <v/>
      </c>
      <c r="M145" s="213" t="str">
        <f>IF(ISERROR(VLOOKUP($A145,parlvotes_lh!$A$11:$ZZ$208,66,FALSE))=TRUE,"",IF(VLOOKUP($A145,parlvotes_lh!$A$11:$ZZ$208,66,FALSE)=0,"",VLOOKUP($A145,parlvotes_lh!$A$11:$ZZ$208,66,FALSE)))</f>
        <v/>
      </c>
      <c r="N145" s="213" t="str">
        <f>IF(ISERROR(VLOOKUP($A145,parlvotes_lh!$A$11:$ZZ$208,86,FALSE))=TRUE,"",IF(VLOOKUP($A145,parlvotes_lh!$A$11:$ZZ$208,86,FALSE)=0,"",VLOOKUP($A145,parlvotes_lh!$A$11:$ZZ$208,86,FALSE)))</f>
        <v/>
      </c>
      <c r="O145" s="213" t="str">
        <f>IF(ISERROR(VLOOKUP($A145,parlvotes_lh!$A$11:$ZZ$208,106,FALSE))=TRUE,"",IF(VLOOKUP($A145,parlvotes_lh!$A$11:$ZZ$208,106,FALSE)=0,"",VLOOKUP($A145,parlvotes_lh!$A$11:$ZZ$208,106,FALSE)))</f>
        <v/>
      </c>
      <c r="P145" s="213" t="str">
        <f>IF(ISERROR(VLOOKUP($A145,parlvotes_lh!$A$11:$ZZ$208,126,FALSE))=TRUE,"",IF(VLOOKUP($A145,parlvotes_lh!$A$11:$ZZ$208,126,FALSE)=0,"",VLOOKUP($A145,parlvotes_lh!$A$11:$ZZ$208,126,FALSE)))</f>
        <v/>
      </c>
      <c r="Q145" s="214" t="str">
        <f>IF(ISERROR(VLOOKUP($A145,parlvotes_lh!$A$11:$ZZ$208,146,FALSE))=TRUE,"",IF(VLOOKUP($A145,parlvotes_lh!$A$11:$ZZ$208,146,FALSE)=0,"",VLOOKUP($A145,parlvotes_lh!$A$11:$ZZ$208,146,FALSE)))</f>
        <v/>
      </c>
      <c r="R145" s="214" t="str">
        <f>IF(ISERROR(VLOOKUP($A145,parlvotes_lh!$A$11:$ZZ$208,166,FALSE))=TRUE,"",IF(VLOOKUP($A145,parlvotes_lh!$A$11:$ZZ$208,166,FALSE)=0,"",VLOOKUP($A145,parlvotes_lh!$A$11:$ZZ$208,166,FALSE)))</f>
        <v/>
      </c>
      <c r="S145" s="214" t="str">
        <f>IF(ISERROR(VLOOKUP($A145,parlvotes_lh!$A$11:$ZZ$208,186,FALSE))=TRUE,"",IF(VLOOKUP($A145,parlvotes_lh!$A$11:$ZZ$208,186,FALSE)=0,"",VLOOKUP($A145,parlvotes_lh!$A$11:$ZZ$208,186,FALSE)))</f>
        <v/>
      </c>
      <c r="T145" s="214" t="str">
        <f>IF(ISERROR(VLOOKUP($A145,parlvotes_lh!$A$11:$ZZ$208,206,FALSE))=TRUE,"",IF(VLOOKUP($A145,parlvotes_lh!$A$11:$ZZ$208,206,FALSE)=0,"",VLOOKUP($A145,parlvotes_lh!$A$11:$ZZ$208,206,FALSE)))</f>
        <v/>
      </c>
      <c r="U145" s="214" t="str">
        <f>IF(ISERROR(VLOOKUP($A145,parlvotes_lh!$A$11:$ZZ$208,226,FALSE))=TRUE,"",IF(VLOOKUP($A145,parlvotes_lh!$A$11:$ZZ$208,226,FALSE)=0,"",VLOOKUP($A145,parlvotes_lh!$A$11:$ZZ$208,226,FALSE)))</f>
        <v/>
      </c>
      <c r="V145" s="214" t="str">
        <f>IF(ISERROR(VLOOKUP($A145,parlvotes_lh!$A$11:$ZZ$208,246,FALSE))=TRUE,"",IF(VLOOKUP($A145,parlvotes_lh!$A$11:$ZZ$208,246,FALSE)=0,"",VLOOKUP($A145,parlvotes_lh!$A$11:$ZZ$208,246,FALSE)))</f>
        <v/>
      </c>
      <c r="W145" s="214" t="str">
        <f>IF(ISERROR(VLOOKUP($A145,parlvotes_lh!$A$11:$ZZ$208,266,FALSE))=TRUE,"",IF(VLOOKUP($A145,parlvotes_lh!$A$11:$ZZ$208,266,FALSE)=0,"",VLOOKUP($A145,parlvotes_lh!$A$11:$ZZ$208,266,FALSE)))</f>
        <v/>
      </c>
      <c r="X145" s="214" t="str">
        <f>IF(ISERROR(VLOOKUP($A145,parlvotes_lh!$A$11:$ZZ$208,286,FALSE))=TRUE,"",IF(VLOOKUP($A145,parlvotes_lh!$A$11:$ZZ$208,286,FALSE)=0,"",VLOOKUP($A145,parlvotes_lh!$A$11:$ZZ$208,286,FALSE)))</f>
        <v/>
      </c>
      <c r="Y145" s="214" t="str">
        <f>IF(ISERROR(VLOOKUP($A145,parlvotes_lh!$A$11:$ZZ$208,306,FALSE))=TRUE,"",IF(VLOOKUP($A145,parlvotes_lh!$A$11:$ZZ$208,306,FALSE)=0,"",VLOOKUP($A145,parlvotes_lh!$A$11:$ZZ$208,306,FALSE)))</f>
        <v/>
      </c>
      <c r="Z145" s="214" t="str">
        <f>IF(ISERROR(VLOOKUP($A145,parlvotes_lh!$A$11:$ZZ$208,326,FALSE))=TRUE,"",IF(VLOOKUP($A145,parlvotes_lh!$A$11:$ZZ$208,326,FALSE)=0,"",VLOOKUP($A145,parlvotes_lh!$A$11:$ZZ$208,326,FALSE)))</f>
        <v/>
      </c>
      <c r="AA145" s="214" t="str">
        <f>IF(ISERROR(VLOOKUP($A145,parlvotes_lh!$A$11:$ZZ$208,346,FALSE))=TRUE,"",IF(VLOOKUP($A145,parlvotes_lh!$A$11:$ZZ$208,346,FALSE)=0,"",VLOOKUP($A145,parlvotes_lh!$A$11:$ZZ$208,346,FALSE)))</f>
        <v/>
      </c>
      <c r="AB145" s="214" t="str">
        <f>IF(ISERROR(VLOOKUP($A145,parlvotes_lh!$A$11:$ZZ$208,366,FALSE))=TRUE,"",IF(VLOOKUP($A145,parlvotes_lh!$A$11:$ZZ$208,366,FALSE)=0,"",VLOOKUP($A145,parlvotes_lh!$A$11:$ZZ$208,366,FALSE)))</f>
        <v/>
      </c>
      <c r="AC145" s="214" t="str">
        <f>IF(ISERROR(VLOOKUP($A145,parlvotes_lh!$A$11:$ZZ$208,386,FALSE))=TRUE,"",IF(VLOOKUP($A145,parlvotes_lh!$A$11:$ZZ$208,386,FALSE)=0,"",VLOOKUP($A145,parlvotes_lh!$A$11:$ZZ$208,386,FALSE)))</f>
        <v/>
      </c>
    </row>
    <row r="146" spans="1:29" ht="13.5" customHeight="1">
      <c r="A146" s="208"/>
      <c r="B146" s="120" t="str">
        <f>IF(A146="","",MID(info_weblinks!$C$3,32,3))</f>
        <v/>
      </c>
      <c r="C146" s="120" t="str">
        <f>IF(info_parties!G149="","",info_parties!G149)</f>
        <v/>
      </c>
      <c r="D146" s="120" t="str">
        <f>IF(info_parties!K149="","",info_parties!K149)</f>
        <v/>
      </c>
      <c r="E146" s="120" t="str">
        <f>IF(info_parties!H149="","",info_parties!H149)</f>
        <v/>
      </c>
      <c r="F146" s="209" t="str">
        <f t="shared" si="16"/>
        <v/>
      </c>
      <c r="G146" s="210" t="str">
        <f t="shared" si="17"/>
        <v/>
      </c>
      <c r="H146" s="211" t="str">
        <f t="shared" si="18"/>
        <v/>
      </c>
      <c r="I146" s="212" t="str">
        <f t="shared" si="19"/>
        <v/>
      </c>
      <c r="J146" s="213" t="str">
        <f>IF(ISERROR(VLOOKUP($A146,parlvotes_lh!$A$11:$ZZ$208,6,FALSE))=TRUE,"",IF(VLOOKUP($A146,parlvotes_lh!$A$11:$ZZ$208,6,FALSE)=0,"",VLOOKUP($A146,parlvotes_lh!$A$11:$ZZ$208,6,FALSE)))</f>
        <v/>
      </c>
      <c r="K146" s="213" t="str">
        <f>IF(ISERROR(VLOOKUP($A146,parlvotes_lh!$A$11:$ZZ$208,26,FALSE))=TRUE,"",IF(VLOOKUP($A146,parlvotes_lh!$A$11:$ZZ$208,26,FALSE)=0,"",VLOOKUP($A146,parlvotes_lh!$A$11:$ZZ$208,26,FALSE)))</f>
        <v/>
      </c>
      <c r="L146" s="213" t="str">
        <f>IF(ISERROR(VLOOKUP($A146,parlvotes_lh!$A$11:$ZZ$208,46,FALSE))=TRUE,"",IF(VLOOKUP($A146,parlvotes_lh!$A$11:$ZZ$208,46,FALSE)=0,"",VLOOKUP($A146,parlvotes_lh!$A$11:$ZZ$208,46,FALSE)))</f>
        <v/>
      </c>
      <c r="M146" s="213" t="str">
        <f>IF(ISERROR(VLOOKUP($A146,parlvotes_lh!$A$11:$ZZ$208,66,FALSE))=TRUE,"",IF(VLOOKUP($A146,parlvotes_lh!$A$11:$ZZ$208,66,FALSE)=0,"",VLOOKUP($A146,parlvotes_lh!$A$11:$ZZ$208,66,FALSE)))</f>
        <v/>
      </c>
      <c r="N146" s="213" t="str">
        <f>IF(ISERROR(VLOOKUP($A146,parlvotes_lh!$A$11:$ZZ$208,86,FALSE))=TRUE,"",IF(VLOOKUP($A146,parlvotes_lh!$A$11:$ZZ$208,86,FALSE)=0,"",VLOOKUP($A146,parlvotes_lh!$A$11:$ZZ$208,86,FALSE)))</f>
        <v/>
      </c>
      <c r="O146" s="213" t="str">
        <f>IF(ISERROR(VLOOKUP($A146,parlvotes_lh!$A$11:$ZZ$208,106,FALSE))=TRUE,"",IF(VLOOKUP($A146,parlvotes_lh!$A$11:$ZZ$208,106,FALSE)=0,"",VLOOKUP($A146,parlvotes_lh!$A$11:$ZZ$208,106,FALSE)))</f>
        <v/>
      </c>
      <c r="P146" s="213" t="str">
        <f>IF(ISERROR(VLOOKUP($A146,parlvotes_lh!$A$11:$ZZ$208,126,FALSE))=TRUE,"",IF(VLOOKUP($A146,parlvotes_lh!$A$11:$ZZ$208,126,FALSE)=0,"",VLOOKUP($A146,parlvotes_lh!$A$11:$ZZ$208,126,FALSE)))</f>
        <v/>
      </c>
      <c r="Q146" s="214" t="str">
        <f>IF(ISERROR(VLOOKUP($A146,parlvotes_lh!$A$11:$ZZ$208,146,FALSE))=TRUE,"",IF(VLOOKUP($A146,parlvotes_lh!$A$11:$ZZ$208,146,FALSE)=0,"",VLOOKUP($A146,parlvotes_lh!$A$11:$ZZ$208,146,FALSE)))</f>
        <v/>
      </c>
      <c r="R146" s="214" t="str">
        <f>IF(ISERROR(VLOOKUP($A146,parlvotes_lh!$A$11:$ZZ$208,166,FALSE))=TRUE,"",IF(VLOOKUP($A146,parlvotes_lh!$A$11:$ZZ$208,166,FALSE)=0,"",VLOOKUP($A146,parlvotes_lh!$A$11:$ZZ$208,166,FALSE)))</f>
        <v/>
      </c>
      <c r="S146" s="214" t="str">
        <f>IF(ISERROR(VLOOKUP($A146,parlvotes_lh!$A$11:$ZZ$208,186,FALSE))=TRUE,"",IF(VLOOKUP($A146,parlvotes_lh!$A$11:$ZZ$208,186,FALSE)=0,"",VLOOKUP($A146,parlvotes_lh!$A$11:$ZZ$208,186,FALSE)))</f>
        <v/>
      </c>
      <c r="T146" s="214" t="str">
        <f>IF(ISERROR(VLOOKUP($A146,parlvotes_lh!$A$11:$ZZ$208,206,FALSE))=TRUE,"",IF(VLOOKUP($A146,parlvotes_lh!$A$11:$ZZ$208,206,FALSE)=0,"",VLOOKUP($A146,parlvotes_lh!$A$11:$ZZ$208,206,FALSE)))</f>
        <v/>
      </c>
      <c r="U146" s="214" t="str">
        <f>IF(ISERROR(VLOOKUP($A146,parlvotes_lh!$A$11:$ZZ$208,226,FALSE))=TRUE,"",IF(VLOOKUP($A146,parlvotes_lh!$A$11:$ZZ$208,226,FALSE)=0,"",VLOOKUP($A146,parlvotes_lh!$A$11:$ZZ$208,226,FALSE)))</f>
        <v/>
      </c>
      <c r="V146" s="214" t="str">
        <f>IF(ISERROR(VLOOKUP($A146,parlvotes_lh!$A$11:$ZZ$208,246,FALSE))=TRUE,"",IF(VLOOKUP($A146,parlvotes_lh!$A$11:$ZZ$208,246,FALSE)=0,"",VLOOKUP($A146,parlvotes_lh!$A$11:$ZZ$208,246,FALSE)))</f>
        <v/>
      </c>
      <c r="W146" s="214" t="str">
        <f>IF(ISERROR(VLOOKUP($A146,parlvotes_lh!$A$11:$ZZ$208,266,FALSE))=TRUE,"",IF(VLOOKUP($A146,parlvotes_lh!$A$11:$ZZ$208,266,FALSE)=0,"",VLOOKUP($A146,parlvotes_lh!$A$11:$ZZ$208,266,FALSE)))</f>
        <v/>
      </c>
      <c r="X146" s="214" t="str">
        <f>IF(ISERROR(VLOOKUP($A146,parlvotes_lh!$A$11:$ZZ$208,286,FALSE))=TRUE,"",IF(VLOOKUP($A146,parlvotes_lh!$A$11:$ZZ$208,286,FALSE)=0,"",VLOOKUP($A146,parlvotes_lh!$A$11:$ZZ$208,286,FALSE)))</f>
        <v/>
      </c>
      <c r="Y146" s="214" t="str">
        <f>IF(ISERROR(VLOOKUP($A146,parlvotes_lh!$A$11:$ZZ$208,306,FALSE))=TRUE,"",IF(VLOOKUP($A146,parlvotes_lh!$A$11:$ZZ$208,306,FALSE)=0,"",VLOOKUP($A146,parlvotes_lh!$A$11:$ZZ$208,306,FALSE)))</f>
        <v/>
      </c>
      <c r="Z146" s="214" t="str">
        <f>IF(ISERROR(VLOOKUP($A146,parlvotes_lh!$A$11:$ZZ$208,326,FALSE))=TRUE,"",IF(VLOOKUP($A146,parlvotes_lh!$A$11:$ZZ$208,326,FALSE)=0,"",VLOOKUP($A146,parlvotes_lh!$A$11:$ZZ$208,326,FALSE)))</f>
        <v/>
      </c>
      <c r="AA146" s="214" t="str">
        <f>IF(ISERROR(VLOOKUP($A146,parlvotes_lh!$A$11:$ZZ$208,346,FALSE))=TRUE,"",IF(VLOOKUP($A146,parlvotes_lh!$A$11:$ZZ$208,346,FALSE)=0,"",VLOOKUP($A146,parlvotes_lh!$A$11:$ZZ$208,346,FALSE)))</f>
        <v/>
      </c>
      <c r="AB146" s="214" t="str">
        <f>IF(ISERROR(VLOOKUP($A146,parlvotes_lh!$A$11:$ZZ$208,366,FALSE))=TRUE,"",IF(VLOOKUP($A146,parlvotes_lh!$A$11:$ZZ$208,366,FALSE)=0,"",VLOOKUP($A146,parlvotes_lh!$A$11:$ZZ$208,366,FALSE)))</f>
        <v/>
      </c>
      <c r="AC146" s="214" t="str">
        <f>IF(ISERROR(VLOOKUP($A146,parlvotes_lh!$A$11:$ZZ$208,386,FALSE))=TRUE,"",IF(VLOOKUP($A146,parlvotes_lh!$A$11:$ZZ$208,386,FALSE)=0,"",VLOOKUP($A146,parlvotes_lh!$A$11:$ZZ$208,386,FALSE)))</f>
        <v/>
      </c>
    </row>
    <row r="147" spans="1:29" ht="13.5" customHeight="1">
      <c r="A147" s="208"/>
      <c r="B147" s="120" t="str">
        <f>IF(A147="","",MID(info_weblinks!$C$3,32,3))</f>
        <v/>
      </c>
      <c r="C147" s="120" t="str">
        <f>IF(info_parties!G150="","",info_parties!G150)</f>
        <v/>
      </c>
      <c r="D147" s="120" t="str">
        <f>IF(info_parties!K150="","",info_parties!K150)</f>
        <v/>
      </c>
      <c r="E147" s="120" t="str">
        <f>IF(info_parties!H150="","",info_parties!H150)</f>
        <v/>
      </c>
      <c r="F147" s="209" t="str">
        <f t="shared" si="16"/>
        <v/>
      </c>
      <c r="G147" s="210" t="str">
        <f t="shared" si="17"/>
        <v/>
      </c>
      <c r="H147" s="211" t="str">
        <f t="shared" si="18"/>
        <v/>
      </c>
      <c r="I147" s="212" t="str">
        <f t="shared" si="19"/>
        <v/>
      </c>
      <c r="J147" s="213" t="str">
        <f>IF(ISERROR(VLOOKUP($A147,parlvotes_lh!$A$11:$ZZ$208,6,FALSE))=TRUE,"",IF(VLOOKUP($A147,parlvotes_lh!$A$11:$ZZ$208,6,FALSE)=0,"",VLOOKUP($A147,parlvotes_lh!$A$11:$ZZ$208,6,FALSE)))</f>
        <v/>
      </c>
      <c r="K147" s="213" t="str">
        <f>IF(ISERROR(VLOOKUP($A147,parlvotes_lh!$A$11:$ZZ$208,26,FALSE))=TRUE,"",IF(VLOOKUP($A147,parlvotes_lh!$A$11:$ZZ$208,26,FALSE)=0,"",VLOOKUP($A147,parlvotes_lh!$A$11:$ZZ$208,26,FALSE)))</f>
        <v/>
      </c>
      <c r="L147" s="213" t="str">
        <f>IF(ISERROR(VLOOKUP($A147,parlvotes_lh!$A$11:$ZZ$208,46,FALSE))=TRUE,"",IF(VLOOKUP($A147,parlvotes_lh!$A$11:$ZZ$208,46,FALSE)=0,"",VLOOKUP($A147,parlvotes_lh!$A$11:$ZZ$208,46,FALSE)))</f>
        <v/>
      </c>
      <c r="M147" s="213" t="str">
        <f>IF(ISERROR(VLOOKUP($A147,parlvotes_lh!$A$11:$ZZ$208,66,FALSE))=TRUE,"",IF(VLOOKUP($A147,parlvotes_lh!$A$11:$ZZ$208,66,FALSE)=0,"",VLOOKUP($A147,parlvotes_lh!$A$11:$ZZ$208,66,FALSE)))</f>
        <v/>
      </c>
      <c r="N147" s="213" t="str">
        <f>IF(ISERROR(VLOOKUP($A147,parlvotes_lh!$A$11:$ZZ$208,86,FALSE))=TRUE,"",IF(VLOOKUP($A147,parlvotes_lh!$A$11:$ZZ$208,86,FALSE)=0,"",VLOOKUP($A147,parlvotes_lh!$A$11:$ZZ$208,86,FALSE)))</f>
        <v/>
      </c>
      <c r="O147" s="213" t="str">
        <f>IF(ISERROR(VLOOKUP($A147,parlvotes_lh!$A$11:$ZZ$208,106,FALSE))=TRUE,"",IF(VLOOKUP($A147,parlvotes_lh!$A$11:$ZZ$208,106,FALSE)=0,"",VLOOKUP($A147,parlvotes_lh!$A$11:$ZZ$208,106,FALSE)))</f>
        <v/>
      </c>
      <c r="P147" s="213" t="str">
        <f>IF(ISERROR(VLOOKUP($A147,parlvotes_lh!$A$11:$ZZ$208,126,FALSE))=TRUE,"",IF(VLOOKUP($A147,parlvotes_lh!$A$11:$ZZ$208,126,FALSE)=0,"",VLOOKUP($A147,parlvotes_lh!$A$11:$ZZ$208,126,FALSE)))</f>
        <v/>
      </c>
      <c r="Q147" s="214" t="str">
        <f>IF(ISERROR(VLOOKUP($A147,parlvotes_lh!$A$11:$ZZ$208,146,FALSE))=TRUE,"",IF(VLOOKUP($A147,parlvotes_lh!$A$11:$ZZ$208,146,FALSE)=0,"",VLOOKUP($A147,parlvotes_lh!$A$11:$ZZ$208,146,FALSE)))</f>
        <v/>
      </c>
      <c r="R147" s="214" t="str">
        <f>IF(ISERROR(VLOOKUP($A147,parlvotes_lh!$A$11:$ZZ$208,166,FALSE))=TRUE,"",IF(VLOOKUP($A147,parlvotes_lh!$A$11:$ZZ$208,166,FALSE)=0,"",VLOOKUP($A147,parlvotes_lh!$A$11:$ZZ$208,166,FALSE)))</f>
        <v/>
      </c>
      <c r="S147" s="214" t="str">
        <f>IF(ISERROR(VLOOKUP($A147,parlvotes_lh!$A$11:$ZZ$208,186,FALSE))=TRUE,"",IF(VLOOKUP($A147,parlvotes_lh!$A$11:$ZZ$208,186,FALSE)=0,"",VLOOKUP($A147,parlvotes_lh!$A$11:$ZZ$208,186,FALSE)))</f>
        <v/>
      </c>
      <c r="T147" s="214" t="str">
        <f>IF(ISERROR(VLOOKUP($A147,parlvotes_lh!$A$11:$ZZ$208,206,FALSE))=TRUE,"",IF(VLOOKUP($A147,parlvotes_lh!$A$11:$ZZ$208,206,FALSE)=0,"",VLOOKUP($A147,parlvotes_lh!$A$11:$ZZ$208,206,FALSE)))</f>
        <v/>
      </c>
      <c r="U147" s="214" t="str">
        <f>IF(ISERROR(VLOOKUP($A147,parlvotes_lh!$A$11:$ZZ$208,226,FALSE))=TRUE,"",IF(VLOOKUP($A147,parlvotes_lh!$A$11:$ZZ$208,226,FALSE)=0,"",VLOOKUP($A147,parlvotes_lh!$A$11:$ZZ$208,226,FALSE)))</f>
        <v/>
      </c>
      <c r="V147" s="214" t="str">
        <f>IF(ISERROR(VLOOKUP($A147,parlvotes_lh!$A$11:$ZZ$208,246,FALSE))=TRUE,"",IF(VLOOKUP($A147,parlvotes_lh!$A$11:$ZZ$208,246,FALSE)=0,"",VLOOKUP($A147,parlvotes_lh!$A$11:$ZZ$208,246,FALSE)))</f>
        <v/>
      </c>
      <c r="W147" s="214" t="str">
        <f>IF(ISERROR(VLOOKUP($A147,parlvotes_lh!$A$11:$ZZ$208,266,FALSE))=TRUE,"",IF(VLOOKUP($A147,parlvotes_lh!$A$11:$ZZ$208,266,FALSE)=0,"",VLOOKUP($A147,parlvotes_lh!$A$11:$ZZ$208,266,FALSE)))</f>
        <v/>
      </c>
      <c r="X147" s="214" t="str">
        <f>IF(ISERROR(VLOOKUP($A147,parlvotes_lh!$A$11:$ZZ$208,286,FALSE))=TRUE,"",IF(VLOOKUP($A147,parlvotes_lh!$A$11:$ZZ$208,286,FALSE)=0,"",VLOOKUP($A147,parlvotes_lh!$A$11:$ZZ$208,286,FALSE)))</f>
        <v/>
      </c>
      <c r="Y147" s="214" t="str">
        <f>IF(ISERROR(VLOOKUP($A147,parlvotes_lh!$A$11:$ZZ$208,306,FALSE))=TRUE,"",IF(VLOOKUP($A147,parlvotes_lh!$A$11:$ZZ$208,306,FALSE)=0,"",VLOOKUP($A147,parlvotes_lh!$A$11:$ZZ$208,306,FALSE)))</f>
        <v/>
      </c>
      <c r="Z147" s="214" t="str">
        <f>IF(ISERROR(VLOOKUP($A147,parlvotes_lh!$A$11:$ZZ$208,326,FALSE))=TRUE,"",IF(VLOOKUP($A147,parlvotes_lh!$A$11:$ZZ$208,326,FALSE)=0,"",VLOOKUP($A147,parlvotes_lh!$A$11:$ZZ$208,326,FALSE)))</f>
        <v/>
      </c>
      <c r="AA147" s="214" t="str">
        <f>IF(ISERROR(VLOOKUP($A147,parlvotes_lh!$A$11:$ZZ$208,346,FALSE))=TRUE,"",IF(VLOOKUP($A147,parlvotes_lh!$A$11:$ZZ$208,346,FALSE)=0,"",VLOOKUP($A147,parlvotes_lh!$A$11:$ZZ$208,346,FALSE)))</f>
        <v/>
      </c>
      <c r="AB147" s="214" t="str">
        <f>IF(ISERROR(VLOOKUP($A147,parlvotes_lh!$A$11:$ZZ$208,366,FALSE))=TRUE,"",IF(VLOOKUP($A147,parlvotes_lh!$A$11:$ZZ$208,366,FALSE)=0,"",VLOOKUP($A147,parlvotes_lh!$A$11:$ZZ$208,366,FALSE)))</f>
        <v/>
      </c>
      <c r="AC147" s="214" t="str">
        <f>IF(ISERROR(VLOOKUP($A147,parlvotes_lh!$A$11:$ZZ$208,386,FALSE))=TRUE,"",IF(VLOOKUP($A147,parlvotes_lh!$A$11:$ZZ$208,386,FALSE)=0,"",VLOOKUP($A147,parlvotes_lh!$A$11:$ZZ$208,386,FALSE)))</f>
        <v/>
      </c>
    </row>
    <row r="148" spans="1:29" ht="13.5" customHeight="1">
      <c r="A148" s="208"/>
      <c r="B148" s="120" t="str">
        <f>IF(A148="","",MID(info_weblinks!$C$3,32,3))</f>
        <v/>
      </c>
      <c r="C148" s="120" t="str">
        <f>IF(info_parties!G151="","",info_parties!G151)</f>
        <v/>
      </c>
      <c r="D148" s="120" t="str">
        <f>IF(info_parties!K151="","",info_parties!K151)</f>
        <v/>
      </c>
      <c r="E148" s="120" t="str">
        <f>IF(info_parties!H151="","",info_parties!H151)</f>
        <v/>
      </c>
      <c r="F148" s="209" t="str">
        <f t="shared" si="16"/>
        <v/>
      </c>
      <c r="G148" s="210" t="str">
        <f t="shared" si="17"/>
        <v/>
      </c>
      <c r="H148" s="211" t="str">
        <f t="shared" si="18"/>
        <v/>
      </c>
      <c r="I148" s="212" t="str">
        <f t="shared" si="19"/>
        <v/>
      </c>
      <c r="J148" s="213" t="str">
        <f>IF(ISERROR(VLOOKUP($A148,parlvotes_lh!$A$11:$ZZ$208,6,FALSE))=TRUE,"",IF(VLOOKUP($A148,parlvotes_lh!$A$11:$ZZ$208,6,FALSE)=0,"",VLOOKUP($A148,parlvotes_lh!$A$11:$ZZ$208,6,FALSE)))</f>
        <v/>
      </c>
      <c r="K148" s="213" t="str">
        <f>IF(ISERROR(VLOOKUP($A148,parlvotes_lh!$A$11:$ZZ$208,26,FALSE))=TRUE,"",IF(VLOOKUP($A148,parlvotes_lh!$A$11:$ZZ$208,26,FALSE)=0,"",VLOOKUP($A148,parlvotes_lh!$A$11:$ZZ$208,26,FALSE)))</f>
        <v/>
      </c>
      <c r="L148" s="213" t="str">
        <f>IF(ISERROR(VLOOKUP($A148,parlvotes_lh!$A$11:$ZZ$208,46,FALSE))=TRUE,"",IF(VLOOKUP($A148,parlvotes_lh!$A$11:$ZZ$208,46,FALSE)=0,"",VLOOKUP($A148,parlvotes_lh!$A$11:$ZZ$208,46,FALSE)))</f>
        <v/>
      </c>
      <c r="M148" s="213" t="str">
        <f>IF(ISERROR(VLOOKUP($A148,parlvotes_lh!$A$11:$ZZ$208,66,FALSE))=TRUE,"",IF(VLOOKUP($A148,parlvotes_lh!$A$11:$ZZ$208,66,FALSE)=0,"",VLOOKUP($A148,parlvotes_lh!$A$11:$ZZ$208,66,FALSE)))</f>
        <v/>
      </c>
      <c r="N148" s="213" t="str">
        <f>IF(ISERROR(VLOOKUP($A148,parlvotes_lh!$A$11:$ZZ$208,86,FALSE))=TRUE,"",IF(VLOOKUP($A148,parlvotes_lh!$A$11:$ZZ$208,86,FALSE)=0,"",VLOOKUP($A148,parlvotes_lh!$A$11:$ZZ$208,86,FALSE)))</f>
        <v/>
      </c>
      <c r="O148" s="213" t="str">
        <f>IF(ISERROR(VLOOKUP($A148,parlvotes_lh!$A$11:$ZZ$208,106,FALSE))=TRUE,"",IF(VLOOKUP($A148,parlvotes_lh!$A$11:$ZZ$208,106,FALSE)=0,"",VLOOKUP($A148,parlvotes_lh!$A$11:$ZZ$208,106,FALSE)))</f>
        <v/>
      </c>
      <c r="P148" s="213" t="str">
        <f>IF(ISERROR(VLOOKUP($A148,parlvotes_lh!$A$11:$ZZ$208,126,FALSE))=TRUE,"",IF(VLOOKUP($A148,parlvotes_lh!$A$11:$ZZ$208,126,FALSE)=0,"",VLOOKUP($A148,parlvotes_lh!$A$11:$ZZ$208,126,FALSE)))</f>
        <v/>
      </c>
      <c r="Q148" s="214" t="str">
        <f>IF(ISERROR(VLOOKUP($A148,parlvotes_lh!$A$11:$ZZ$208,146,FALSE))=TRUE,"",IF(VLOOKUP($A148,parlvotes_lh!$A$11:$ZZ$208,146,FALSE)=0,"",VLOOKUP($A148,parlvotes_lh!$A$11:$ZZ$208,146,FALSE)))</f>
        <v/>
      </c>
      <c r="R148" s="214" t="str">
        <f>IF(ISERROR(VLOOKUP($A148,parlvotes_lh!$A$11:$ZZ$208,166,FALSE))=TRUE,"",IF(VLOOKUP($A148,parlvotes_lh!$A$11:$ZZ$208,166,FALSE)=0,"",VLOOKUP($A148,parlvotes_lh!$A$11:$ZZ$208,166,FALSE)))</f>
        <v/>
      </c>
      <c r="S148" s="214" t="str">
        <f>IF(ISERROR(VLOOKUP($A148,parlvotes_lh!$A$11:$ZZ$208,186,FALSE))=TRUE,"",IF(VLOOKUP($A148,parlvotes_lh!$A$11:$ZZ$208,186,FALSE)=0,"",VLOOKUP($A148,parlvotes_lh!$A$11:$ZZ$208,186,FALSE)))</f>
        <v/>
      </c>
      <c r="T148" s="214" t="str">
        <f>IF(ISERROR(VLOOKUP($A148,parlvotes_lh!$A$11:$ZZ$208,206,FALSE))=TRUE,"",IF(VLOOKUP($A148,parlvotes_lh!$A$11:$ZZ$208,206,FALSE)=0,"",VLOOKUP($A148,parlvotes_lh!$A$11:$ZZ$208,206,FALSE)))</f>
        <v/>
      </c>
      <c r="U148" s="214" t="str">
        <f>IF(ISERROR(VLOOKUP($A148,parlvotes_lh!$A$11:$ZZ$208,226,FALSE))=TRUE,"",IF(VLOOKUP($A148,parlvotes_lh!$A$11:$ZZ$208,226,FALSE)=0,"",VLOOKUP($A148,parlvotes_lh!$A$11:$ZZ$208,226,FALSE)))</f>
        <v/>
      </c>
      <c r="V148" s="214" t="str">
        <f>IF(ISERROR(VLOOKUP($A148,parlvotes_lh!$A$11:$ZZ$208,246,FALSE))=TRUE,"",IF(VLOOKUP($A148,parlvotes_lh!$A$11:$ZZ$208,246,FALSE)=0,"",VLOOKUP($A148,parlvotes_lh!$A$11:$ZZ$208,246,FALSE)))</f>
        <v/>
      </c>
      <c r="W148" s="214" t="str">
        <f>IF(ISERROR(VLOOKUP($A148,parlvotes_lh!$A$11:$ZZ$208,266,FALSE))=TRUE,"",IF(VLOOKUP($A148,parlvotes_lh!$A$11:$ZZ$208,266,FALSE)=0,"",VLOOKUP($A148,parlvotes_lh!$A$11:$ZZ$208,266,FALSE)))</f>
        <v/>
      </c>
      <c r="X148" s="214" t="str">
        <f>IF(ISERROR(VLOOKUP($A148,parlvotes_lh!$A$11:$ZZ$208,286,FALSE))=TRUE,"",IF(VLOOKUP($A148,parlvotes_lh!$A$11:$ZZ$208,286,FALSE)=0,"",VLOOKUP($A148,parlvotes_lh!$A$11:$ZZ$208,286,FALSE)))</f>
        <v/>
      </c>
      <c r="Y148" s="214" t="str">
        <f>IF(ISERROR(VLOOKUP($A148,parlvotes_lh!$A$11:$ZZ$208,306,FALSE))=TRUE,"",IF(VLOOKUP($A148,parlvotes_lh!$A$11:$ZZ$208,306,FALSE)=0,"",VLOOKUP($A148,parlvotes_lh!$A$11:$ZZ$208,306,FALSE)))</f>
        <v/>
      </c>
      <c r="Z148" s="214" t="str">
        <f>IF(ISERROR(VLOOKUP($A148,parlvotes_lh!$A$11:$ZZ$208,326,FALSE))=TRUE,"",IF(VLOOKUP($A148,parlvotes_lh!$A$11:$ZZ$208,326,FALSE)=0,"",VLOOKUP($A148,parlvotes_lh!$A$11:$ZZ$208,326,FALSE)))</f>
        <v/>
      </c>
      <c r="AA148" s="214" t="str">
        <f>IF(ISERROR(VLOOKUP($A148,parlvotes_lh!$A$11:$ZZ$208,346,FALSE))=TRUE,"",IF(VLOOKUP($A148,parlvotes_lh!$A$11:$ZZ$208,346,FALSE)=0,"",VLOOKUP($A148,parlvotes_lh!$A$11:$ZZ$208,346,FALSE)))</f>
        <v/>
      </c>
      <c r="AB148" s="214" t="str">
        <f>IF(ISERROR(VLOOKUP($A148,parlvotes_lh!$A$11:$ZZ$208,366,FALSE))=TRUE,"",IF(VLOOKUP($A148,parlvotes_lh!$A$11:$ZZ$208,366,FALSE)=0,"",VLOOKUP($A148,parlvotes_lh!$A$11:$ZZ$208,366,FALSE)))</f>
        <v/>
      </c>
      <c r="AC148" s="214" t="str">
        <f>IF(ISERROR(VLOOKUP($A148,parlvotes_lh!$A$11:$ZZ$208,386,FALSE))=TRUE,"",IF(VLOOKUP($A148,parlvotes_lh!$A$11:$ZZ$208,386,FALSE)=0,"",VLOOKUP($A148,parlvotes_lh!$A$11:$ZZ$208,386,FALSE)))</f>
        <v/>
      </c>
    </row>
    <row r="149" spans="1:29" ht="13.5" customHeight="1">
      <c r="A149" s="208"/>
      <c r="B149" s="120" t="str">
        <f>IF(A149="","",MID(info_weblinks!$C$3,32,3))</f>
        <v/>
      </c>
      <c r="C149" s="120" t="str">
        <f>IF(info_parties!G152="","",info_parties!G152)</f>
        <v/>
      </c>
      <c r="D149" s="120" t="str">
        <f>IF(info_parties!K152="","",info_parties!K152)</f>
        <v/>
      </c>
      <c r="E149" s="120" t="str">
        <f>IF(info_parties!H152="","",info_parties!H152)</f>
        <v/>
      </c>
      <c r="F149" s="209" t="str">
        <f t="shared" si="16"/>
        <v/>
      </c>
      <c r="G149" s="210" t="str">
        <f t="shared" si="17"/>
        <v/>
      </c>
      <c r="H149" s="211" t="str">
        <f t="shared" si="18"/>
        <v/>
      </c>
      <c r="I149" s="212" t="str">
        <f t="shared" si="19"/>
        <v/>
      </c>
      <c r="J149" s="213" t="str">
        <f>IF(ISERROR(VLOOKUP($A149,parlvotes_lh!$A$11:$ZZ$208,6,FALSE))=TRUE,"",IF(VLOOKUP($A149,parlvotes_lh!$A$11:$ZZ$208,6,FALSE)=0,"",VLOOKUP($A149,parlvotes_lh!$A$11:$ZZ$208,6,FALSE)))</f>
        <v/>
      </c>
      <c r="K149" s="213" t="str">
        <f>IF(ISERROR(VLOOKUP($A149,parlvotes_lh!$A$11:$ZZ$208,26,FALSE))=TRUE,"",IF(VLOOKUP($A149,parlvotes_lh!$A$11:$ZZ$208,26,FALSE)=0,"",VLOOKUP($A149,parlvotes_lh!$A$11:$ZZ$208,26,FALSE)))</f>
        <v/>
      </c>
      <c r="L149" s="213" t="str">
        <f>IF(ISERROR(VLOOKUP($A149,parlvotes_lh!$A$11:$ZZ$208,46,FALSE))=TRUE,"",IF(VLOOKUP($A149,parlvotes_lh!$A$11:$ZZ$208,46,FALSE)=0,"",VLOOKUP($A149,parlvotes_lh!$A$11:$ZZ$208,46,FALSE)))</f>
        <v/>
      </c>
      <c r="M149" s="213" t="str">
        <f>IF(ISERROR(VLOOKUP($A149,parlvotes_lh!$A$11:$ZZ$208,66,FALSE))=TRUE,"",IF(VLOOKUP($A149,parlvotes_lh!$A$11:$ZZ$208,66,FALSE)=0,"",VLOOKUP($A149,parlvotes_lh!$A$11:$ZZ$208,66,FALSE)))</f>
        <v/>
      </c>
      <c r="N149" s="213" t="str">
        <f>IF(ISERROR(VLOOKUP($A149,parlvotes_lh!$A$11:$ZZ$208,86,FALSE))=TRUE,"",IF(VLOOKUP($A149,parlvotes_lh!$A$11:$ZZ$208,86,FALSE)=0,"",VLOOKUP($A149,parlvotes_lh!$A$11:$ZZ$208,86,FALSE)))</f>
        <v/>
      </c>
      <c r="O149" s="213" t="str">
        <f>IF(ISERROR(VLOOKUP($A149,parlvotes_lh!$A$11:$ZZ$208,106,FALSE))=TRUE,"",IF(VLOOKUP($A149,parlvotes_lh!$A$11:$ZZ$208,106,FALSE)=0,"",VLOOKUP($A149,parlvotes_lh!$A$11:$ZZ$208,106,FALSE)))</f>
        <v/>
      </c>
      <c r="P149" s="213" t="str">
        <f>IF(ISERROR(VLOOKUP($A149,parlvotes_lh!$A$11:$ZZ$208,126,FALSE))=TRUE,"",IF(VLOOKUP($A149,parlvotes_lh!$A$11:$ZZ$208,126,FALSE)=0,"",VLOOKUP($A149,parlvotes_lh!$A$11:$ZZ$208,126,FALSE)))</f>
        <v/>
      </c>
      <c r="Q149" s="214" t="str">
        <f>IF(ISERROR(VLOOKUP($A149,parlvotes_lh!$A$11:$ZZ$208,146,FALSE))=TRUE,"",IF(VLOOKUP($A149,parlvotes_lh!$A$11:$ZZ$208,146,FALSE)=0,"",VLOOKUP($A149,parlvotes_lh!$A$11:$ZZ$208,146,FALSE)))</f>
        <v/>
      </c>
      <c r="R149" s="214" t="str">
        <f>IF(ISERROR(VLOOKUP($A149,parlvotes_lh!$A$11:$ZZ$208,166,FALSE))=TRUE,"",IF(VLOOKUP($A149,parlvotes_lh!$A$11:$ZZ$208,166,FALSE)=0,"",VLOOKUP($A149,parlvotes_lh!$A$11:$ZZ$208,166,FALSE)))</f>
        <v/>
      </c>
      <c r="S149" s="214" t="str">
        <f>IF(ISERROR(VLOOKUP($A149,parlvotes_lh!$A$11:$ZZ$208,186,FALSE))=TRUE,"",IF(VLOOKUP($A149,parlvotes_lh!$A$11:$ZZ$208,186,FALSE)=0,"",VLOOKUP($A149,parlvotes_lh!$A$11:$ZZ$208,186,FALSE)))</f>
        <v/>
      </c>
      <c r="T149" s="214" t="str">
        <f>IF(ISERROR(VLOOKUP($A149,parlvotes_lh!$A$11:$ZZ$208,206,FALSE))=TRUE,"",IF(VLOOKUP($A149,parlvotes_lh!$A$11:$ZZ$208,206,FALSE)=0,"",VLOOKUP($A149,parlvotes_lh!$A$11:$ZZ$208,206,FALSE)))</f>
        <v/>
      </c>
      <c r="U149" s="214" t="str">
        <f>IF(ISERROR(VLOOKUP($A149,parlvotes_lh!$A$11:$ZZ$208,226,FALSE))=TRUE,"",IF(VLOOKUP($A149,parlvotes_lh!$A$11:$ZZ$208,226,FALSE)=0,"",VLOOKUP($A149,parlvotes_lh!$A$11:$ZZ$208,226,FALSE)))</f>
        <v/>
      </c>
      <c r="V149" s="214" t="str">
        <f>IF(ISERROR(VLOOKUP($A149,parlvotes_lh!$A$11:$ZZ$208,246,FALSE))=TRUE,"",IF(VLOOKUP($A149,parlvotes_lh!$A$11:$ZZ$208,246,FALSE)=0,"",VLOOKUP($A149,parlvotes_lh!$A$11:$ZZ$208,246,FALSE)))</f>
        <v/>
      </c>
      <c r="W149" s="214" t="str">
        <f>IF(ISERROR(VLOOKUP($A149,parlvotes_lh!$A$11:$ZZ$208,266,FALSE))=TRUE,"",IF(VLOOKUP($A149,parlvotes_lh!$A$11:$ZZ$208,266,FALSE)=0,"",VLOOKUP($A149,parlvotes_lh!$A$11:$ZZ$208,266,FALSE)))</f>
        <v/>
      </c>
      <c r="X149" s="214" t="str">
        <f>IF(ISERROR(VLOOKUP($A149,parlvotes_lh!$A$11:$ZZ$208,286,FALSE))=TRUE,"",IF(VLOOKUP($A149,parlvotes_lh!$A$11:$ZZ$208,286,FALSE)=0,"",VLOOKUP($A149,parlvotes_lh!$A$11:$ZZ$208,286,FALSE)))</f>
        <v/>
      </c>
      <c r="Y149" s="214" t="str">
        <f>IF(ISERROR(VLOOKUP($A149,parlvotes_lh!$A$11:$ZZ$208,306,FALSE))=TRUE,"",IF(VLOOKUP($A149,parlvotes_lh!$A$11:$ZZ$208,306,FALSE)=0,"",VLOOKUP($A149,parlvotes_lh!$A$11:$ZZ$208,306,FALSE)))</f>
        <v/>
      </c>
      <c r="Z149" s="214" t="str">
        <f>IF(ISERROR(VLOOKUP($A149,parlvotes_lh!$A$11:$ZZ$208,326,FALSE))=TRUE,"",IF(VLOOKUP($A149,parlvotes_lh!$A$11:$ZZ$208,326,FALSE)=0,"",VLOOKUP($A149,parlvotes_lh!$A$11:$ZZ$208,326,FALSE)))</f>
        <v/>
      </c>
      <c r="AA149" s="214" t="str">
        <f>IF(ISERROR(VLOOKUP($A149,parlvotes_lh!$A$11:$ZZ$208,346,FALSE))=TRUE,"",IF(VLOOKUP($A149,parlvotes_lh!$A$11:$ZZ$208,346,FALSE)=0,"",VLOOKUP($A149,parlvotes_lh!$A$11:$ZZ$208,346,FALSE)))</f>
        <v/>
      </c>
      <c r="AB149" s="214" t="str">
        <f>IF(ISERROR(VLOOKUP($A149,parlvotes_lh!$A$11:$ZZ$208,366,FALSE))=TRUE,"",IF(VLOOKUP($A149,parlvotes_lh!$A$11:$ZZ$208,366,FALSE)=0,"",VLOOKUP($A149,parlvotes_lh!$A$11:$ZZ$208,366,FALSE)))</f>
        <v/>
      </c>
      <c r="AC149" s="214" t="str">
        <f>IF(ISERROR(VLOOKUP($A149,parlvotes_lh!$A$11:$ZZ$208,386,FALSE))=TRUE,"",IF(VLOOKUP($A149,parlvotes_lh!$A$11:$ZZ$208,386,FALSE)=0,"",VLOOKUP($A149,parlvotes_lh!$A$11:$ZZ$208,386,FALSE)))</f>
        <v/>
      </c>
    </row>
    <row r="150" spans="1:29" ht="13.5" customHeight="1">
      <c r="A150" s="208"/>
      <c r="B150" s="120" t="str">
        <f>IF(A150="","",MID(info_weblinks!$C$3,32,3))</f>
        <v/>
      </c>
      <c r="C150" s="120" t="str">
        <f>IF(info_parties!G153="","",info_parties!G153)</f>
        <v/>
      </c>
      <c r="D150" s="120" t="str">
        <f>IF(info_parties!K153="","",info_parties!K153)</f>
        <v/>
      </c>
      <c r="E150" s="120" t="str">
        <f>IF(info_parties!H153="","",info_parties!H153)</f>
        <v/>
      </c>
      <c r="F150" s="209" t="str">
        <f t="shared" si="16"/>
        <v/>
      </c>
      <c r="G150" s="210" t="str">
        <f t="shared" si="17"/>
        <v/>
      </c>
      <c r="H150" s="211" t="str">
        <f t="shared" si="18"/>
        <v/>
      </c>
      <c r="I150" s="212" t="str">
        <f t="shared" si="19"/>
        <v/>
      </c>
      <c r="J150" s="213" t="str">
        <f>IF(ISERROR(VLOOKUP($A150,parlvotes_lh!$A$11:$ZZ$208,6,FALSE))=TRUE,"",IF(VLOOKUP($A150,parlvotes_lh!$A$11:$ZZ$208,6,FALSE)=0,"",VLOOKUP($A150,parlvotes_lh!$A$11:$ZZ$208,6,FALSE)))</f>
        <v/>
      </c>
      <c r="K150" s="213" t="str">
        <f>IF(ISERROR(VLOOKUP($A150,parlvotes_lh!$A$11:$ZZ$208,26,FALSE))=TRUE,"",IF(VLOOKUP($A150,parlvotes_lh!$A$11:$ZZ$208,26,FALSE)=0,"",VLOOKUP($A150,parlvotes_lh!$A$11:$ZZ$208,26,FALSE)))</f>
        <v/>
      </c>
      <c r="L150" s="213" t="str">
        <f>IF(ISERROR(VLOOKUP($A150,parlvotes_lh!$A$11:$ZZ$208,46,FALSE))=TRUE,"",IF(VLOOKUP($A150,parlvotes_lh!$A$11:$ZZ$208,46,FALSE)=0,"",VLOOKUP($A150,parlvotes_lh!$A$11:$ZZ$208,46,FALSE)))</f>
        <v/>
      </c>
      <c r="M150" s="213" t="str">
        <f>IF(ISERROR(VLOOKUP($A150,parlvotes_lh!$A$11:$ZZ$208,66,FALSE))=TRUE,"",IF(VLOOKUP($A150,parlvotes_lh!$A$11:$ZZ$208,66,FALSE)=0,"",VLOOKUP($A150,parlvotes_lh!$A$11:$ZZ$208,66,FALSE)))</f>
        <v/>
      </c>
      <c r="N150" s="213" t="str">
        <f>IF(ISERROR(VLOOKUP($A150,parlvotes_lh!$A$11:$ZZ$208,86,FALSE))=TRUE,"",IF(VLOOKUP($A150,parlvotes_lh!$A$11:$ZZ$208,86,FALSE)=0,"",VLOOKUP($A150,parlvotes_lh!$A$11:$ZZ$208,86,FALSE)))</f>
        <v/>
      </c>
      <c r="O150" s="213" t="str">
        <f>IF(ISERROR(VLOOKUP($A150,parlvotes_lh!$A$11:$ZZ$208,106,FALSE))=TRUE,"",IF(VLOOKUP($A150,parlvotes_lh!$A$11:$ZZ$208,106,FALSE)=0,"",VLOOKUP($A150,parlvotes_lh!$A$11:$ZZ$208,106,FALSE)))</f>
        <v/>
      </c>
      <c r="P150" s="213" t="str">
        <f>IF(ISERROR(VLOOKUP($A150,parlvotes_lh!$A$11:$ZZ$208,126,FALSE))=TRUE,"",IF(VLOOKUP($A150,parlvotes_lh!$A$11:$ZZ$208,126,FALSE)=0,"",VLOOKUP($A150,parlvotes_lh!$A$11:$ZZ$208,126,FALSE)))</f>
        <v/>
      </c>
      <c r="Q150" s="214" t="str">
        <f>IF(ISERROR(VLOOKUP($A150,parlvotes_lh!$A$11:$ZZ$208,146,FALSE))=TRUE,"",IF(VLOOKUP($A150,parlvotes_lh!$A$11:$ZZ$208,146,FALSE)=0,"",VLOOKUP($A150,parlvotes_lh!$A$11:$ZZ$208,146,FALSE)))</f>
        <v/>
      </c>
      <c r="R150" s="214" t="str">
        <f>IF(ISERROR(VLOOKUP($A150,parlvotes_lh!$A$11:$ZZ$208,166,FALSE))=TRUE,"",IF(VLOOKUP($A150,parlvotes_lh!$A$11:$ZZ$208,166,FALSE)=0,"",VLOOKUP($A150,parlvotes_lh!$A$11:$ZZ$208,166,FALSE)))</f>
        <v/>
      </c>
      <c r="S150" s="214" t="str">
        <f>IF(ISERROR(VLOOKUP($A150,parlvotes_lh!$A$11:$ZZ$208,186,FALSE))=TRUE,"",IF(VLOOKUP($A150,parlvotes_lh!$A$11:$ZZ$208,186,FALSE)=0,"",VLOOKUP($A150,parlvotes_lh!$A$11:$ZZ$208,186,FALSE)))</f>
        <v/>
      </c>
      <c r="T150" s="214" t="str">
        <f>IF(ISERROR(VLOOKUP($A150,parlvotes_lh!$A$11:$ZZ$208,206,FALSE))=TRUE,"",IF(VLOOKUP($A150,parlvotes_lh!$A$11:$ZZ$208,206,FALSE)=0,"",VLOOKUP($A150,parlvotes_lh!$A$11:$ZZ$208,206,FALSE)))</f>
        <v/>
      </c>
      <c r="U150" s="214" t="str">
        <f>IF(ISERROR(VLOOKUP($A150,parlvotes_lh!$A$11:$ZZ$208,226,FALSE))=TRUE,"",IF(VLOOKUP($A150,parlvotes_lh!$A$11:$ZZ$208,226,FALSE)=0,"",VLOOKUP($A150,parlvotes_lh!$A$11:$ZZ$208,226,FALSE)))</f>
        <v/>
      </c>
      <c r="V150" s="214" t="str">
        <f>IF(ISERROR(VLOOKUP($A150,parlvotes_lh!$A$11:$ZZ$208,246,FALSE))=TRUE,"",IF(VLOOKUP($A150,parlvotes_lh!$A$11:$ZZ$208,246,FALSE)=0,"",VLOOKUP($A150,parlvotes_lh!$A$11:$ZZ$208,246,FALSE)))</f>
        <v/>
      </c>
      <c r="W150" s="214" t="str">
        <f>IF(ISERROR(VLOOKUP($A150,parlvotes_lh!$A$11:$ZZ$208,266,FALSE))=TRUE,"",IF(VLOOKUP($A150,parlvotes_lh!$A$11:$ZZ$208,266,FALSE)=0,"",VLOOKUP($A150,parlvotes_lh!$A$11:$ZZ$208,266,FALSE)))</f>
        <v/>
      </c>
      <c r="X150" s="214" t="str">
        <f>IF(ISERROR(VLOOKUP($A150,parlvotes_lh!$A$11:$ZZ$208,286,FALSE))=TRUE,"",IF(VLOOKUP($A150,parlvotes_lh!$A$11:$ZZ$208,286,FALSE)=0,"",VLOOKUP($A150,parlvotes_lh!$A$11:$ZZ$208,286,FALSE)))</f>
        <v/>
      </c>
      <c r="Y150" s="214" t="str">
        <f>IF(ISERROR(VLOOKUP($A150,parlvotes_lh!$A$11:$ZZ$208,306,FALSE))=TRUE,"",IF(VLOOKUP($A150,parlvotes_lh!$A$11:$ZZ$208,306,FALSE)=0,"",VLOOKUP($A150,parlvotes_lh!$A$11:$ZZ$208,306,FALSE)))</f>
        <v/>
      </c>
      <c r="Z150" s="214" t="str">
        <f>IF(ISERROR(VLOOKUP($A150,parlvotes_lh!$A$11:$ZZ$208,326,FALSE))=TRUE,"",IF(VLOOKUP($A150,parlvotes_lh!$A$11:$ZZ$208,326,FALSE)=0,"",VLOOKUP($A150,parlvotes_lh!$A$11:$ZZ$208,326,FALSE)))</f>
        <v/>
      </c>
      <c r="AA150" s="214" t="str">
        <f>IF(ISERROR(VLOOKUP($A150,parlvotes_lh!$A$11:$ZZ$208,346,FALSE))=TRUE,"",IF(VLOOKUP($A150,parlvotes_lh!$A$11:$ZZ$208,346,FALSE)=0,"",VLOOKUP($A150,parlvotes_lh!$A$11:$ZZ$208,346,FALSE)))</f>
        <v/>
      </c>
      <c r="AB150" s="214" t="str">
        <f>IF(ISERROR(VLOOKUP($A150,parlvotes_lh!$A$11:$ZZ$208,366,FALSE))=TRUE,"",IF(VLOOKUP($A150,parlvotes_lh!$A$11:$ZZ$208,366,FALSE)=0,"",VLOOKUP($A150,parlvotes_lh!$A$11:$ZZ$208,366,FALSE)))</f>
        <v/>
      </c>
      <c r="AC150" s="214" t="str">
        <f>IF(ISERROR(VLOOKUP($A150,parlvotes_lh!$A$11:$ZZ$208,386,FALSE))=TRUE,"",IF(VLOOKUP($A150,parlvotes_lh!$A$11:$ZZ$208,386,FALSE)=0,"",VLOOKUP($A150,parlvotes_lh!$A$11:$ZZ$208,386,FALSE)))</f>
        <v/>
      </c>
    </row>
    <row r="151" spans="1:29" ht="13.5" customHeight="1">
      <c r="A151" s="208"/>
      <c r="B151" s="120" t="str">
        <f>IF(A151="","",MID(info_weblinks!$C$3,32,3))</f>
        <v/>
      </c>
      <c r="C151" s="120" t="str">
        <f>IF(info_parties!G154="","",info_parties!G154)</f>
        <v/>
      </c>
      <c r="D151" s="120" t="str">
        <f>IF(info_parties!K154="","",info_parties!K154)</f>
        <v/>
      </c>
      <c r="E151" s="120" t="str">
        <f>IF(info_parties!H154="","",info_parties!H154)</f>
        <v/>
      </c>
      <c r="F151" s="209" t="str">
        <f t="shared" si="16"/>
        <v/>
      </c>
      <c r="G151" s="210" t="str">
        <f t="shared" si="17"/>
        <v/>
      </c>
      <c r="H151" s="211" t="str">
        <f t="shared" si="18"/>
        <v/>
      </c>
      <c r="I151" s="212" t="str">
        <f t="shared" si="19"/>
        <v/>
      </c>
      <c r="J151" s="213" t="str">
        <f>IF(ISERROR(VLOOKUP($A151,parlvotes_lh!$A$11:$ZZ$208,6,FALSE))=TRUE,"",IF(VLOOKUP($A151,parlvotes_lh!$A$11:$ZZ$208,6,FALSE)=0,"",VLOOKUP($A151,parlvotes_lh!$A$11:$ZZ$208,6,FALSE)))</f>
        <v/>
      </c>
      <c r="K151" s="213" t="str">
        <f>IF(ISERROR(VLOOKUP($A151,parlvotes_lh!$A$11:$ZZ$208,26,FALSE))=TRUE,"",IF(VLOOKUP($A151,parlvotes_lh!$A$11:$ZZ$208,26,FALSE)=0,"",VLOOKUP($A151,parlvotes_lh!$A$11:$ZZ$208,26,FALSE)))</f>
        <v/>
      </c>
      <c r="L151" s="213" t="str">
        <f>IF(ISERROR(VLOOKUP($A151,parlvotes_lh!$A$11:$ZZ$208,46,FALSE))=TRUE,"",IF(VLOOKUP($A151,parlvotes_lh!$A$11:$ZZ$208,46,FALSE)=0,"",VLOOKUP($A151,parlvotes_lh!$A$11:$ZZ$208,46,FALSE)))</f>
        <v/>
      </c>
      <c r="M151" s="213" t="str">
        <f>IF(ISERROR(VLOOKUP($A151,parlvotes_lh!$A$11:$ZZ$208,66,FALSE))=TRUE,"",IF(VLOOKUP($A151,parlvotes_lh!$A$11:$ZZ$208,66,FALSE)=0,"",VLOOKUP($A151,parlvotes_lh!$A$11:$ZZ$208,66,FALSE)))</f>
        <v/>
      </c>
      <c r="N151" s="213" t="str">
        <f>IF(ISERROR(VLOOKUP($A151,parlvotes_lh!$A$11:$ZZ$208,86,FALSE))=TRUE,"",IF(VLOOKUP($A151,parlvotes_lh!$A$11:$ZZ$208,86,FALSE)=0,"",VLOOKUP($A151,parlvotes_lh!$A$11:$ZZ$208,86,FALSE)))</f>
        <v/>
      </c>
      <c r="O151" s="213" t="str">
        <f>IF(ISERROR(VLOOKUP($A151,parlvotes_lh!$A$11:$ZZ$208,106,FALSE))=TRUE,"",IF(VLOOKUP($A151,parlvotes_lh!$A$11:$ZZ$208,106,FALSE)=0,"",VLOOKUP($A151,parlvotes_lh!$A$11:$ZZ$208,106,FALSE)))</f>
        <v/>
      </c>
      <c r="P151" s="213" t="str">
        <f>IF(ISERROR(VLOOKUP($A151,parlvotes_lh!$A$11:$ZZ$208,126,FALSE))=TRUE,"",IF(VLOOKUP($A151,parlvotes_lh!$A$11:$ZZ$208,126,FALSE)=0,"",VLOOKUP($A151,parlvotes_lh!$A$11:$ZZ$208,126,FALSE)))</f>
        <v/>
      </c>
      <c r="Q151" s="214" t="str">
        <f>IF(ISERROR(VLOOKUP($A151,parlvotes_lh!$A$11:$ZZ$208,146,FALSE))=TRUE,"",IF(VLOOKUP($A151,parlvotes_lh!$A$11:$ZZ$208,146,FALSE)=0,"",VLOOKUP($A151,parlvotes_lh!$A$11:$ZZ$208,146,FALSE)))</f>
        <v/>
      </c>
      <c r="R151" s="214" t="str">
        <f>IF(ISERROR(VLOOKUP($A151,parlvotes_lh!$A$11:$ZZ$208,166,FALSE))=TRUE,"",IF(VLOOKUP($A151,parlvotes_lh!$A$11:$ZZ$208,166,FALSE)=0,"",VLOOKUP($A151,parlvotes_lh!$A$11:$ZZ$208,166,FALSE)))</f>
        <v/>
      </c>
      <c r="S151" s="214" t="str">
        <f>IF(ISERROR(VLOOKUP($A151,parlvotes_lh!$A$11:$ZZ$208,186,FALSE))=TRUE,"",IF(VLOOKUP($A151,parlvotes_lh!$A$11:$ZZ$208,186,FALSE)=0,"",VLOOKUP($A151,parlvotes_lh!$A$11:$ZZ$208,186,FALSE)))</f>
        <v/>
      </c>
      <c r="T151" s="214" t="str">
        <f>IF(ISERROR(VLOOKUP($A151,parlvotes_lh!$A$11:$ZZ$208,206,FALSE))=TRUE,"",IF(VLOOKUP($A151,parlvotes_lh!$A$11:$ZZ$208,206,FALSE)=0,"",VLOOKUP($A151,parlvotes_lh!$A$11:$ZZ$208,206,FALSE)))</f>
        <v/>
      </c>
      <c r="U151" s="214" t="str">
        <f>IF(ISERROR(VLOOKUP($A151,parlvotes_lh!$A$11:$ZZ$208,226,FALSE))=TRUE,"",IF(VLOOKUP($A151,parlvotes_lh!$A$11:$ZZ$208,226,FALSE)=0,"",VLOOKUP($A151,parlvotes_lh!$A$11:$ZZ$208,226,FALSE)))</f>
        <v/>
      </c>
      <c r="V151" s="214" t="str">
        <f>IF(ISERROR(VLOOKUP($A151,parlvotes_lh!$A$11:$ZZ$208,246,FALSE))=TRUE,"",IF(VLOOKUP($A151,parlvotes_lh!$A$11:$ZZ$208,246,FALSE)=0,"",VLOOKUP($A151,parlvotes_lh!$A$11:$ZZ$208,246,FALSE)))</f>
        <v/>
      </c>
      <c r="W151" s="214" t="str">
        <f>IF(ISERROR(VLOOKUP($A151,parlvotes_lh!$A$11:$ZZ$208,266,FALSE))=TRUE,"",IF(VLOOKUP($A151,parlvotes_lh!$A$11:$ZZ$208,266,FALSE)=0,"",VLOOKUP($A151,parlvotes_lh!$A$11:$ZZ$208,266,FALSE)))</f>
        <v/>
      </c>
      <c r="X151" s="214" t="str">
        <f>IF(ISERROR(VLOOKUP($A151,parlvotes_lh!$A$11:$ZZ$208,286,FALSE))=TRUE,"",IF(VLOOKUP($A151,parlvotes_lh!$A$11:$ZZ$208,286,FALSE)=0,"",VLOOKUP($A151,parlvotes_lh!$A$11:$ZZ$208,286,FALSE)))</f>
        <v/>
      </c>
      <c r="Y151" s="214" t="str">
        <f>IF(ISERROR(VLOOKUP($A151,parlvotes_lh!$A$11:$ZZ$208,306,FALSE))=TRUE,"",IF(VLOOKUP($A151,parlvotes_lh!$A$11:$ZZ$208,306,FALSE)=0,"",VLOOKUP($A151,parlvotes_lh!$A$11:$ZZ$208,306,FALSE)))</f>
        <v/>
      </c>
      <c r="Z151" s="214" t="str">
        <f>IF(ISERROR(VLOOKUP($A151,parlvotes_lh!$A$11:$ZZ$208,326,FALSE))=TRUE,"",IF(VLOOKUP($A151,parlvotes_lh!$A$11:$ZZ$208,326,FALSE)=0,"",VLOOKUP($A151,parlvotes_lh!$A$11:$ZZ$208,326,FALSE)))</f>
        <v/>
      </c>
      <c r="AA151" s="214" t="str">
        <f>IF(ISERROR(VLOOKUP($A151,parlvotes_lh!$A$11:$ZZ$208,346,FALSE))=TRUE,"",IF(VLOOKUP($A151,parlvotes_lh!$A$11:$ZZ$208,346,FALSE)=0,"",VLOOKUP($A151,parlvotes_lh!$A$11:$ZZ$208,346,FALSE)))</f>
        <v/>
      </c>
      <c r="AB151" s="214" t="str">
        <f>IF(ISERROR(VLOOKUP($A151,parlvotes_lh!$A$11:$ZZ$208,366,FALSE))=TRUE,"",IF(VLOOKUP($A151,parlvotes_lh!$A$11:$ZZ$208,366,FALSE)=0,"",VLOOKUP($A151,parlvotes_lh!$A$11:$ZZ$208,366,FALSE)))</f>
        <v/>
      </c>
      <c r="AC151" s="214" t="str">
        <f>IF(ISERROR(VLOOKUP($A151,parlvotes_lh!$A$11:$ZZ$208,386,FALSE))=TRUE,"",IF(VLOOKUP($A151,parlvotes_lh!$A$11:$ZZ$208,386,FALSE)=0,"",VLOOKUP($A151,parlvotes_lh!$A$11:$ZZ$208,386,FALSE)))</f>
        <v/>
      </c>
    </row>
    <row r="152" spans="1:29" ht="13.5" customHeight="1">
      <c r="A152" s="208"/>
      <c r="B152" s="120" t="str">
        <f>IF(A152="","",MID(info_weblinks!$C$3,32,3))</f>
        <v/>
      </c>
      <c r="C152" s="120" t="str">
        <f>IF(info_parties!G155="","",info_parties!G155)</f>
        <v/>
      </c>
      <c r="D152" s="120" t="str">
        <f>IF(info_parties!K155="","",info_parties!K155)</f>
        <v/>
      </c>
      <c r="E152" s="120" t="str">
        <f>IF(info_parties!H155="","",info_parties!H155)</f>
        <v/>
      </c>
      <c r="F152" s="209" t="str">
        <f t="shared" si="16"/>
        <v/>
      </c>
      <c r="G152" s="210" t="str">
        <f t="shared" si="17"/>
        <v/>
      </c>
      <c r="H152" s="211" t="str">
        <f t="shared" si="18"/>
        <v/>
      </c>
      <c r="I152" s="212" t="str">
        <f t="shared" si="19"/>
        <v/>
      </c>
      <c r="J152" s="213" t="str">
        <f>IF(ISERROR(VLOOKUP($A152,parlvotes_lh!$A$11:$ZZ$208,6,FALSE))=TRUE,"",IF(VLOOKUP($A152,parlvotes_lh!$A$11:$ZZ$208,6,FALSE)=0,"",VLOOKUP($A152,parlvotes_lh!$A$11:$ZZ$208,6,FALSE)))</f>
        <v/>
      </c>
      <c r="K152" s="213" t="str">
        <f>IF(ISERROR(VLOOKUP($A152,parlvotes_lh!$A$11:$ZZ$208,26,FALSE))=TRUE,"",IF(VLOOKUP($A152,parlvotes_lh!$A$11:$ZZ$208,26,FALSE)=0,"",VLOOKUP($A152,parlvotes_lh!$A$11:$ZZ$208,26,FALSE)))</f>
        <v/>
      </c>
      <c r="L152" s="213" t="str">
        <f>IF(ISERROR(VLOOKUP($A152,parlvotes_lh!$A$11:$ZZ$208,46,FALSE))=TRUE,"",IF(VLOOKUP($A152,parlvotes_lh!$A$11:$ZZ$208,46,FALSE)=0,"",VLOOKUP($A152,parlvotes_lh!$A$11:$ZZ$208,46,FALSE)))</f>
        <v/>
      </c>
      <c r="M152" s="213" t="str">
        <f>IF(ISERROR(VLOOKUP($A152,parlvotes_lh!$A$11:$ZZ$208,66,FALSE))=TRUE,"",IF(VLOOKUP($A152,parlvotes_lh!$A$11:$ZZ$208,66,FALSE)=0,"",VLOOKUP($A152,parlvotes_lh!$A$11:$ZZ$208,66,FALSE)))</f>
        <v/>
      </c>
      <c r="N152" s="213" t="str">
        <f>IF(ISERROR(VLOOKUP($A152,parlvotes_lh!$A$11:$ZZ$208,86,FALSE))=TRUE,"",IF(VLOOKUP($A152,parlvotes_lh!$A$11:$ZZ$208,86,FALSE)=0,"",VLOOKUP($A152,parlvotes_lh!$A$11:$ZZ$208,86,FALSE)))</f>
        <v/>
      </c>
      <c r="O152" s="213" t="str">
        <f>IF(ISERROR(VLOOKUP($A152,parlvotes_lh!$A$11:$ZZ$208,106,FALSE))=TRUE,"",IF(VLOOKUP($A152,parlvotes_lh!$A$11:$ZZ$208,106,FALSE)=0,"",VLOOKUP($A152,parlvotes_lh!$A$11:$ZZ$208,106,FALSE)))</f>
        <v/>
      </c>
      <c r="P152" s="213" t="str">
        <f>IF(ISERROR(VLOOKUP($A152,parlvotes_lh!$A$11:$ZZ$208,126,FALSE))=TRUE,"",IF(VLOOKUP($A152,parlvotes_lh!$A$11:$ZZ$208,126,FALSE)=0,"",VLOOKUP($A152,parlvotes_lh!$A$11:$ZZ$208,126,FALSE)))</f>
        <v/>
      </c>
      <c r="Q152" s="214" t="str">
        <f>IF(ISERROR(VLOOKUP($A152,parlvotes_lh!$A$11:$ZZ$208,146,FALSE))=TRUE,"",IF(VLOOKUP($A152,parlvotes_lh!$A$11:$ZZ$208,146,FALSE)=0,"",VLOOKUP($A152,parlvotes_lh!$A$11:$ZZ$208,146,FALSE)))</f>
        <v/>
      </c>
      <c r="R152" s="214" t="str">
        <f>IF(ISERROR(VLOOKUP($A152,parlvotes_lh!$A$11:$ZZ$208,166,FALSE))=TRUE,"",IF(VLOOKUP($A152,parlvotes_lh!$A$11:$ZZ$208,166,FALSE)=0,"",VLOOKUP($A152,parlvotes_lh!$A$11:$ZZ$208,166,FALSE)))</f>
        <v/>
      </c>
      <c r="S152" s="214" t="str">
        <f>IF(ISERROR(VLOOKUP($A152,parlvotes_lh!$A$11:$ZZ$208,186,FALSE))=TRUE,"",IF(VLOOKUP($A152,parlvotes_lh!$A$11:$ZZ$208,186,FALSE)=0,"",VLOOKUP($A152,parlvotes_lh!$A$11:$ZZ$208,186,FALSE)))</f>
        <v/>
      </c>
      <c r="T152" s="214" t="str">
        <f>IF(ISERROR(VLOOKUP($A152,parlvotes_lh!$A$11:$ZZ$208,206,FALSE))=TRUE,"",IF(VLOOKUP($A152,parlvotes_lh!$A$11:$ZZ$208,206,FALSE)=0,"",VLOOKUP($A152,parlvotes_lh!$A$11:$ZZ$208,206,FALSE)))</f>
        <v/>
      </c>
      <c r="U152" s="214" t="str">
        <f>IF(ISERROR(VLOOKUP($A152,parlvotes_lh!$A$11:$ZZ$208,226,FALSE))=TRUE,"",IF(VLOOKUP($A152,parlvotes_lh!$A$11:$ZZ$208,226,FALSE)=0,"",VLOOKUP($A152,parlvotes_lh!$A$11:$ZZ$208,226,FALSE)))</f>
        <v/>
      </c>
      <c r="V152" s="214" t="str">
        <f>IF(ISERROR(VLOOKUP($A152,parlvotes_lh!$A$11:$ZZ$208,246,FALSE))=TRUE,"",IF(VLOOKUP($A152,parlvotes_lh!$A$11:$ZZ$208,246,FALSE)=0,"",VLOOKUP($A152,parlvotes_lh!$A$11:$ZZ$208,246,FALSE)))</f>
        <v/>
      </c>
      <c r="W152" s="214" t="str">
        <f>IF(ISERROR(VLOOKUP($A152,parlvotes_lh!$A$11:$ZZ$208,266,FALSE))=TRUE,"",IF(VLOOKUP($A152,parlvotes_lh!$A$11:$ZZ$208,266,FALSE)=0,"",VLOOKUP($A152,parlvotes_lh!$A$11:$ZZ$208,266,FALSE)))</f>
        <v/>
      </c>
      <c r="X152" s="214" t="str">
        <f>IF(ISERROR(VLOOKUP($A152,parlvotes_lh!$A$11:$ZZ$208,286,FALSE))=TRUE,"",IF(VLOOKUP($A152,parlvotes_lh!$A$11:$ZZ$208,286,FALSE)=0,"",VLOOKUP($A152,parlvotes_lh!$A$11:$ZZ$208,286,FALSE)))</f>
        <v/>
      </c>
      <c r="Y152" s="214" t="str">
        <f>IF(ISERROR(VLOOKUP($A152,parlvotes_lh!$A$11:$ZZ$208,306,FALSE))=TRUE,"",IF(VLOOKUP($A152,parlvotes_lh!$A$11:$ZZ$208,306,FALSE)=0,"",VLOOKUP($A152,parlvotes_lh!$A$11:$ZZ$208,306,FALSE)))</f>
        <v/>
      </c>
      <c r="Z152" s="214" t="str">
        <f>IF(ISERROR(VLOOKUP($A152,parlvotes_lh!$A$11:$ZZ$208,326,FALSE))=TRUE,"",IF(VLOOKUP($A152,parlvotes_lh!$A$11:$ZZ$208,326,FALSE)=0,"",VLOOKUP($A152,parlvotes_lh!$A$11:$ZZ$208,326,FALSE)))</f>
        <v/>
      </c>
      <c r="AA152" s="214" t="str">
        <f>IF(ISERROR(VLOOKUP($A152,parlvotes_lh!$A$11:$ZZ$208,346,FALSE))=TRUE,"",IF(VLOOKUP($A152,parlvotes_lh!$A$11:$ZZ$208,346,FALSE)=0,"",VLOOKUP($A152,parlvotes_lh!$A$11:$ZZ$208,346,FALSE)))</f>
        <v/>
      </c>
      <c r="AB152" s="214" t="str">
        <f>IF(ISERROR(VLOOKUP($A152,parlvotes_lh!$A$11:$ZZ$208,366,FALSE))=TRUE,"",IF(VLOOKUP($A152,parlvotes_lh!$A$11:$ZZ$208,366,FALSE)=0,"",VLOOKUP($A152,parlvotes_lh!$A$11:$ZZ$208,366,FALSE)))</f>
        <v/>
      </c>
      <c r="AC152" s="214" t="str">
        <f>IF(ISERROR(VLOOKUP($A152,parlvotes_lh!$A$11:$ZZ$208,386,FALSE))=TRUE,"",IF(VLOOKUP($A152,parlvotes_lh!$A$11:$ZZ$208,386,FALSE)=0,"",VLOOKUP($A152,parlvotes_lh!$A$11:$ZZ$208,386,FALSE)))</f>
        <v/>
      </c>
    </row>
    <row r="153" spans="1:29" ht="13.5" customHeight="1">
      <c r="A153" s="208"/>
      <c r="B153" s="120" t="str">
        <f>IF(A153="","",MID(info_weblinks!$C$3,32,3))</f>
        <v/>
      </c>
      <c r="C153" s="120" t="str">
        <f>IF(info_parties!G156="","",info_parties!G156)</f>
        <v/>
      </c>
      <c r="D153" s="120" t="str">
        <f>IF(info_parties!K156="","",info_parties!K156)</f>
        <v/>
      </c>
      <c r="E153" s="120" t="str">
        <f>IF(info_parties!H156="","",info_parties!H156)</f>
        <v/>
      </c>
      <c r="F153" s="209" t="str">
        <f t="shared" si="16"/>
        <v/>
      </c>
      <c r="G153" s="210" t="str">
        <f t="shared" si="17"/>
        <v/>
      </c>
      <c r="H153" s="211" t="str">
        <f t="shared" si="18"/>
        <v/>
      </c>
      <c r="I153" s="212" t="str">
        <f t="shared" si="19"/>
        <v/>
      </c>
      <c r="J153" s="213" t="str">
        <f>IF(ISERROR(VLOOKUP($A153,parlvotes_lh!$A$11:$ZZ$208,6,FALSE))=TRUE,"",IF(VLOOKUP($A153,parlvotes_lh!$A$11:$ZZ$208,6,FALSE)=0,"",VLOOKUP($A153,parlvotes_lh!$A$11:$ZZ$208,6,FALSE)))</f>
        <v/>
      </c>
      <c r="K153" s="213" t="str">
        <f>IF(ISERROR(VLOOKUP($A153,parlvotes_lh!$A$11:$ZZ$208,26,FALSE))=TRUE,"",IF(VLOOKUP($A153,parlvotes_lh!$A$11:$ZZ$208,26,FALSE)=0,"",VLOOKUP($A153,parlvotes_lh!$A$11:$ZZ$208,26,FALSE)))</f>
        <v/>
      </c>
      <c r="L153" s="213" t="str">
        <f>IF(ISERROR(VLOOKUP($A153,parlvotes_lh!$A$11:$ZZ$208,46,FALSE))=TRUE,"",IF(VLOOKUP($A153,parlvotes_lh!$A$11:$ZZ$208,46,FALSE)=0,"",VLOOKUP($A153,parlvotes_lh!$A$11:$ZZ$208,46,FALSE)))</f>
        <v/>
      </c>
      <c r="M153" s="213" t="str">
        <f>IF(ISERROR(VLOOKUP($A153,parlvotes_lh!$A$11:$ZZ$208,66,FALSE))=TRUE,"",IF(VLOOKUP($A153,parlvotes_lh!$A$11:$ZZ$208,66,FALSE)=0,"",VLOOKUP($A153,parlvotes_lh!$A$11:$ZZ$208,66,FALSE)))</f>
        <v/>
      </c>
      <c r="N153" s="213" t="str">
        <f>IF(ISERROR(VLOOKUP($A153,parlvotes_lh!$A$11:$ZZ$208,86,FALSE))=TRUE,"",IF(VLOOKUP($A153,parlvotes_lh!$A$11:$ZZ$208,86,FALSE)=0,"",VLOOKUP($A153,parlvotes_lh!$A$11:$ZZ$208,86,FALSE)))</f>
        <v/>
      </c>
      <c r="O153" s="213" t="str">
        <f>IF(ISERROR(VLOOKUP($A153,parlvotes_lh!$A$11:$ZZ$208,106,FALSE))=TRUE,"",IF(VLOOKUP($A153,parlvotes_lh!$A$11:$ZZ$208,106,FALSE)=0,"",VLOOKUP($A153,parlvotes_lh!$A$11:$ZZ$208,106,FALSE)))</f>
        <v/>
      </c>
      <c r="P153" s="213" t="str">
        <f>IF(ISERROR(VLOOKUP($A153,parlvotes_lh!$A$11:$ZZ$208,126,FALSE))=TRUE,"",IF(VLOOKUP($A153,parlvotes_lh!$A$11:$ZZ$208,126,FALSE)=0,"",VLOOKUP($A153,parlvotes_lh!$A$11:$ZZ$208,126,FALSE)))</f>
        <v/>
      </c>
      <c r="Q153" s="214" t="str">
        <f>IF(ISERROR(VLOOKUP($A153,parlvotes_lh!$A$11:$ZZ$208,146,FALSE))=TRUE,"",IF(VLOOKUP($A153,parlvotes_lh!$A$11:$ZZ$208,146,FALSE)=0,"",VLOOKUP($A153,parlvotes_lh!$A$11:$ZZ$208,146,FALSE)))</f>
        <v/>
      </c>
      <c r="R153" s="214" t="str">
        <f>IF(ISERROR(VLOOKUP($A153,parlvotes_lh!$A$11:$ZZ$208,166,FALSE))=TRUE,"",IF(VLOOKUP($A153,parlvotes_lh!$A$11:$ZZ$208,166,FALSE)=0,"",VLOOKUP($A153,parlvotes_lh!$A$11:$ZZ$208,166,FALSE)))</f>
        <v/>
      </c>
      <c r="S153" s="214" t="str">
        <f>IF(ISERROR(VLOOKUP($A153,parlvotes_lh!$A$11:$ZZ$208,186,FALSE))=TRUE,"",IF(VLOOKUP($A153,parlvotes_lh!$A$11:$ZZ$208,186,FALSE)=0,"",VLOOKUP($A153,parlvotes_lh!$A$11:$ZZ$208,186,FALSE)))</f>
        <v/>
      </c>
      <c r="T153" s="214" t="str">
        <f>IF(ISERROR(VLOOKUP($A153,parlvotes_lh!$A$11:$ZZ$208,206,FALSE))=TRUE,"",IF(VLOOKUP($A153,parlvotes_lh!$A$11:$ZZ$208,206,FALSE)=0,"",VLOOKUP($A153,parlvotes_lh!$A$11:$ZZ$208,206,FALSE)))</f>
        <v/>
      </c>
      <c r="U153" s="214" t="str">
        <f>IF(ISERROR(VLOOKUP($A153,parlvotes_lh!$A$11:$ZZ$208,226,FALSE))=TRUE,"",IF(VLOOKUP($A153,parlvotes_lh!$A$11:$ZZ$208,226,FALSE)=0,"",VLOOKUP($A153,parlvotes_lh!$A$11:$ZZ$208,226,FALSE)))</f>
        <v/>
      </c>
      <c r="V153" s="214" t="str">
        <f>IF(ISERROR(VLOOKUP($A153,parlvotes_lh!$A$11:$ZZ$208,246,FALSE))=TRUE,"",IF(VLOOKUP($A153,parlvotes_lh!$A$11:$ZZ$208,246,FALSE)=0,"",VLOOKUP($A153,parlvotes_lh!$A$11:$ZZ$208,246,FALSE)))</f>
        <v/>
      </c>
      <c r="W153" s="214" t="str">
        <f>IF(ISERROR(VLOOKUP($A153,parlvotes_lh!$A$11:$ZZ$208,266,FALSE))=TRUE,"",IF(VLOOKUP($A153,parlvotes_lh!$A$11:$ZZ$208,266,FALSE)=0,"",VLOOKUP($A153,parlvotes_lh!$A$11:$ZZ$208,266,FALSE)))</f>
        <v/>
      </c>
      <c r="X153" s="214" t="str">
        <f>IF(ISERROR(VLOOKUP($A153,parlvotes_lh!$A$11:$ZZ$208,286,FALSE))=TRUE,"",IF(VLOOKUP($A153,parlvotes_lh!$A$11:$ZZ$208,286,FALSE)=0,"",VLOOKUP($A153,parlvotes_lh!$A$11:$ZZ$208,286,FALSE)))</f>
        <v/>
      </c>
      <c r="Y153" s="214" t="str">
        <f>IF(ISERROR(VLOOKUP($A153,parlvotes_lh!$A$11:$ZZ$208,306,FALSE))=TRUE,"",IF(VLOOKUP($A153,parlvotes_lh!$A$11:$ZZ$208,306,FALSE)=0,"",VLOOKUP($A153,parlvotes_lh!$A$11:$ZZ$208,306,FALSE)))</f>
        <v/>
      </c>
      <c r="Z153" s="214" t="str">
        <f>IF(ISERROR(VLOOKUP($A153,parlvotes_lh!$A$11:$ZZ$208,326,FALSE))=TRUE,"",IF(VLOOKUP($A153,parlvotes_lh!$A$11:$ZZ$208,326,FALSE)=0,"",VLOOKUP($A153,parlvotes_lh!$A$11:$ZZ$208,326,FALSE)))</f>
        <v/>
      </c>
      <c r="AA153" s="214" t="str">
        <f>IF(ISERROR(VLOOKUP($A153,parlvotes_lh!$A$11:$ZZ$208,346,FALSE))=TRUE,"",IF(VLOOKUP($A153,parlvotes_lh!$A$11:$ZZ$208,346,FALSE)=0,"",VLOOKUP($A153,parlvotes_lh!$A$11:$ZZ$208,346,FALSE)))</f>
        <v/>
      </c>
      <c r="AB153" s="214" t="str">
        <f>IF(ISERROR(VLOOKUP($A153,parlvotes_lh!$A$11:$ZZ$208,366,FALSE))=TRUE,"",IF(VLOOKUP($A153,parlvotes_lh!$A$11:$ZZ$208,366,FALSE)=0,"",VLOOKUP($A153,parlvotes_lh!$A$11:$ZZ$208,366,FALSE)))</f>
        <v/>
      </c>
      <c r="AC153" s="214" t="str">
        <f>IF(ISERROR(VLOOKUP($A153,parlvotes_lh!$A$11:$ZZ$208,386,FALSE))=TRUE,"",IF(VLOOKUP($A153,parlvotes_lh!$A$11:$ZZ$208,386,FALSE)=0,"",VLOOKUP($A153,parlvotes_lh!$A$11:$ZZ$208,386,FALSE)))</f>
        <v/>
      </c>
    </row>
    <row r="154" spans="1:29" ht="13.5" customHeight="1">
      <c r="A154" s="208"/>
      <c r="B154" s="120" t="str">
        <f>IF(A154="","",MID(info_weblinks!$C$3,32,3))</f>
        <v/>
      </c>
      <c r="C154" s="120" t="str">
        <f>IF(info_parties!G157="","",info_parties!G157)</f>
        <v/>
      </c>
      <c r="D154" s="120" t="str">
        <f>IF(info_parties!K157="","",info_parties!K157)</f>
        <v/>
      </c>
      <c r="E154" s="120" t="str">
        <f>IF(info_parties!H157="","",info_parties!H157)</f>
        <v/>
      </c>
      <c r="F154" s="209" t="str">
        <f t="shared" si="16"/>
        <v/>
      </c>
      <c r="G154" s="210" t="str">
        <f t="shared" si="17"/>
        <v/>
      </c>
      <c r="H154" s="211" t="str">
        <f t="shared" si="18"/>
        <v/>
      </c>
      <c r="I154" s="212" t="str">
        <f t="shared" si="19"/>
        <v/>
      </c>
      <c r="J154" s="213" t="str">
        <f>IF(ISERROR(VLOOKUP($A154,parlvotes_lh!$A$11:$ZZ$208,6,FALSE))=TRUE,"",IF(VLOOKUP($A154,parlvotes_lh!$A$11:$ZZ$208,6,FALSE)=0,"",VLOOKUP($A154,parlvotes_lh!$A$11:$ZZ$208,6,FALSE)))</f>
        <v/>
      </c>
      <c r="K154" s="213" t="str">
        <f>IF(ISERROR(VLOOKUP($A154,parlvotes_lh!$A$11:$ZZ$208,26,FALSE))=TRUE,"",IF(VLOOKUP($A154,parlvotes_lh!$A$11:$ZZ$208,26,FALSE)=0,"",VLOOKUP($A154,parlvotes_lh!$A$11:$ZZ$208,26,FALSE)))</f>
        <v/>
      </c>
      <c r="L154" s="213" t="str">
        <f>IF(ISERROR(VLOOKUP($A154,parlvotes_lh!$A$11:$ZZ$208,46,FALSE))=TRUE,"",IF(VLOOKUP($A154,parlvotes_lh!$A$11:$ZZ$208,46,FALSE)=0,"",VLOOKUP($A154,parlvotes_lh!$A$11:$ZZ$208,46,FALSE)))</f>
        <v/>
      </c>
      <c r="M154" s="213" t="str">
        <f>IF(ISERROR(VLOOKUP($A154,parlvotes_lh!$A$11:$ZZ$208,66,FALSE))=TRUE,"",IF(VLOOKUP($A154,parlvotes_lh!$A$11:$ZZ$208,66,FALSE)=0,"",VLOOKUP($A154,parlvotes_lh!$A$11:$ZZ$208,66,FALSE)))</f>
        <v/>
      </c>
      <c r="N154" s="213" t="str">
        <f>IF(ISERROR(VLOOKUP($A154,parlvotes_lh!$A$11:$ZZ$208,86,FALSE))=TRUE,"",IF(VLOOKUP($A154,parlvotes_lh!$A$11:$ZZ$208,86,FALSE)=0,"",VLOOKUP($A154,parlvotes_lh!$A$11:$ZZ$208,86,FALSE)))</f>
        <v/>
      </c>
      <c r="O154" s="213" t="str">
        <f>IF(ISERROR(VLOOKUP($A154,parlvotes_lh!$A$11:$ZZ$208,106,FALSE))=TRUE,"",IF(VLOOKUP($A154,parlvotes_lh!$A$11:$ZZ$208,106,FALSE)=0,"",VLOOKUP($A154,parlvotes_lh!$A$11:$ZZ$208,106,FALSE)))</f>
        <v/>
      </c>
      <c r="P154" s="213" t="str">
        <f>IF(ISERROR(VLOOKUP($A154,parlvotes_lh!$A$11:$ZZ$208,126,FALSE))=TRUE,"",IF(VLOOKUP($A154,parlvotes_lh!$A$11:$ZZ$208,126,FALSE)=0,"",VLOOKUP($A154,parlvotes_lh!$A$11:$ZZ$208,126,FALSE)))</f>
        <v/>
      </c>
      <c r="Q154" s="214" t="str">
        <f>IF(ISERROR(VLOOKUP($A154,parlvotes_lh!$A$11:$ZZ$208,146,FALSE))=TRUE,"",IF(VLOOKUP($A154,parlvotes_lh!$A$11:$ZZ$208,146,FALSE)=0,"",VLOOKUP($A154,parlvotes_lh!$A$11:$ZZ$208,146,FALSE)))</f>
        <v/>
      </c>
      <c r="R154" s="214" t="str">
        <f>IF(ISERROR(VLOOKUP($A154,parlvotes_lh!$A$11:$ZZ$208,166,FALSE))=TRUE,"",IF(VLOOKUP($A154,parlvotes_lh!$A$11:$ZZ$208,166,FALSE)=0,"",VLOOKUP($A154,parlvotes_lh!$A$11:$ZZ$208,166,FALSE)))</f>
        <v/>
      </c>
      <c r="S154" s="214" t="str">
        <f>IF(ISERROR(VLOOKUP($A154,parlvotes_lh!$A$11:$ZZ$208,186,FALSE))=TRUE,"",IF(VLOOKUP($A154,parlvotes_lh!$A$11:$ZZ$208,186,FALSE)=0,"",VLOOKUP($A154,parlvotes_lh!$A$11:$ZZ$208,186,FALSE)))</f>
        <v/>
      </c>
      <c r="T154" s="214" t="str">
        <f>IF(ISERROR(VLOOKUP($A154,parlvotes_lh!$A$11:$ZZ$208,206,FALSE))=TRUE,"",IF(VLOOKUP($A154,parlvotes_lh!$A$11:$ZZ$208,206,FALSE)=0,"",VLOOKUP($A154,parlvotes_lh!$A$11:$ZZ$208,206,FALSE)))</f>
        <v/>
      </c>
      <c r="U154" s="214" t="str">
        <f>IF(ISERROR(VLOOKUP($A154,parlvotes_lh!$A$11:$ZZ$208,226,FALSE))=TRUE,"",IF(VLOOKUP($A154,parlvotes_lh!$A$11:$ZZ$208,226,FALSE)=0,"",VLOOKUP($A154,parlvotes_lh!$A$11:$ZZ$208,226,FALSE)))</f>
        <v/>
      </c>
      <c r="V154" s="214" t="str">
        <f>IF(ISERROR(VLOOKUP($A154,parlvotes_lh!$A$11:$ZZ$208,246,FALSE))=TRUE,"",IF(VLOOKUP($A154,parlvotes_lh!$A$11:$ZZ$208,246,FALSE)=0,"",VLOOKUP($A154,parlvotes_lh!$A$11:$ZZ$208,246,FALSE)))</f>
        <v/>
      </c>
      <c r="W154" s="214" t="str">
        <f>IF(ISERROR(VLOOKUP($A154,parlvotes_lh!$A$11:$ZZ$208,266,FALSE))=TRUE,"",IF(VLOOKUP($A154,parlvotes_lh!$A$11:$ZZ$208,266,FALSE)=0,"",VLOOKUP($A154,parlvotes_lh!$A$11:$ZZ$208,266,FALSE)))</f>
        <v/>
      </c>
      <c r="X154" s="214" t="str">
        <f>IF(ISERROR(VLOOKUP($A154,parlvotes_lh!$A$11:$ZZ$208,286,FALSE))=TRUE,"",IF(VLOOKUP($A154,parlvotes_lh!$A$11:$ZZ$208,286,FALSE)=0,"",VLOOKUP($A154,parlvotes_lh!$A$11:$ZZ$208,286,FALSE)))</f>
        <v/>
      </c>
      <c r="Y154" s="214" t="str">
        <f>IF(ISERROR(VLOOKUP($A154,parlvotes_lh!$A$11:$ZZ$208,306,FALSE))=TRUE,"",IF(VLOOKUP($A154,parlvotes_lh!$A$11:$ZZ$208,306,FALSE)=0,"",VLOOKUP($A154,parlvotes_lh!$A$11:$ZZ$208,306,FALSE)))</f>
        <v/>
      </c>
      <c r="Z154" s="214" t="str">
        <f>IF(ISERROR(VLOOKUP($A154,parlvotes_lh!$A$11:$ZZ$208,326,FALSE))=TRUE,"",IF(VLOOKUP($A154,parlvotes_lh!$A$11:$ZZ$208,326,FALSE)=0,"",VLOOKUP($A154,parlvotes_lh!$A$11:$ZZ$208,326,FALSE)))</f>
        <v/>
      </c>
      <c r="AA154" s="214" t="str">
        <f>IF(ISERROR(VLOOKUP($A154,parlvotes_lh!$A$11:$ZZ$208,346,FALSE))=TRUE,"",IF(VLOOKUP($A154,parlvotes_lh!$A$11:$ZZ$208,346,FALSE)=0,"",VLOOKUP($A154,parlvotes_lh!$A$11:$ZZ$208,346,FALSE)))</f>
        <v/>
      </c>
      <c r="AB154" s="214" t="str">
        <f>IF(ISERROR(VLOOKUP($A154,parlvotes_lh!$A$11:$ZZ$208,366,FALSE))=TRUE,"",IF(VLOOKUP($A154,parlvotes_lh!$A$11:$ZZ$208,366,FALSE)=0,"",VLOOKUP($A154,parlvotes_lh!$A$11:$ZZ$208,366,FALSE)))</f>
        <v/>
      </c>
      <c r="AC154" s="214" t="str">
        <f>IF(ISERROR(VLOOKUP($A154,parlvotes_lh!$A$11:$ZZ$208,386,FALSE))=TRUE,"",IF(VLOOKUP($A154,parlvotes_lh!$A$11:$ZZ$208,386,FALSE)=0,"",VLOOKUP($A154,parlvotes_lh!$A$11:$ZZ$208,386,FALSE)))</f>
        <v/>
      </c>
    </row>
    <row r="155" spans="1:29" ht="13.5" customHeight="1">
      <c r="A155" s="208"/>
      <c r="B155" s="120" t="str">
        <f>IF(A155="","",MID(info_weblinks!$C$3,32,3))</f>
        <v/>
      </c>
      <c r="C155" s="120" t="str">
        <f>IF(info_parties!G158="","",info_parties!G158)</f>
        <v/>
      </c>
      <c r="D155" s="120" t="str">
        <f>IF(info_parties!K158="","",info_parties!K158)</f>
        <v/>
      </c>
      <c r="E155" s="120" t="str">
        <f>IF(info_parties!H158="","",info_parties!H158)</f>
        <v/>
      </c>
      <c r="F155" s="209" t="str">
        <f t="shared" si="16"/>
        <v/>
      </c>
      <c r="G155" s="210" t="str">
        <f t="shared" si="17"/>
        <v/>
      </c>
      <c r="H155" s="211" t="str">
        <f t="shared" si="18"/>
        <v/>
      </c>
      <c r="I155" s="212" t="str">
        <f t="shared" si="19"/>
        <v/>
      </c>
      <c r="J155" s="213" t="str">
        <f>IF(ISERROR(VLOOKUP($A155,parlvotes_lh!$A$11:$ZZ$208,6,FALSE))=TRUE,"",IF(VLOOKUP($A155,parlvotes_lh!$A$11:$ZZ$208,6,FALSE)=0,"",VLOOKUP($A155,parlvotes_lh!$A$11:$ZZ$208,6,FALSE)))</f>
        <v/>
      </c>
      <c r="K155" s="213" t="str">
        <f>IF(ISERROR(VLOOKUP($A155,parlvotes_lh!$A$11:$ZZ$208,26,FALSE))=TRUE,"",IF(VLOOKUP($A155,parlvotes_lh!$A$11:$ZZ$208,26,FALSE)=0,"",VLOOKUP($A155,parlvotes_lh!$A$11:$ZZ$208,26,FALSE)))</f>
        <v/>
      </c>
      <c r="L155" s="213" t="str">
        <f>IF(ISERROR(VLOOKUP($A155,parlvotes_lh!$A$11:$ZZ$208,46,FALSE))=TRUE,"",IF(VLOOKUP($A155,parlvotes_lh!$A$11:$ZZ$208,46,FALSE)=0,"",VLOOKUP($A155,parlvotes_lh!$A$11:$ZZ$208,46,FALSE)))</f>
        <v/>
      </c>
      <c r="M155" s="213" t="str">
        <f>IF(ISERROR(VLOOKUP($A155,parlvotes_lh!$A$11:$ZZ$208,66,FALSE))=TRUE,"",IF(VLOOKUP($A155,parlvotes_lh!$A$11:$ZZ$208,66,FALSE)=0,"",VLOOKUP($A155,parlvotes_lh!$A$11:$ZZ$208,66,FALSE)))</f>
        <v/>
      </c>
      <c r="N155" s="213" t="str">
        <f>IF(ISERROR(VLOOKUP($A155,parlvotes_lh!$A$11:$ZZ$208,86,FALSE))=TRUE,"",IF(VLOOKUP($A155,parlvotes_lh!$A$11:$ZZ$208,86,FALSE)=0,"",VLOOKUP($A155,parlvotes_lh!$A$11:$ZZ$208,86,FALSE)))</f>
        <v/>
      </c>
      <c r="O155" s="213" t="str">
        <f>IF(ISERROR(VLOOKUP($A155,parlvotes_lh!$A$11:$ZZ$208,106,FALSE))=TRUE,"",IF(VLOOKUP($A155,parlvotes_lh!$A$11:$ZZ$208,106,FALSE)=0,"",VLOOKUP($A155,parlvotes_lh!$A$11:$ZZ$208,106,FALSE)))</f>
        <v/>
      </c>
      <c r="P155" s="213" t="str">
        <f>IF(ISERROR(VLOOKUP($A155,parlvotes_lh!$A$11:$ZZ$208,126,FALSE))=TRUE,"",IF(VLOOKUP($A155,parlvotes_lh!$A$11:$ZZ$208,126,FALSE)=0,"",VLOOKUP($A155,parlvotes_lh!$A$11:$ZZ$208,126,FALSE)))</f>
        <v/>
      </c>
      <c r="Q155" s="214" t="str">
        <f>IF(ISERROR(VLOOKUP($A155,parlvotes_lh!$A$11:$ZZ$208,146,FALSE))=TRUE,"",IF(VLOOKUP($A155,parlvotes_lh!$A$11:$ZZ$208,146,FALSE)=0,"",VLOOKUP($A155,parlvotes_lh!$A$11:$ZZ$208,146,FALSE)))</f>
        <v/>
      </c>
      <c r="R155" s="214" t="str">
        <f>IF(ISERROR(VLOOKUP($A155,parlvotes_lh!$A$11:$ZZ$208,166,FALSE))=TRUE,"",IF(VLOOKUP($A155,parlvotes_lh!$A$11:$ZZ$208,166,FALSE)=0,"",VLOOKUP($A155,parlvotes_lh!$A$11:$ZZ$208,166,FALSE)))</f>
        <v/>
      </c>
      <c r="S155" s="214" t="str">
        <f>IF(ISERROR(VLOOKUP($A155,parlvotes_lh!$A$11:$ZZ$208,186,FALSE))=TRUE,"",IF(VLOOKUP($A155,parlvotes_lh!$A$11:$ZZ$208,186,FALSE)=0,"",VLOOKUP($A155,parlvotes_lh!$A$11:$ZZ$208,186,FALSE)))</f>
        <v/>
      </c>
      <c r="T155" s="214" t="str">
        <f>IF(ISERROR(VLOOKUP($A155,parlvotes_lh!$A$11:$ZZ$208,206,FALSE))=TRUE,"",IF(VLOOKUP($A155,parlvotes_lh!$A$11:$ZZ$208,206,FALSE)=0,"",VLOOKUP($A155,parlvotes_lh!$A$11:$ZZ$208,206,FALSE)))</f>
        <v/>
      </c>
      <c r="U155" s="214" t="str">
        <f>IF(ISERROR(VLOOKUP($A155,parlvotes_lh!$A$11:$ZZ$208,226,FALSE))=TRUE,"",IF(VLOOKUP($A155,parlvotes_lh!$A$11:$ZZ$208,226,FALSE)=0,"",VLOOKUP($A155,parlvotes_lh!$A$11:$ZZ$208,226,FALSE)))</f>
        <v/>
      </c>
      <c r="V155" s="214" t="str">
        <f>IF(ISERROR(VLOOKUP($A155,parlvotes_lh!$A$11:$ZZ$208,246,FALSE))=TRUE,"",IF(VLOOKUP($A155,parlvotes_lh!$A$11:$ZZ$208,246,FALSE)=0,"",VLOOKUP($A155,parlvotes_lh!$A$11:$ZZ$208,246,FALSE)))</f>
        <v/>
      </c>
      <c r="W155" s="214" t="str">
        <f>IF(ISERROR(VLOOKUP($A155,parlvotes_lh!$A$11:$ZZ$208,266,FALSE))=TRUE,"",IF(VLOOKUP($A155,parlvotes_lh!$A$11:$ZZ$208,266,FALSE)=0,"",VLOOKUP($A155,parlvotes_lh!$A$11:$ZZ$208,266,FALSE)))</f>
        <v/>
      </c>
      <c r="X155" s="214" t="str">
        <f>IF(ISERROR(VLOOKUP($A155,parlvotes_lh!$A$11:$ZZ$208,286,FALSE))=TRUE,"",IF(VLOOKUP($A155,parlvotes_lh!$A$11:$ZZ$208,286,FALSE)=0,"",VLOOKUP($A155,parlvotes_lh!$A$11:$ZZ$208,286,FALSE)))</f>
        <v/>
      </c>
      <c r="Y155" s="214" t="str">
        <f>IF(ISERROR(VLOOKUP($A155,parlvotes_lh!$A$11:$ZZ$208,306,FALSE))=TRUE,"",IF(VLOOKUP($A155,parlvotes_lh!$A$11:$ZZ$208,306,FALSE)=0,"",VLOOKUP($A155,parlvotes_lh!$A$11:$ZZ$208,306,FALSE)))</f>
        <v/>
      </c>
      <c r="Z155" s="214" t="str">
        <f>IF(ISERROR(VLOOKUP($A155,parlvotes_lh!$A$11:$ZZ$208,326,FALSE))=TRUE,"",IF(VLOOKUP($A155,parlvotes_lh!$A$11:$ZZ$208,326,FALSE)=0,"",VLOOKUP($A155,parlvotes_lh!$A$11:$ZZ$208,326,FALSE)))</f>
        <v/>
      </c>
      <c r="AA155" s="214" t="str">
        <f>IF(ISERROR(VLOOKUP($A155,parlvotes_lh!$A$11:$ZZ$208,346,FALSE))=TRUE,"",IF(VLOOKUP($A155,parlvotes_lh!$A$11:$ZZ$208,346,FALSE)=0,"",VLOOKUP($A155,parlvotes_lh!$A$11:$ZZ$208,346,FALSE)))</f>
        <v/>
      </c>
      <c r="AB155" s="214" t="str">
        <f>IF(ISERROR(VLOOKUP($A155,parlvotes_lh!$A$11:$ZZ$208,366,FALSE))=TRUE,"",IF(VLOOKUP($A155,parlvotes_lh!$A$11:$ZZ$208,366,FALSE)=0,"",VLOOKUP($A155,parlvotes_lh!$A$11:$ZZ$208,366,FALSE)))</f>
        <v/>
      </c>
      <c r="AC155" s="214" t="str">
        <f>IF(ISERROR(VLOOKUP($A155,parlvotes_lh!$A$11:$ZZ$208,386,FALSE))=TRUE,"",IF(VLOOKUP($A155,parlvotes_lh!$A$11:$ZZ$208,386,FALSE)=0,"",VLOOKUP($A155,parlvotes_lh!$A$11:$ZZ$208,386,FALSE)))</f>
        <v/>
      </c>
    </row>
    <row r="156" spans="1:29" ht="13.5" customHeight="1">
      <c r="A156" s="208"/>
      <c r="B156" s="120" t="str">
        <f>IF(A156="","",MID(info_weblinks!$C$3,32,3))</f>
        <v/>
      </c>
      <c r="C156" s="120" t="str">
        <f>IF(info_parties!G159="","",info_parties!G159)</f>
        <v/>
      </c>
      <c r="D156" s="120" t="str">
        <f>IF(info_parties!K159="","",info_parties!K159)</f>
        <v/>
      </c>
      <c r="E156" s="120" t="str">
        <f>IF(info_parties!H159="","",info_parties!H159)</f>
        <v/>
      </c>
      <c r="F156" s="209" t="str">
        <f t="shared" si="16"/>
        <v/>
      </c>
      <c r="G156" s="210" t="str">
        <f t="shared" si="17"/>
        <v/>
      </c>
      <c r="H156" s="211" t="str">
        <f t="shared" si="18"/>
        <v/>
      </c>
      <c r="I156" s="212" t="str">
        <f t="shared" si="19"/>
        <v/>
      </c>
      <c r="J156" s="213" t="str">
        <f>IF(ISERROR(VLOOKUP($A156,parlvotes_lh!$A$11:$ZZ$208,6,FALSE))=TRUE,"",IF(VLOOKUP($A156,parlvotes_lh!$A$11:$ZZ$208,6,FALSE)=0,"",VLOOKUP($A156,parlvotes_lh!$A$11:$ZZ$208,6,FALSE)))</f>
        <v/>
      </c>
      <c r="K156" s="213" t="str">
        <f>IF(ISERROR(VLOOKUP($A156,parlvotes_lh!$A$11:$ZZ$208,26,FALSE))=TRUE,"",IF(VLOOKUP($A156,parlvotes_lh!$A$11:$ZZ$208,26,FALSE)=0,"",VLOOKUP($A156,parlvotes_lh!$A$11:$ZZ$208,26,FALSE)))</f>
        <v/>
      </c>
      <c r="L156" s="213" t="str">
        <f>IF(ISERROR(VLOOKUP($A156,parlvotes_lh!$A$11:$ZZ$208,46,FALSE))=TRUE,"",IF(VLOOKUP($A156,parlvotes_lh!$A$11:$ZZ$208,46,FALSE)=0,"",VLOOKUP($A156,parlvotes_lh!$A$11:$ZZ$208,46,FALSE)))</f>
        <v/>
      </c>
      <c r="M156" s="213" t="str">
        <f>IF(ISERROR(VLOOKUP($A156,parlvotes_lh!$A$11:$ZZ$208,66,FALSE))=TRUE,"",IF(VLOOKUP($A156,parlvotes_lh!$A$11:$ZZ$208,66,FALSE)=0,"",VLOOKUP($A156,parlvotes_lh!$A$11:$ZZ$208,66,FALSE)))</f>
        <v/>
      </c>
      <c r="N156" s="213" t="str">
        <f>IF(ISERROR(VLOOKUP($A156,parlvotes_lh!$A$11:$ZZ$208,86,FALSE))=TRUE,"",IF(VLOOKUP($A156,parlvotes_lh!$A$11:$ZZ$208,86,FALSE)=0,"",VLOOKUP($A156,parlvotes_lh!$A$11:$ZZ$208,86,FALSE)))</f>
        <v/>
      </c>
      <c r="O156" s="213" t="str">
        <f>IF(ISERROR(VLOOKUP($A156,parlvotes_lh!$A$11:$ZZ$208,106,FALSE))=TRUE,"",IF(VLOOKUP($A156,parlvotes_lh!$A$11:$ZZ$208,106,FALSE)=0,"",VLOOKUP($A156,parlvotes_lh!$A$11:$ZZ$208,106,FALSE)))</f>
        <v/>
      </c>
      <c r="P156" s="213" t="str">
        <f>IF(ISERROR(VLOOKUP($A156,parlvotes_lh!$A$11:$ZZ$208,126,FALSE))=TRUE,"",IF(VLOOKUP($A156,parlvotes_lh!$A$11:$ZZ$208,126,FALSE)=0,"",VLOOKUP($A156,parlvotes_lh!$A$11:$ZZ$208,126,FALSE)))</f>
        <v/>
      </c>
      <c r="Q156" s="214" t="str">
        <f>IF(ISERROR(VLOOKUP($A156,parlvotes_lh!$A$11:$ZZ$208,146,FALSE))=TRUE,"",IF(VLOOKUP($A156,parlvotes_lh!$A$11:$ZZ$208,146,FALSE)=0,"",VLOOKUP($A156,parlvotes_lh!$A$11:$ZZ$208,146,FALSE)))</f>
        <v/>
      </c>
      <c r="R156" s="214" t="str">
        <f>IF(ISERROR(VLOOKUP($A156,parlvotes_lh!$A$11:$ZZ$208,166,FALSE))=TRUE,"",IF(VLOOKUP($A156,parlvotes_lh!$A$11:$ZZ$208,166,FALSE)=0,"",VLOOKUP($A156,parlvotes_lh!$A$11:$ZZ$208,166,FALSE)))</f>
        <v/>
      </c>
      <c r="S156" s="214" t="str">
        <f>IF(ISERROR(VLOOKUP($A156,parlvotes_lh!$A$11:$ZZ$208,186,FALSE))=TRUE,"",IF(VLOOKUP($A156,parlvotes_lh!$A$11:$ZZ$208,186,FALSE)=0,"",VLOOKUP($A156,parlvotes_lh!$A$11:$ZZ$208,186,FALSE)))</f>
        <v/>
      </c>
      <c r="T156" s="214" t="str">
        <f>IF(ISERROR(VLOOKUP($A156,parlvotes_lh!$A$11:$ZZ$208,206,FALSE))=TRUE,"",IF(VLOOKUP($A156,parlvotes_lh!$A$11:$ZZ$208,206,FALSE)=0,"",VLOOKUP($A156,parlvotes_lh!$A$11:$ZZ$208,206,FALSE)))</f>
        <v/>
      </c>
      <c r="U156" s="214" t="str">
        <f>IF(ISERROR(VLOOKUP($A156,parlvotes_lh!$A$11:$ZZ$208,226,FALSE))=TRUE,"",IF(VLOOKUP($A156,parlvotes_lh!$A$11:$ZZ$208,226,FALSE)=0,"",VLOOKUP($A156,parlvotes_lh!$A$11:$ZZ$208,226,FALSE)))</f>
        <v/>
      </c>
      <c r="V156" s="214" t="str">
        <f>IF(ISERROR(VLOOKUP($A156,parlvotes_lh!$A$11:$ZZ$208,246,FALSE))=TRUE,"",IF(VLOOKUP($A156,parlvotes_lh!$A$11:$ZZ$208,246,FALSE)=0,"",VLOOKUP($A156,parlvotes_lh!$A$11:$ZZ$208,246,FALSE)))</f>
        <v/>
      </c>
      <c r="W156" s="214" t="str">
        <f>IF(ISERROR(VLOOKUP($A156,parlvotes_lh!$A$11:$ZZ$208,266,FALSE))=TRUE,"",IF(VLOOKUP($A156,parlvotes_lh!$A$11:$ZZ$208,266,FALSE)=0,"",VLOOKUP($A156,parlvotes_lh!$A$11:$ZZ$208,266,FALSE)))</f>
        <v/>
      </c>
      <c r="X156" s="214" t="str">
        <f>IF(ISERROR(VLOOKUP($A156,parlvotes_lh!$A$11:$ZZ$208,286,FALSE))=TRUE,"",IF(VLOOKUP($A156,parlvotes_lh!$A$11:$ZZ$208,286,FALSE)=0,"",VLOOKUP($A156,parlvotes_lh!$A$11:$ZZ$208,286,FALSE)))</f>
        <v/>
      </c>
      <c r="Y156" s="214" t="str">
        <f>IF(ISERROR(VLOOKUP($A156,parlvotes_lh!$A$11:$ZZ$208,306,FALSE))=TRUE,"",IF(VLOOKUP($A156,parlvotes_lh!$A$11:$ZZ$208,306,FALSE)=0,"",VLOOKUP($A156,parlvotes_lh!$A$11:$ZZ$208,306,FALSE)))</f>
        <v/>
      </c>
      <c r="Z156" s="214" t="str">
        <f>IF(ISERROR(VLOOKUP($A156,parlvotes_lh!$A$11:$ZZ$208,326,FALSE))=TRUE,"",IF(VLOOKUP($A156,parlvotes_lh!$A$11:$ZZ$208,326,FALSE)=0,"",VLOOKUP($A156,parlvotes_lh!$A$11:$ZZ$208,326,FALSE)))</f>
        <v/>
      </c>
      <c r="AA156" s="214" t="str">
        <f>IF(ISERROR(VLOOKUP($A156,parlvotes_lh!$A$11:$ZZ$208,346,FALSE))=TRUE,"",IF(VLOOKUP($A156,parlvotes_lh!$A$11:$ZZ$208,346,FALSE)=0,"",VLOOKUP($A156,parlvotes_lh!$A$11:$ZZ$208,346,FALSE)))</f>
        <v/>
      </c>
      <c r="AB156" s="214" t="str">
        <f>IF(ISERROR(VLOOKUP($A156,parlvotes_lh!$A$11:$ZZ$208,366,FALSE))=TRUE,"",IF(VLOOKUP($A156,parlvotes_lh!$A$11:$ZZ$208,366,FALSE)=0,"",VLOOKUP($A156,parlvotes_lh!$A$11:$ZZ$208,366,FALSE)))</f>
        <v/>
      </c>
      <c r="AC156" s="214" t="str">
        <f>IF(ISERROR(VLOOKUP($A156,parlvotes_lh!$A$11:$ZZ$208,386,FALSE))=TRUE,"",IF(VLOOKUP($A156,parlvotes_lh!$A$11:$ZZ$208,386,FALSE)=0,"",VLOOKUP($A156,parlvotes_lh!$A$11:$ZZ$208,386,FALSE)))</f>
        <v/>
      </c>
    </row>
    <row r="157" spans="1:29" ht="13.5" customHeight="1">
      <c r="A157" s="208"/>
      <c r="B157" s="120" t="str">
        <f>IF(A157="","",MID(info_weblinks!$C$3,32,3))</f>
        <v/>
      </c>
      <c r="C157" s="120" t="str">
        <f>IF(info_parties!G160="","",info_parties!G160)</f>
        <v/>
      </c>
      <c r="D157" s="120" t="str">
        <f>IF(info_parties!K160="","",info_parties!K160)</f>
        <v/>
      </c>
      <c r="E157" s="120" t="str">
        <f>IF(info_parties!H160="","",info_parties!H160)</f>
        <v/>
      </c>
      <c r="F157" s="209" t="str">
        <f t="shared" si="16"/>
        <v/>
      </c>
      <c r="G157" s="210" t="str">
        <f t="shared" si="17"/>
        <v/>
      </c>
      <c r="H157" s="211" t="str">
        <f t="shared" si="18"/>
        <v/>
      </c>
      <c r="I157" s="212" t="str">
        <f t="shared" si="19"/>
        <v/>
      </c>
      <c r="J157" s="213" t="str">
        <f>IF(ISERROR(VLOOKUP($A157,parlvotes_lh!$A$11:$ZZ$208,6,FALSE))=TRUE,"",IF(VLOOKUP($A157,parlvotes_lh!$A$11:$ZZ$208,6,FALSE)=0,"",VLOOKUP($A157,parlvotes_lh!$A$11:$ZZ$208,6,FALSE)))</f>
        <v/>
      </c>
      <c r="K157" s="213" t="str">
        <f>IF(ISERROR(VLOOKUP($A157,parlvotes_lh!$A$11:$ZZ$208,26,FALSE))=TRUE,"",IF(VLOOKUP($A157,parlvotes_lh!$A$11:$ZZ$208,26,FALSE)=0,"",VLOOKUP($A157,parlvotes_lh!$A$11:$ZZ$208,26,FALSE)))</f>
        <v/>
      </c>
      <c r="L157" s="213" t="str">
        <f>IF(ISERROR(VLOOKUP($A157,parlvotes_lh!$A$11:$ZZ$208,46,FALSE))=TRUE,"",IF(VLOOKUP($A157,parlvotes_lh!$A$11:$ZZ$208,46,FALSE)=0,"",VLOOKUP($A157,parlvotes_lh!$A$11:$ZZ$208,46,FALSE)))</f>
        <v/>
      </c>
      <c r="M157" s="213" t="str">
        <f>IF(ISERROR(VLOOKUP($A157,parlvotes_lh!$A$11:$ZZ$208,66,FALSE))=TRUE,"",IF(VLOOKUP($A157,parlvotes_lh!$A$11:$ZZ$208,66,FALSE)=0,"",VLOOKUP($A157,parlvotes_lh!$A$11:$ZZ$208,66,FALSE)))</f>
        <v/>
      </c>
      <c r="N157" s="213" t="str">
        <f>IF(ISERROR(VLOOKUP($A157,parlvotes_lh!$A$11:$ZZ$208,86,FALSE))=TRUE,"",IF(VLOOKUP($A157,parlvotes_lh!$A$11:$ZZ$208,86,FALSE)=0,"",VLOOKUP($A157,parlvotes_lh!$A$11:$ZZ$208,86,FALSE)))</f>
        <v/>
      </c>
      <c r="O157" s="213" t="str">
        <f>IF(ISERROR(VLOOKUP($A157,parlvotes_lh!$A$11:$ZZ$208,106,FALSE))=TRUE,"",IF(VLOOKUP($A157,parlvotes_lh!$A$11:$ZZ$208,106,FALSE)=0,"",VLOOKUP($A157,parlvotes_lh!$A$11:$ZZ$208,106,FALSE)))</f>
        <v/>
      </c>
      <c r="P157" s="213" t="str">
        <f>IF(ISERROR(VLOOKUP($A157,parlvotes_lh!$A$11:$ZZ$208,126,FALSE))=TRUE,"",IF(VLOOKUP($A157,parlvotes_lh!$A$11:$ZZ$208,126,FALSE)=0,"",VLOOKUP($A157,parlvotes_lh!$A$11:$ZZ$208,126,FALSE)))</f>
        <v/>
      </c>
      <c r="Q157" s="214" t="str">
        <f>IF(ISERROR(VLOOKUP($A157,parlvotes_lh!$A$11:$ZZ$208,146,FALSE))=TRUE,"",IF(VLOOKUP($A157,parlvotes_lh!$A$11:$ZZ$208,146,FALSE)=0,"",VLOOKUP($A157,parlvotes_lh!$A$11:$ZZ$208,146,FALSE)))</f>
        <v/>
      </c>
      <c r="R157" s="214" t="str">
        <f>IF(ISERROR(VLOOKUP($A157,parlvotes_lh!$A$11:$ZZ$208,166,FALSE))=TRUE,"",IF(VLOOKUP($A157,parlvotes_lh!$A$11:$ZZ$208,166,FALSE)=0,"",VLOOKUP($A157,parlvotes_lh!$A$11:$ZZ$208,166,FALSE)))</f>
        <v/>
      </c>
      <c r="S157" s="214" t="str">
        <f>IF(ISERROR(VLOOKUP($A157,parlvotes_lh!$A$11:$ZZ$208,186,FALSE))=TRUE,"",IF(VLOOKUP($A157,parlvotes_lh!$A$11:$ZZ$208,186,FALSE)=0,"",VLOOKUP($A157,parlvotes_lh!$A$11:$ZZ$208,186,FALSE)))</f>
        <v/>
      </c>
      <c r="T157" s="214" t="str">
        <f>IF(ISERROR(VLOOKUP($A157,parlvotes_lh!$A$11:$ZZ$208,206,FALSE))=TRUE,"",IF(VLOOKUP($A157,parlvotes_lh!$A$11:$ZZ$208,206,FALSE)=0,"",VLOOKUP($A157,parlvotes_lh!$A$11:$ZZ$208,206,FALSE)))</f>
        <v/>
      </c>
      <c r="U157" s="214" t="str">
        <f>IF(ISERROR(VLOOKUP($A157,parlvotes_lh!$A$11:$ZZ$208,226,FALSE))=TRUE,"",IF(VLOOKUP($A157,parlvotes_lh!$A$11:$ZZ$208,226,FALSE)=0,"",VLOOKUP($A157,parlvotes_lh!$A$11:$ZZ$208,226,FALSE)))</f>
        <v/>
      </c>
      <c r="V157" s="214" t="str">
        <f>IF(ISERROR(VLOOKUP($A157,parlvotes_lh!$A$11:$ZZ$208,246,FALSE))=TRUE,"",IF(VLOOKUP($A157,parlvotes_lh!$A$11:$ZZ$208,246,FALSE)=0,"",VLOOKUP($A157,parlvotes_lh!$A$11:$ZZ$208,246,FALSE)))</f>
        <v/>
      </c>
      <c r="W157" s="214" t="str">
        <f>IF(ISERROR(VLOOKUP($A157,parlvotes_lh!$A$11:$ZZ$208,266,FALSE))=TRUE,"",IF(VLOOKUP($A157,parlvotes_lh!$A$11:$ZZ$208,266,FALSE)=0,"",VLOOKUP($A157,parlvotes_lh!$A$11:$ZZ$208,266,FALSE)))</f>
        <v/>
      </c>
      <c r="X157" s="214" t="str">
        <f>IF(ISERROR(VLOOKUP($A157,parlvotes_lh!$A$11:$ZZ$208,286,FALSE))=TRUE,"",IF(VLOOKUP($A157,parlvotes_lh!$A$11:$ZZ$208,286,FALSE)=0,"",VLOOKUP($A157,parlvotes_lh!$A$11:$ZZ$208,286,FALSE)))</f>
        <v/>
      </c>
      <c r="Y157" s="214" t="str">
        <f>IF(ISERROR(VLOOKUP($A157,parlvotes_lh!$A$11:$ZZ$208,306,FALSE))=TRUE,"",IF(VLOOKUP($A157,parlvotes_lh!$A$11:$ZZ$208,306,FALSE)=0,"",VLOOKUP($A157,parlvotes_lh!$A$11:$ZZ$208,306,FALSE)))</f>
        <v/>
      </c>
      <c r="Z157" s="214" t="str">
        <f>IF(ISERROR(VLOOKUP($A157,parlvotes_lh!$A$11:$ZZ$208,326,FALSE))=TRUE,"",IF(VLOOKUP($A157,parlvotes_lh!$A$11:$ZZ$208,326,FALSE)=0,"",VLOOKUP($A157,parlvotes_lh!$A$11:$ZZ$208,326,FALSE)))</f>
        <v/>
      </c>
      <c r="AA157" s="214" t="str">
        <f>IF(ISERROR(VLOOKUP($A157,parlvotes_lh!$A$11:$ZZ$208,346,FALSE))=TRUE,"",IF(VLOOKUP($A157,parlvotes_lh!$A$11:$ZZ$208,346,FALSE)=0,"",VLOOKUP($A157,parlvotes_lh!$A$11:$ZZ$208,346,FALSE)))</f>
        <v/>
      </c>
      <c r="AB157" s="214" t="str">
        <f>IF(ISERROR(VLOOKUP($A157,parlvotes_lh!$A$11:$ZZ$208,366,FALSE))=TRUE,"",IF(VLOOKUP($A157,parlvotes_lh!$A$11:$ZZ$208,366,FALSE)=0,"",VLOOKUP($A157,parlvotes_lh!$A$11:$ZZ$208,366,FALSE)))</f>
        <v/>
      </c>
      <c r="AC157" s="214" t="str">
        <f>IF(ISERROR(VLOOKUP($A157,parlvotes_lh!$A$11:$ZZ$208,386,FALSE))=TRUE,"",IF(VLOOKUP($A157,parlvotes_lh!$A$11:$ZZ$208,386,FALSE)=0,"",VLOOKUP($A157,parlvotes_lh!$A$11:$ZZ$208,386,FALSE)))</f>
        <v/>
      </c>
    </row>
    <row r="158" spans="1:29" ht="13.5" customHeight="1">
      <c r="A158" s="208"/>
      <c r="B158" s="120" t="str">
        <f>IF(A158="","",MID(info_weblinks!$C$3,32,3))</f>
        <v/>
      </c>
      <c r="C158" s="120" t="str">
        <f>IF(info_parties!G161="","",info_parties!G161)</f>
        <v/>
      </c>
      <c r="D158" s="120" t="str">
        <f>IF(info_parties!K161="","",info_parties!K161)</f>
        <v/>
      </c>
      <c r="E158" s="120" t="str">
        <f>IF(info_parties!H161="","",info_parties!H161)</f>
        <v/>
      </c>
      <c r="F158" s="209" t="str">
        <f t="shared" si="16"/>
        <v/>
      </c>
      <c r="G158" s="210" t="str">
        <f t="shared" si="17"/>
        <v/>
      </c>
      <c r="H158" s="211" t="str">
        <f t="shared" si="18"/>
        <v/>
      </c>
      <c r="I158" s="212" t="str">
        <f t="shared" si="19"/>
        <v/>
      </c>
      <c r="J158" s="213" t="str">
        <f>IF(ISERROR(VLOOKUP($A158,parlvotes_lh!$A$11:$ZZ$208,6,FALSE))=TRUE,"",IF(VLOOKUP($A158,parlvotes_lh!$A$11:$ZZ$208,6,FALSE)=0,"",VLOOKUP($A158,parlvotes_lh!$A$11:$ZZ$208,6,FALSE)))</f>
        <v/>
      </c>
      <c r="K158" s="213" t="str">
        <f>IF(ISERROR(VLOOKUP($A158,parlvotes_lh!$A$11:$ZZ$208,26,FALSE))=TRUE,"",IF(VLOOKUP($A158,parlvotes_lh!$A$11:$ZZ$208,26,FALSE)=0,"",VLOOKUP($A158,parlvotes_lh!$A$11:$ZZ$208,26,FALSE)))</f>
        <v/>
      </c>
      <c r="L158" s="213" t="str">
        <f>IF(ISERROR(VLOOKUP($A158,parlvotes_lh!$A$11:$ZZ$208,46,FALSE))=TRUE,"",IF(VLOOKUP($A158,parlvotes_lh!$A$11:$ZZ$208,46,FALSE)=0,"",VLOOKUP($A158,parlvotes_lh!$A$11:$ZZ$208,46,FALSE)))</f>
        <v/>
      </c>
      <c r="M158" s="213" t="str">
        <f>IF(ISERROR(VLOOKUP($A158,parlvotes_lh!$A$11:$ZZ$208,66,FALSE))=TRUE,"",IF(VLOOKUP($A158,parlvotes_lh!$A$11:$ZZ$208,66,FALSE)=0,"",VLOOKUP($A158,parlvotes_lh!$A$11:$ZZ$208,66,FALSE)))</f>
        <v/>
      </c>
      <c r="N158" s="213" t="str">
        <f>IF(ISERROR(VLOOKUP($A158,parlvotes_lh!$A$11:$ZZ$208,86,FALSE))=TRUE,"",IF(VLOOKUP($A158,parlvotes_lh!$A$11:$ZZ$208,86,FALSE)=0,"",VLOOKUP($A158,parlvotes_lh!$A$11:$ZZ$208,86,FALSE)))</f>
        <v/>
      </c>
      <c r="O158" s="213" t="str">
        <f>IF(ISERROR(VLOOKUP($A158,parlvotes_lh!$A$11:$ZZ$208,106,FALSE))=TRUE,"",IF(VLOOKUP($A158,parlvotes_lh!$A$11:$ZZ$208,106,FALSE)=0,"",VLOOKUP($A158,parlvotes_lh!$A$11:$ZZ$208,106,FALSE)))</f>
        <v/>
      </c>
      <c r="P158" s="213" t="str">
        <f>IF(ISERROR(VLOOKUP($A158,parlvotes_lh!$A$11:$ZZ$208,126,FALSE))=TRUE,"",IF(VLOOKUP($A158,parlvotes_lh!$A$11:$ZZ$208,126,FALSE)=0,"",VLOOKUP($A158,parlvotes_lh!$A$11:$ZZ$208,126,FALSE)))</f>
        <v/>
      </c>
      <c r="Q158" s="214" t="str">
        <f>IF(ISERROR(VLOOKUP($A158,parlvotes_lh!$A$11:$ZZ$208,146,FALSE))=TRUE,"",IF(VLOOKUP($A158,parlvotes_lh!$A$11:$ZZ$208,146,FALSE)=0,"",VLOOKUP($A158,parlvotes_lh!$A$11:$ZZ$208,146,FALSE)))</f>
        <v/>
      </c>
      <c r="R158" s="214" t="str">
        <f>IF(ISERROR(VLOOKUP($A158,parlvotes_lh!$A$11:$ZZ$208,166,FALSE))=TRUE,"",IF(VLOOKUP($A158,parlvotes_lh!$A$11:$ZZ$208,166,FALSE)=0,"",VLOOKUP($A158,parlvotes_lh!$A$11:$ZZ$208,166,FALSE)))</f>
        <v/>
      </c>
      <c r="S158" s="214" t="str">
        <f>IF(ISERROR(VLOOKUP($A158,parlvotes_lh!$A$11:$ZZ$208,186,FALSE))=TRUE,"",IF(VLOOKUP($A158,parlvotes_lh!$A$11:$ZZ$208,186,FALSE)=0,"",VLOOKUP($A158,parlvotes_lh!$A$11:$ZZ$208,186,FALSE)))</f>
        <v/>
      </c>
      <c r="T158" s="214" t="str">
        <f>IF(ISERROR(VLOOKUP($A158,parlvotes_lh!$A$11:$ZZ$208,206,FALSE))=TRUE,"",IF(VLOOKUP($A158,parlvotes_lh!$A$11:$ZZ$208,206,FALSE)=0,"",VLOOKUP($A158,parlvotes_lh!$A$11:$ZZ$208,206,FALSE)))</f>
        <v/>
      </c>
      <c r="U158" s="214" t="str">
        <f>IF(ISERROR(VLOOKUP($A158,parlvotes_lh!$A$11:$ZZ$208,226,FALSE))=TRUE,"",IF(VLOOKUP($A158,parlvotes_lh!$A$11:$ZZ$208,226,FALSE)=0,"",VLOOKUP($A158,parlvotes_lh!$A$11:$ZZ$208,226,FALSE)))</f>
        <v/>
      </c>
      <c r="V158" s="214" t="str">
        <f>IF(ISERROR(VLOOKUP($A158,parlvotes_lh!$A$11:$ZZ$208,246,FALSE))=TRUE,"",IF(VLOOKUP($A158,parlvotes_lh!$A$11:$ZZ$208,246,FALSE)=0,"",VLOOKUP($A158,parlvotes_lh!$A$11:$ZZ$208,246,FALSE)))</f>
        <v/>
      </c>
      <c r="W158" s="214" t="str">
        <f>IF(ISERROR(VLOOKUP($A158,parlvotes_lh!$A$11:$ZZ$208,266,FALSE))=TRUE,"",IF(VLOOKUP($A158,parlvotes_lh!$A$11:$ZZ$208,266,FALSE)=0,"",VLOOKUP($A158,parlvotes_lh!$A$11:$ZZ$208,266,FALSE)))</f>
        <v/>
      </c>
      <c r="X158" s="214" t="str">
        <f>IF(ISERROR(VLOOKUP($A158,parlvotes_lh!$A$11:$ZZ$208,286,FALSE))=TRUE,"",IF(VLOOKUP($A158,parlvotes_lh!$A$11:$ZZ$208,286,FALSE)=0,"",VLOOKUP($A158,parlvotes_lh!$A$11:$ZZ$208,286,FALSE)))</f>
        <v/>
      </c>
      <c r="Y158" s="214" t="str">
        <f>IF(ISERROR(VLOOKUP($A158,parlvotes_lh!$A$11:$ZZ$208,306,FALSE))=TRUE,"",IF(VLOOKUP($A158,parlvotes_lh!$A$11:$ZZ$208,306,FALSE)=0,"",VLOOKUP($A158,parlvotes_lh!$A$11:$ZZ$208,306,FALSE)))</f>
        <v/>
      </c>
      <c r="Z158" s="214" t="str">
        <f>IF(ISERROR(VLOOKUP($A158,parlvotes_lh!$A$11:$ZZ$208,326,FALSE))=TRUE,"",IF(VLOOKUP($A158,parlvotes_lh!$A$11:$ZZ$208,326,FALSE)=0,"",VLOOKUP($A158,parlvotes_lh!$A$11:$ZZ$208,326,FALSE)))</f>
        <v/>
      </c>
      <c r="AA158" s="214" t="str">
        <f>IF(ISERROR(VLOOKUP($A158,parlvotes_lh!$A$11:$ZZ$208,346,FALSE))=TRUE,"",IF(VLOOKUP($A158,parlvotes_lh!$A$11:$ZZ$208,346,FALSE)=0,"",VLOOKUP($A158,parlvotes_lh!$A$11:$ZZ$208,346,FALSE)))</f>
        <v/>
      </c>
      <c r="AB158" s="214" t="str">
        <f>IF(ISERROR(VLOOKUP($A158,parlvotes_lh!$A$11:$ZZ$208,366,FALSE))=TRUE,"",IF(VLOOKUP($A158,parlvotes_lh!$A$11:$ZZ$208,366,FALSE)=0,"",VLOOKUP($A158,parlvotes_lh!$A$11:$ZZ$208,366,FALSE)))</f>
        <v/>
      </c>
      <c r="AC158" s="214" t="str">
        <f>IF(ISERROR(VLOOKUP($A158,parlvotes_lh!$A$11:$ZZ$208,386,FALSE))=TRUE,"",IF(VLOOKUP($A158,parlvotes_lh!$A$11:$ZZ$208,386,FALSE)=0,"",VLOOKUP($A158,parlvotes_lh!$A$11:$ZZ$208,386,FALSE)))</f>
        <v/>
      </c>
    </row>
    <row r="159" spans="1:29" ht="13.5" customHeight="1">
      <c r="A159" s="208"/>
      <c r="B159" s="120" t="str">
        <f>IF(A159="","",MID(info_weblinks!$C$3,32,3))</f>
        <v/>
      </c>
      <c r="C159" s="120" t="str">
        <f>IF(info_parties!G162="","",info_parties!G162)</f>
        <v/>
      </c>
      <c r="D159" s="120" t="str">
        <f>IF(info_parties!K162="","",info_parties!K162)</f>
        <v/>
      </c>
      <c r="E159" s="120" t="str">
        <f>IF(info_parties!H162="","",info_parties!H162)</f>
        <v/>
      </c>
      <c r="F159" s="209" t="str">
        <f t="shared" si="16"/>
        <v/>
      </c>
      <c r="G159" s="210" t="str">
        <f t="shared" si="17"/>
        <v/>
      </c>
      <c r="H159" s="211" t="str">
        <f t="shared" si="18"/>
        <v/>
      </c>
      <c r="I159" s="212" t="str">
        <f t="shared" si="19"/>
        <v/>
      </c>
      <c r="J159" s="213" t="str">
        <f>IF(ISERROR(VLOOKUP($A159,parlvotes_lh!$A$11:$ZZ$208,6,FALSE))=TRUE,"",IF(VLOOKUP($A159,parlvotes_lh!$A$11:$ZZ$208,6,FALSE)=0,"",VLOOKUP($A159,parlvotes_lh!$A$11:$ZZ$208,6,FALSE)))</f>
        <v/>
      </c>
      <c r="K159" s="213" t="str">
        <f>IF(ISERROR(VLOOKUP($A159,parlvotes_lh!$A$11:$ZZ$208,26,FALSE))=TRUE,"",IF(VLOOKUP($A159,parlvotes_lh!$A$11:$ZZ$208,26,FALSE)=0,"",VLOOKUP($A159,parlvotes_lh!$A$11:$ZZ$208,26,FALSE)))</f>
        <v/>
      </c>
      <c r="L159" s="213" t="str">
        <f>IF(ISERROR(VLOOKUP($A159,parlvotes_lh!$A$11:$ZZ$208,46,FALSE))=TRUE,"",IF(VLOOKUP($A159,parlvotes_lh!$A$11:$ZZ$208,46,FALSE)=0,"",VLOOKUP($A159,parlvotes_lh!$A$11:$ZZ$208,46,FALSE)))</f>
        <v/>
      </c>
      <c r="M159" s="213" t="str">
        <f>IF(ISERROR(VLOOKUP($A159,parlvotes_lh!$A$11:$ZZ$208,66,FALSE))=TRUE,"",IF(VLOOKUP($A159,parlvotes_lh!$A$11:$ZZ$208,66,FALSE)=0,"",VLOOKUP($A159,parlvotes_lh!$A$11:$ZZ$208,66,FALSE)))</f>
        <v/>
      </c>
      <c r="N159" s="213" t="str">
        <f>IF(ISERROR(VLOOKUP($A159,parlvotes_lh!$A$11:$ZZ$208,86,FALSE))=TRUE,"",IF(VLOOKUP($A159,parlvotes_lh!$A$11:$ZZ$208,86,FALSE)=0,"",VLOOKUP($A159,parlvotes_lh!$A$11:$ZZ$208,86,FALSE)))</f>
        <v/>
      </c>
      <c r="O159" s="213" t="str">
        <f>IF(ISERROR(VLOOKUP($A159,parlvotes_lh!$A$11:$ZZ$208,106,FALSE))=TRUE,"",IF(VLOOKUP($A159,parlvotes_lh!$A$11:$ZZ$208,106,FALSE)=0,"",VLOOKUP($A159,parlvotes_lh!$A$11:$ZZ$208,106,FALSE)))</f>
        <v/>
      </c>
      <c r="P159" s="213" t="str">
        <f>IF(ISERROR(VLOOKUP($A159,parlvotes_lh!$A$11:$ZZ$208,126,FALSE))=TRUE,"",IF(VLOOKUP($A159,parlvotes_lh!$A$11:$ZZ$208,126,FALSE)=0,"",VLOOKUP($A159,parlvotes_lh!$A$11:$ZZ$208,126,FALSE)))</f>
        <v/>
      </c>
      <c r="Q159" s="214" t="str">
        <f>IF(ISERROR(VLOOKUP($A159,parlvotes_lh!$A$11:$ZZ$208,146,FALSE))=TRUE,"",IF(VLOOKUP($A159,parlvotes_lh!$A$11:$ZZ$208,146,FALSE)=0,"",VLOOKUP($A159,parlvotes_lh!$A$11:$ZZ$208,146,FALSE)))</f>
        <v/>
      </c>
      <c r="R159" s="214" t="str">
        <f>IF(ISERROR(VLOOKUP($A159,parlvotes_lh!$A$11:$ZZ$208,166,FALSE))=TRUE,"",IF(VLOOKUP($A159,parlvotes_lh!$A$11:$ZZ$208,166,FALSE)=0,"",VLOOKUP($A159,parlvotes_lh!$A$11:$ZZ$208,166,FALSE)))</f>
        <v/>
      </c>
      <c r="S159" s="214" t="str">
        <f>IF(ISERROR(VLOOKUP($A159,parlvotes_lh!$A$11:$ZZ$208,186,FALSE))=TRUE,"",IF(VLOOKUP($A159,parlvotes_lh!$A$11:$ZZ$208,186,FALSE)=0,"",VLOOKUP($A159,parlvotes_lh!$A$11:$ZZ$208,186,FALSE)))</f>
        <v/>
      </c>
      <c r="T159" s="214" t="str">
        <f>IF(ISERROR(VLOOKUP($A159,parlvotes_lh!$A$11:$ZZ$208,206,FALSE))=TRUE,"",IF(VLOOKUP($A159,parlvotes_lh!$A$11:$ZZ$208,206,FALSE)=0,"",VLOOKUP($A159,parlvotes_lh!$A$11:$ZZ$208,206,FALSE)))</f>
        <v/>
      </c>
      <c r="U159" s="214" t="str">
        <f>IF(ISERROR(VLOOKUP($A159,parlvotes_lh!$A$11:$ZZ$208,226,FALSE))=TRUE,"",IF(VLOOKUP($A159,parlvotes_lh!$A$11:$ZZ$208,226,FALSE)=0,"",VLOOKUP($A159,parlvotes_lh!$A$11:$ZZ$208,226,FALSE)))</f>
        <v/>
      </c>
      <c r="V159" s="214" t="str">
        <f>IF(ISERROR(VLOOKUP($A159,parlvotes_lh!$A$11:$ZZ$208,246,FALSE))=TRUE,"",IF(VLOOKUP($A159,parlvotes_lh!$A$11:$ZZ$208,246,FALSE)=0,"",VLOOKUP($A159,parlvotes_lh!$A$11:$ZZ$208,246,FALSE)))</f>
        <v/>
      </c>
      <c r="W159" s="214" t="str">
        <f>IF(ISERROR(VLOOKUP($A159,parlvotes_lh!$A$11:$ZZ$208,266,FALSE))=TRUE,"",IF(VLOOKUP($A159,parlvotes_lh!$A$11:$ZZ$208,266,FALSE)=0,"",VLOOKUP($A159,parlvotes_lh!$A$11:$ZZ$208,266,FALSE)))</f>
        <v/>
      </c>
      <c r="X159" s="214" t="str">
        <f>IF(ISERROR(VLOOKUP($A159,parlvotes_lh!$A$11:$ZZ$208,286,FALSE))=TRUE,"",IF(VLOOKUP($A159,parlvotes_lh!$A$11:$ZZ$208,286,FALSE)=0,"",VLOOKUP($A159,parlvotes_lh!$A$11:$ZZ$208,286,FALSE)))</f>
        <v/>
      </c>
      <c r="Y159" s="214" t="str">
        <f>IF(ISERROR(VLOOKUP($A159,parlvotes_lh!$A$11:$ZZ$208,306,FALSE))=TRUE,"",IF(VLOOKUP($A159,parlvotes_lh!$A$11:$ZZ$208,306,FALSE)=0,"",VLOOKUP($A159,parlvotes_lh!$A$11:$ZZ$208,306,FALSE)))</f>
        <v/>
      </c>
      <c r="Z159" s="214" t="str">
        <f>IF(ISERROR(VLOOKUP($A159,parlvotes_lh!$A$11:$ZZ$208,326,FALSE))=TRUE,"",IF(VLOOKUP($A159,parlvotes_lh!$A$11:$ZZ$208,326,FALSE)=0,"",VLOOKUP($A159,parlvotes_lh!$A$11:$ZZ$208,326,FALSE)))</f>
        <v/>
      </c>
      <c r="AA159" s="214" t="str">
        <f>IF(ISERROR(VLOOKUP($A159,parlvotes_lh!$A$11:$ZZ$208,346,FALSE))=TRUE,"",IF(VLOOKUP($A159,parlvotes_lh!$A$11:$ZZ$208,346,FALSE)=0,"",VLOOKUP($A159,parlvotes_lh!$A$11:$ZZ$208,346,FALSE)))</f>
        <v/>
      </c>
      <c r="AB159" s="214" t="str">
        <f>IF(ISERROR(VLOOKUP($A159,parlvotes_lh!$A$11:$ZZ$208,366,FALSE))=TRUE,"",IF(VLOOKUP($A159,parlvotes_lh!$A$11:$ZZ$208,366,FALSE)=0,"",VLOOKUP($A159,parlvotes_lh!$A$11:$ZZ$208,366,FALSE)))</f>
        <v/>
      </c>
      <c r="AC159" s="214" t="str">
        <f>IF(ISERROR(VLOOKUP($A159,parlvotes_lh!$A$11:$ZZ$208,386,FALSE))=TRUE,"",IF(VLOOKUP($A159,parlvotes_lh!$A$11:$ZZ$208,386,FALSE)=0,"",VLOOKUP($A159,parlvotes_lh!$A$11:$ZZ$208,386,FALSE)))</f>
        <v/>
      </c>
    </row>
    <row r="160" spans="1:29" ht="13.5" customHeight="1">
      <c r="A160" s="208"/>
      <c r="B160" s="120" t="str">
        <f>IF(A160="","",MID(info_weblinks!$C$3,32,3))</f>
        <v/>
      </c>
      <c r="C160" s="120" t="str">
        <f>IF(info_parties!G163="","",info_parties!G163)</f>
        <v/>
      </c>
      <c r="D160" s="120" t="str">
        <f>IF(info_parties!K163="","",info_parties!K163)</f>
        <v/>
      </c>
      <c r="E160" s="120" t="str">
        <f>IF(info_parties!H163="","",info_parties!H163)</f>
        <v/>
      </c>
      <c r="F160" s="209" t="str">
        <f t="shared" si="16"/>
        <v/>
      </c>
      <c r="G160" s="210" t="str">
        <f t="shared" si="17"/>
        <v/>
      </c>
      <c r="H160" s="211" t="str">
        <f t="shared" si="18"/>
        <v/>
      </c>
      <c r="I160" s="212" t="str">
        <f t="shared" si="19"/>
        <v/>
      </c>
      <c r="J160" s="213" t="str">
        <f>IF(ISERROR(VLOOKUP($A160,parlvotes_lh!$A$11:$ZZ$208,6,FALSE))=TRUE,"",IF(VLOOKUP($A160,parlvotes_lh!$A$11:$ZZ$208,6,FALSE)=0,"",VLOOKUP($A160,parlvotes_lh!$A$11:$ZZ$208,6,FALSE)))</f>
        <v/>
      </c>
      <c r="K160" s="213" t="str">
        <f>IF(ISERROR(VLOOKUP($A160,parlvotes_lh!$A$11:$ZZ$208,26,FALSE))=TRUE,"",IF(VLOOKUP($A160,parlvotes_lh!$A$11:$ZZ$208,26,FALSE)=0,"",VLOOKUP($A160,parlvotes_lh!$A$11:$ZZ$208,26,FALSE)))</f>
        <v/>
      </c>
      <c r="L160" s="213" t="str">
        <f>IF(ISERROR(VLOOKUP($A160,parlvotes_lh!$A$11:$ZZ$208,46,FALSE))=TRUE,"",IF(VLOOKUP($A160,parlvotes_lh!$A$11:$ZZ$208,46,FALSE)=0,"",VLOOKUP($A160,parlvotes_lh!$A$11:$ZZ$208,46,FALSE)))</f>
        <v/>
      </c>
      <c r="M160" s="213" t="str">
        <f>IF(ISERROR(VLOOKUP($A160,parlvotes_lh!$A$11:$ZZ$208,66,FALSE))=TRUE,"",IF(VLOOKUP($A160,parlvotes_lh!$A$11:$ZZ$208,66,FALSE)=0,"",VLOOKUP($A160,parlvotes_lh!$A$11:$ZZ$208,66,FALSE)))</f>
        <v/>
      </c>
      <c r="N160" s="213" t="str">
        <f>IF(ISERROR(VLOOKUP($A160,parlvotes_lh!$A$11:$ZZ$208,86,FALSE))=TRUE,"",IF(VLOOKUP($A160,parlvotes_lh!$A$11:$ZZ$208,86,FALSE)=0,"",VLOOKUP($A160,parlvotes_lh!$A$11:$ZZ$208,86,FALSE)))</f>
        <v/>
      </c>
      <c r="O160" s="213" t="str">
        <f>IF(ISERROR(VLOOKUP($A160,parlvotes_lh!$A$11:$ZZ$208,106,FALSE))=TRUE,"",IF(VLOOKUP($A160,parlvotes_lh!$A$11:$ZZ$208,106,FALSE)=0,"",VLOOKUP($A160,parlvotes_lh!$A$11:$ZZ$208,106,FALSE)))</f>
        <v/>
      </c>
      <c r="P160" s="213" t="str">
        <f>IF(ISERROR(VLOOKUP($A160,parlvotes_lh!$A$11:$ZZ$208,126,FALSE))=TRUE,"",IF(VLOOKUP($A160,parlvotes_lh!$A$11:$ZZ$208,126,FALSE)=0,"",VLOOKUP($A160,parlvotes_lh!$A$11:$ZZ$208,126,FALSE)))</f>
        <v/>
      </c>
      <c r="Q160" s="214" t="str">
        <f>IF(ISERROR(VLOOKUP($A160,parlvotes_lh!$A$11:$ZZ$208,146,FALSE))=TRUE,"",IF(VLOOKUP($A160,parlvotes_lh!$A$11:$ZZ$208,146,FALSE)=0,"",VLOOKUP($A160,parlvotes_lh!$A$11:$ZZ$208,146,FALSE)))</f>
        <v/>
      </c>
      <c r="R160" s="214" t="str">
        <f>IF(ISERROR(VLOOKUP($A160,parlvotes_lh!$A$11:$ZZ$208,166,FALSE))=TRUE,"",IF(VLOOKUP($A160,parlvotes_lh!$A$11:$ZZ$208,166,FALSE)=0,"",VLOOKUP($A160,parlvotes_lh!$A$11:$ZZ$208,166,FALSE)))</f>
        <v/>
      </c>
      <c r="S160" s="214" t="str">
        <f>IF(ISERROR(VLOOKUP($A160,parlvotes_lh!$A$11:$ZZ$208,186,FALSE))=TRUE,"",IF(VLOOKUP($A160,parlvotes_lh!$A$11:$ZZ$208,186,FALSE)=0,"",VLOOKUP($A160,parlvotes_lh!$A$11:$ZZ$208,186,FALSE)))</f>
        <v/>
      </c>
      <c r="T160" s="214" t="str">
        <f>IF(ISERROR(VLOOKUP($A160,parlvotes_lh!$A$11:$ZZ$208,206,FALSE))=TRUE,"",IF(VLOOKUP($A160,parlvotes_lh!$A$11:$ZZ$208,206,FALSE)=0,"",VLOOKUP($A160,parlvotes_lh!$A$11:$ZZ$208,206,FALSE)))</f>
        <v/>
      </c>
      <c r="U160" s="214" t="str">
        <f>IF(ISERROR(VLOOKUP($A160,parlvotes_lh!$A$11:$ZZ$208,226,FALSE))=TRUE,"",IF(VLOOKUP($A160,parlvotes_lh!$A$11:$ZZ$208,226,FALSE)=0,"",VLOOKUP($A160,parlvotes_lh!$A$11:$ZZ$208,226,FALSE)))</f>
        <v/>
      </c>
      <c r="V160" s="214" t="str">
        <f>IF(ISERROR(VLOOKUP($A160,parlvotes_lh!$A$11:$ZZ$208,246,FALSE))=TRUE,"",IF(VLOOKUP($A160,parlvotes_lh!$A$11:$ZZ$208,246,FALSE)=0,"",VLOOKUP($A160,parlvotes_lh!$A$11:$ZZ$208,246,FALSE)))</f>
        <v/>
      </c>
      <c r="W160" s="214" t="str">
        <f>IF(ISERROR(VLOOKUP($A160,parlvotes_lh!$A$11:$ZZ$208,266,FALSE))=TRUE,"",IF(VLOOKUP($A160,parlvotes_lh!$A$11:$ZZ$208,266,FALSE)=0,"",VLOOKUP($A160,parlvotes_lh!$A$11:$ZZ$208,266,FALSE)))</f>
        <v/>
      </c>
      <c r="X160" s="214" t="str">
        <f>IF(ISERROR(VLOOKUP($A160,parlvotes_lh!$A$11:$ZZ$208,286,FALSE))=TRUE,"",IF(VLOOKUP($A160,parlvotes_lh!$A$11:$ZZ$208,286,FALSE)=0,"",VLOOKUP($A160,parlvotes_lh!$A$11:$ZZ$208,286,FALSE)))</f>
        <v/>
      </c>
      <c r="Y160" s="214" t="str">
        <f>IF(ISERROR(VLOOKUP($A160,parlvotes_lh!$A$11:$ZZ$208,306,FALSE))=TRUE,"",IF(VLOOKUP($A160,parlvotes_lh!$A$11:$ZZ$208,306,FALSE)=0,"",VLOOKUP($A160,parlvotes_lh!$A$11:$ZZ$208,306,FALSE)))</f>
        <v/>
      </c>
      <c r="Z160" s="214" t="str">
        <f>IF(ISERROR(VLOOKUP($A160,parlvotes_lh!$A$11:$ZZ$208,326,FALSE))=TRUE,"",IF(VLOOKUP($A160,parlvotes_lh!$A$11:$ZZ$208,326,FALSE)=0,"",VLOOKUP($A160,parlvotes_lh!$A$11:$ZZ$208,326,FALSE)))</f>
        <v/>
      </c>
      <c r="AA160" s="214" t="str">
        <f>IF(ISERROR(VLOOKUP($A160,parlvotes_lh!$A$11:$ZZ$208,346,FALSE))=TRUE,"",IF(VLOOKUP($A160,parlvotes_lh!$A$11:$ZZ$208,346,FALSE)=0,"",VLOOKUP($A160,parlvotes_lh!$A$11:$ZZ$208,346,FALSE)))</f>
        <v/>
      </c>
      <c r="AB160" s="214" t="str">
        <f>IF(ISERROR(VLOOKUP($A160,parlvotes_lh!$A$11:$ZZ$208,366,FALSE))=TRUE,"",IF(VLOOKUP($A160,parlvotes_lh!$A$11:$ZZ$208,366,FALSE)=0,"",VLOOKUP($A160,parlvotes_lh!$A$11:$ZZ$208,366,FALSE)))</f>
        <v/>
      </c>
      <c r="AC160" s="214" t="str">
        <f>IF(ISERROR(VLOOKUP($A160,parlvotes_lh!$A$11:$ZZ$208,386,FALSE))=TRUE,"",IF(VLOOKUP($A160,parlvotes_lh!$A$11:$ZZ$208,386,FALSE)=0,"",VLOOKUP($A160,parlvotes_lh!$A$11:$ZZ$208,386,FALSE)))</f>
        <v/>
      </c>
    </row>
    <row r="161" spans="1:29" ht="13.5" customHeight="1">
      <c r="A161" s="208"/>
      <c r="B161" s="120" t="str">
        <f>IF(A161="","",MID(info_weblinks!$C$3,32,3))</f>
        <v/>
      </c>
      <c r="C161" s="120" t="str">
        <f>IF(info_parties!G164="","",info_parties!G164)</f>
        <v/>
      </c>
      <c r="D161" s="120" t="str">
        <f>IF(info_parties!K164="","",info_parties!K164)</f>
        <v/>
      </c>
      <c r="E161" s="120" t="str">
        <f>IF(info_parties!H164="","",info_parties!H164)</f>
        <v/>
      </c>
      <c r="F161" s="209" t="str">
        <f t="shared" si="16"/>
        <v/>
      </c>
      <c r="G161" s="210" t="str">
        <f t="shared" si="17"/>
        <v/>
      </c>
      <c r="H161" s="211" t="str">
        <f t="shared" si="18"/>
        <v/>
      </c>
      <c r="I161" s="212" t="str">
        <f t="shared" si="19"/>
        <v/>
      </c>
      <c r="J161" s="213" t="str">
        <f>IF(ISERROR(VLOOKUP($A161,parlvotes_lh!$A$11:$ZZ$208,6,FALSE))=TRUE,"",IF(VLOOKUP($A161,parlvotes_lh!$A$11:$ZZ$208,6,FALSE)=0,"",VLOOKUP($A161,parlvotes_lh!$A$11:$ZZ$208,6,FALSE)))</f>
        <v/>
      </c>
      <c r="K161" s="213" t="str">
        <f>IF(ISERROR(VLOOKUP($A161,parlvotes_lh!$A$11:$ZZ$208,26,FALSE))=TRUE,"",IF(VLOOKUP($A161,parlvotes_lh!$A$11:$ZZ$208,26,FALSE)=0,"",VLOOKUP($A161,parlvotes_lh!$A$11:$ZZ$208,26,FALSE)))</f>
        <v/>
      </c>
      <c r="L161" s="213" t="str">
        <f>IF(ISERROR(VLOOKUP($A161,parlvotes_lh!$A$11:$ZZ$208,46,FALSE))=TRUE,"",IF(VLOOKUP($A161,parlvotes_lh!$A$11:$ZZ$208,46,FALSE)=0,"",VLOOKUP($A161,parlvotes_lh!$A$11:$ZZ$208,46,FALSE)))</f>
        <v/>
      </c>
      <c r="M161" s="213" t="str">
        <f>IF(ISERROR(VLOOKUP($A161,parlvotes_lh!$A$11:$ZZ$208,66,FALSE))=TRUE,"",IF(VLOOKUP($A161,parlvotes_lh!$A$11:$ZZ$208,66,FALSE)=0,"",VLOOKUP($A161,parlvotes_lh!$A$11:$ZZ$208,66,FALSE)))</f>
        <v/>
      </c>
      <c r="N161" s="213" t="str">
        <f>IF(ISERROR(VLOOKUP($A161,parlvotes_lh!$A$11:$ZZ$208,86,FALSE))=TRUE,"",IF(VLOOKUP($A161,parlvotes_lh!$A$11:$ZZ$208,86,FALSE)=0,"",VLOOKUP($A161,parlvotes_lh!$A$11:$ZZ$208,86,FALSE)))</f>
        <v/>
      </c>
      <c r="O161" s="213" t="str">
        <f>IF(ISERROR(VLOOKUP($A161,parlvotes_lh!$A$11:$ZZ$208,106,FALSE))=TRUE,"",IF(VLOOKUP($A161,parlvotes_lh!$A$11:$ZZ$208,106,FALSE)=0,"",VLOOKUP($A161,parlvotes_lh!$A$11:$ZZ$208,106,FALSE)))</f>
        <v/>
      </c>
      <c r="P161" s="213" t="str">
        <f>IF(ISERROR(VLOOKUP($A161,parlvotes_lh!$A$11:$ZZ$208,126,FALSE))=TRUE,"",IF(VLOOKUP($A161,parlvotes_lh!$A$11:$ZZ$208,126,FALSE)=0,"",VLOOKUP($A161,parlvotes_lh!$A$11:$ZZ$208,126,FALSE)))</f>
        <v/>
      </c>
      <c r="Q161" s="214" t="str">
        <f>IF(ISERROR(VLOOKUP($A161,parlvotes_lh!$A$11:$ZZ$208,146,FALSE))=TRUE,"",IF(VLOOKUP($A161,parlvotes_lh!$A$11:$ZZ$208,146,FALSE)=0,"",VLOOKUP($A161,parlvotes_lh!$A$11:$ZZ$208,146,FALSE)))</f>
        <v/>
      </c>
      <c r="R161" s="214" t="str">
        <f>IF(ISERROR(VLOOKUP($A161,parlvotes_lh!$A$11:$ZZ$208,166,FALSE))=TRUE,"",IF(VLOOKUP($A161,parlvotes_lh!$A$11:$ZZ$208,166,FALSE)=0,"",VLOOKUP($A161,parlvotes_lh!$A$11:$ZZ$208,166,FALSE)))</f>
        <v/>
      </c>
      <c r="S161" s="214" t="str">
        <f>IF(ISERROR(VLOOKUP($A161,parlvotes_lh!$A$11:$ZZ$208,186,FALSE))=TRUE,"",IF(VLOOKUP($A161,parlvotes_lh!$A$11:$ZZ$208,186,FALSE)=0,"",VLOOKUP($A161,parlvotes_lh!$A$11:$ZZ$208,186,FALSE)))</f>
        <v/>
      </c>
      <c r="T161" s="214" t="str">
        <f>IF(ISERROR(VLOOKUP($A161,parlvotes_lh!$A$11:$ZZ$208,206,FALSE))=TRUE,"",IF(VLOOKUP($A161,parlvotes_lh!$A$11:$ZZ$208,206,FALSE)=0,"",VLOOKUP($A161,parlvotes_lh!$A$11:$ZZ$208,206,FALSE)))</f>
        <v/>
      </c>
      <c r="U161" s="214" t="str">
        <f>IF(ISERROR(VLOOKUP($A161,parlvotes_lh!$A$11:$ZZ$208,226,FALSE))=TRUE,"",IF(VLOOKUP($A161,parlvotes_lh!$A$11:$ZZ$208,226,FALSE)=0,"",VLOOKUP($A161,parlvotes_lh!$A$11:$ZZ$208,226,FALSE)))</f>
        <v/>
      </c>
      <c r="V161" s="214" t="str">
        <f>IF(ISERROR(VLOOKUP($A161,parlvotes_lh!$A$11:$ZZ$208,246,FALSE))=TRUE,"",IF(VLOOKUP($A161,parlvotes_lh!$A$11:$ZZ$208,246,FALSE)=0,"",VLOOKUP($A161,parlvotes_lh!$A$11:$ZZ$208,246,FALSE)))</f>
        <v/>
      </c>
      <c r="W161" s="214" t="str">
        <f>IF(ISERROR(VLOOKUP($A161,parlvotes_lh!$A$11:$ZZ$208,266,FALSE))=TRUE,"",IF(VLOOKUP($A161,parlvotes_lh!$A$11:$ZZ$208,266,FALSE)=0,"",VLOOKUP($A161,parlvotes_lh!$A$11:$ZZ$208,266,FALSE)))</f>
        <v/>
      </c>
      <c r="X161" s="214" t="str">
        <f>IF(ISERROR(VLOOKUP($A161,parlvotes_lh!$A$11:$ZZ$208,286,FALSE))=TRUE,"",IF(VLOOKUP($A161,parlvotes_lh!$A$11:$ZZ$208,286,FALSE)=0,"",VLOOKUP($A161,parlvotes_lh!$A$11:$ZZ$208,286,FALSE)))</f>
        <v/>
      </c>
      <c r="Y161" s="214" t="str">
        <f>IF(ISERROR(VLOOKUP($A161,parlvotes_lh!$A$11:$ZZ$208,306,FALSE))=TRUE,"",IF(VLOOKUP($A161,parlvotes_lh!$A$11:$ZZ$208,306,FALSE)=0,"",VLOOKUP($A161,parlvotes_lh!$A$11:$ZZ$208,306,FALSE)))</f>
        <v/>
      </c>
      <c r="Z161" s="214" t="str">
        <f>IF(ISERROR(VLOOKUP($A161,parlvotes_lh!$A$11:$ZZ$208,326,FALSE))=TRUE,"",IF(VLOOKUP($A161,parlvotes_lh!$A$11:$ZZ$208,326,FALSE)=0,"",VLOOKUP($A161,parlvotes_lh!$A$11:$ZZ$208,326,FALSE)))</f>
        <v/>
      </c>
      <c r="AA161" s="214" t="str">
        <f>IF(ISERROR(VLOOKUP($A161,parlvotes_lh!$A$11:$ZZ$208,346,FALSE))=TRUE,"",IF(VLOOKUP($A161,parlvotes_lh!$A$11:$ZZ$208,346,FALSE)=0,"",VLOOKUP($A161,parlvotes_lh!$A$11:$ZZ$208,346,FALSE)))</f>
        <v/>
      </c>
      <c r="AB161" s="214" t="str">
        <f>IF(ISERROR(VLOOKUP($A161,parlvotes_lh!$A$11:$ZZ$208,366,FALSE))=TRUE,"",IF(VLOOKUP($A161,parlvotes_lh!$A$11:$ZZ$208,366,FALSE)=0,"",VLOOKUP($A161,parlvotes_lh!$A$11:$ZZ$208,366,FALSE)))</f>
        <v/>
      </c>
      <c r="AC161" s="214" t="str">
        <f>IF(ISERROR(VLOOKUP($A161,parlvotes_lh!$A$11:$ZZ$208,386,FALSE))=TRUE,"",IF(VLOOKUP($A161,parlvotes_lh!$A$11:$ZZ$208,386,FALSE)=0,"",VLOOKUP($A161,parlvotes_lh!$A$11:$ZZ$208,386,FALSE)))</f>
        <v/>
      </c>
    </row>
    <row r="162" spans="1:29" ht="13.5" customHeight="1">
      <c r="A162" s="208"/>
      <c r="B162" s="120" t="str">
        <f>IF(A162="","",MID(info_weblinks!$C$3,32,3))</f>
        <v/>
      </c>
      <c r="C162" s="120" t="str">
        <f>IF(info_parties!G165="","",info_parties!G165)</f>
        <v/>
      </c>
      <c r="D162" s="120" t="str">
        <f>IF(info_parties!K165="","",info_parties!K165)</f>
        <v/>
      </c>
      <c r="E162" s="120" t="str">
        <f>IF(info_parties!H165="","",info_parties!H165)</f>
        <v/>
      </c>
      <c r="F162" s="209" t="str">
        <f t="shared" ref="F162:F193" si="20">IF(MAX(J162:AC162)=0,"",INDEX(J$1:AC$1,MATCH(TRUE,INDEX((J162:AC162&lt;&gt;""),0),0)))</f>
        <v/>
      </c>
      <c r="G162" s="210" t="str">
        <f t="shared" ref="G162:G193" si="21">IF(MAX(J162:AC162)=0,"",INDEX(J$1:AC$1,1,MATCH(LOOKUP(9.99+307,J162:AC162),J162:AC162,0)))</f>
        <v/>
      </c>
      <c r="H162" s="211" t="str">
        <f t="shared" ref="H162:H193" si="22">IF(MAX(J162:AC162)=0,"",MAX(J162:AC162))</f>
        <v/>
      </c>
      <c r="I162" s="212" t="str">
        <f t="shared" ref="I162:I193" si="23">IF(H162="","",INDEX(J$1:AC$1,1,MATCH(H162,J162:AC162,0)))</f>
        <v/>
      </c>
      <c r="J162" s="213" t="str">
        <f>IF(ISERROR(VLOOKUP($A162,parlvotes_lh!$A$11:$ZZ$208,6,FALSE))=TRUE,"",IF(VLOOKUP($A162,parlvotes_lh!$A$11:$ZZ$208,6,FALSE)=0,"",VLOOKUP($A162,parlvotes_lh!$A$11:$ZZ$208,6,FALSE)))</f>
        <v/>
      </c>
      <c r="K162" s="213" t="str">
        <f>IF(ISERROR(VLOOKUP($A162,parlvotes_lh!$A$11:$ZZ$208,26,FALSE))=TRUE,"",IF(VLOOKUP($A162,parlvotes_lh!$A$11:$ZZ$208,26,FALSE)=0,"",VLOOKUP($A162,parlvotes_lh!$A$11:$ZZ$208,26,FALSE)))</f>
        <v/>
      </c>
      <c r="L162" s="213" t="str">
        <f>IF(ISERROR(VLOOKUP($A162,parlvotes_lh!$A$11:$ZZ$208,46,FALSE))=TRUE,"",IF(VLOOKUP($A162,parlvotes_lh!$A$11:$ZZ$208,46,FALSE)=0,"",VLOOKUP($A162,parlvotes_lh!$A$11:$ZZ$208,46,FALSE)))</f>
        <v/>
      </c>
      <c r="M162" s="213" t="str">
        <f>IF(ISERROR(VLOOKUP($A162,parlvotes_lh!$A$11:$ZZ$208,66,FALSE))=TRUE,"",IF(VLOOKUP($A162,parlvotes_lh!$A$11:$ZZ$208,66,FALSE)=0,"",VLOOKUP($A162,parlvotes_lh!$A$11:$ZZ$208,66,FALSE)))</f>
        <v/>
      </c>
      <c r="N162" s="213" t="str">
        <f>IF(ISERROR(VLOOKUP($A162,parlvotes_lh!$A$11:$ZZ$208,86,FALSE))=TRUE,"",IF(VLOOKUP($A162,parlvotes_lh!$A$11:$ZZ$208,86,FALSE)=0,"",VLOOKUP($A162,parlvotes_lh!$A$11:$ZZ$208,86,FALSE)))</f>
        <v/>
      </c>
      <c r="O162" s="213" t="str">
        <f>IF(ISERROR(VLOOKUP($A162,parlvotes_lh!$A$11:$ZZ$208,106,FALSE))=TRUE,"",IF(VLOOKUP($A162,parlvotes_lh!$A$11:$ZZ$208,106,FALSE)=0,"",VLOOKUP($A162,parlvotes_lh!$A$11:$ZZ$208,106,FALSE)))</f>
        <v/>
      </c>
      <c r="P162" s="213" t="str">
        <f>IF(ISERROR(VLOOKUP($A162,parlvotes_lh!$A$11:$ZZ$208,126,FALSE))=TRUE,"",IF(VLOOKUP($A162,parlvotes_lh!$A$11:$ZZ$208,126,FALSE)=0,"",VLOOKUP($A162,parlvotes_lh!$A$11:$ZZ$208,126,FALSE)))</f>
        <v/>
      </c>
      <c r="Q162" s="214" t="str">
        <f>IF(ISERROR(VLOOKUP($A162,parlvotes_lh!$A$11:$ZZ$208,146,FALSE))=TRUE,"",IF(VLOOKUP($A162,parlvotes_lh!$A$11:$ZZ$208,146,FALSE)=0,"",VLOOKUP($A162,parlvotes_lh!$A$11:$ZZ$208,146,FALSE)))</f>
        <v/>
      </c>
      <c r="R162" s="214" t="str">
        <f>IF(ISERROR(VLOOKUP($A162,parlvotes_lh!$A$11:$ZZ$208,166,FALSE))=TRUE,"",IF(VLOOKUP($A162,parlvotes_lh!$A$11:$ZZ$208,166,FALSE)=0,"",VLOOKUP($A162,parlvotes_lh!$A$11:$ZZ$208,166,FALSE)))</f>
        <v/>
      </c>
      <c r="S162" s="214" t="str">
        <f>IF(ISERROR(VLOOKUP($A162,parlvotes_lh!$A$11:$ZZ$208,186,FALSE))=TRUE,"",IF(VLOOKUP($A162,parlvotes_lh!$A$11:$ZZ$208,186,FALSE)=0,"",VLOOKUP($A162,parlvotes_lh!$A$11:$ZZ$208,186,FALSE)))</f>
        <v/>
      </c>
      <c r="T162" s="214" t="str">
        <f>IF(ISERROR(VLOOKUP($A162,parlvotes_lh!$A$11:$ZZ$208,206,FALSE))=TRUE,"",IF(VLOOKUP($A162,parlvotes_lh!$A$11:$ZZ$208,206,FALSE)=0,"",VLOOKUP($A162,parlvotes_lh!$A$11:$ZZ$208,206,FALSE)))</f>
        <v/>
      </c>
      <c r="U162" s="214" t="str">
        <f>IF(ISERROR(VLOOKUP($A162,parlvotes_lh!$A$11:$ZZ$208,226,FALSE))=TRUE,"",IF(VLOOKUP($A162,parlvotes_lh!$A$11:$ZZ$208,226,FALSE)=0,"",VLOOKUP($A162,parlvotes_lh!$A$11:$ZZ$208,226,FALSE)))</f>
        <v/>
      </c>
      <c r="V162" s="214" t="str">
        <f>IF(ISERROR(VLOOKUP($A162,parlvotes_lh!$A$11:$ZZ$208,246,FALSE))=TRUE,"",IF(VLOOKUP($A162,parlvotes_lh!$A$11:$ZZ$208,246,FALSE)=0,"",VLOOKUP($A162,parlvotes_lh!$A$11:$ZZ$208,246,FALSE)))</f>
        <v/>
      </c>
      <c r="W162" s="214" t="str">
        <f>IF(ISERROR(VLOOKUP($A162,parlvotes_lh!$A$11:$ZZ$208,266,FALSE))=TRUE,"",IF(VLOOKUP($A162,parlvotes_lh!$A$11:$ZZ$208,266,FALSE)=0,"",VLOOKUP($A162,parlvotes_lh!$A$11:$ZZ$208,266,FALSE)))</f>
        <v/>
      </c>
      <c r="X162" s="214" t="str">
        <f>IF(ISERROR(VLOOKUP($A162,parlvotes_lh!$A$11:$ZZ$208,286,FALSE))=TRUE,"",IF(VLOOKUP($A162,parlvotes_lh!$A$11:$ZZ$208,286,FALSE)=0,"",VLOOKUP($A162,parlvotes_lh!$A$11:$ZZ$208,286,FALSE)))</f>
        <v/>
      </c>
      <c r="Y162" s="214" t="str">
        <f>IF(ISERROR(VLOOKUP($A162,parlvotes_lh!$A$11:$ZZ$208,306,FALSE))=TRUE,"",IF(VLOOKUP($A162,parlvotes_lh!$A$11:$ZZ$208,306,FALSE)=0,"",VLOOKUP($A162,parlvotes_lh!$A$11:$ZZ$208,306,FALSE)))</f>
        <v/>
      </c>
      <c r="Z162" s="214" t="str">
        <f>IF(ISERROR(VLOOKUP($A162,parlvotes_lh!$A$11:$ZZ$208,326,FALSE))=TRUE,"",IF(VLOOKUP($A162,parlvotes_lh!$A$11:$ZZ$208,326,FALSE)=0,"",VLOOKUP($A162,parlvotes_lh!$A$11:$ZZ$208,326,FALSE)))</f>
        <v/>
      </c>
      <c r="AA162" s="214" t="str">
        <f>IF(ISERROR(VLOOKUP($A162,parlvotes_lh!$A$11:$ZZ$208,346,FALSE))=TRUE,"",IF(VLOOKUP($A162,parlvotes_lh!$A$11:$ZZ$208,346,FALSE)=0,"",VLOOKUP($A162,parlvotes_lh!$A$11:$ZZ$208,346,FALSE)))</f>
        <v/>
      </c>
      <c r="AB162" s="214" t="str">
        <f>IF(ISERROR(VLOOKUP($A162,parlvotes_lh!$A$11:$ZZ$208,366,FALSE))=TRUE,"",IF(VLOOKUP($A162,parlvotes_lh!$A$11:$ZZ$208,366,FALSE)=0,"",VLOOKUP($A162,parlvotes_lh!$A$11:$ZZ$208,366,FALSE)))</f>
        <v/>
      </c>
      <c r="AC162" s="214" t="str">
        <f>IF(ISERROR(VLOOKUP($A162,parlvotes_lh!$A$11:$ZZ$208,386,FALSE))=TRUE,"",IF(VLOOKUP($A162,parlvotes_lh!$A$11:$ZZ$208,386,FALSE)=0,"",VLOOKUP($A162,parlvotes_lh!$A$11:$ZZ$208,386,FALSE)))</f>
        <v/>
      </c>
    </row>
    <row r="163" spans="1:29" ht="13.5" customHeight="1">
      <c r="A163" s="208"/>
      <c r="B163" s="120" t="str">
        <f>IF(A163="","",MID(info_weblinks!$C$3,32,3))</f>
        <v/>
      </c>
      <c r="C163" s="120" t="str">
        <f>IF(info_parties!G166="","",info_parties!G166)</f>
        <v/>
      </c>
      <c r="D163" s="120" t="str">
        <f>IF(info_parties!K166="","",info_parties!K166)</f>
        <v/>
      </c>
      <c r="E163" s="120" t="str">
        <f>IF(info_parties!H166="","",info_parties!H166)</f>
        <v/>
      </c>
      <c r="F163" s="209" t="str">
        <f t="shared" si="20"/>
        <v/>
      </c>
      <c r="G163" s="210" t="str">
        <f t="shared" si="21"/>
        <v/>
      </c>
      <c r="H163" s="211" t="str">
        <f t="shared" si="22"/>
        <v/>
      </c>
      <c r="I163" s="212" t="str">
        <f t="shared" si="23"/>
        <v/>
      </c>
      <c r="J163" s="213" t="str">
        <f>IF(ISERROR(VLOOKUP($A163,parlvotes_lh!$A$11:$ZZ$208,6,FALSE))=TRUE,"",IF(VLOOKUP($A163,parlvotes_lh!$A$11:$ZZ$208,6,FALSE)=0,"",VLOOKUP($A163,parlvotes_lh!$A$11:$ZZ$208,6,FALSE)))</f>
        <v/>
      </c>
      <c r="K163" s="213" t="str">
        <f>IF(ISERROR(VLOOKUP($A163,parlvotes_lh!$A$11:$ZZ$208,26,FALSE))=TRUE,"",IF(VLOOKUP($A163,parlvotes_lh!$A$11:$ZZ$208,26,FALSE)=0,"",VLOOKUP($A163,parlvotes_lh!$A$11:$ZZ$208,26,FALSE)))</f>
        <v/>
      </c>
      <c r="L163" s="213" t="str">
        <f>IF(ISERROR(VLOOKUP($A163,parlvotes_lh!$A$11:$ZZ$208,46,FALSE))=TRUE,"",IF(VLOOKUP($A163,parlvotes_lh!$A$11:$ZZ$208,46,FALSE)=0,"",VLOOKUP($A163,parlvotes_lh!$A$11:$ZZ$208,46,FALSE)))</f>
        <v/>
      </c>
      <c r="M163" s="213" t="str">
        <f>IF(ISERROR(VLOOKUP($A163,parlvotes_lh!$A$11:$ZZ$208,66,FALSE))=TRUE,"",IF(VLOOKUP($A163,parlvotes_lh!$A$11:$ZZ$208,66,FALSE)=0,"",VLOOKUP($A163,parlvotes_lh!$A$11:$ZZ$208,66,FALSE)))</f>
        <v/>
      </c>
      <c r="N163" s="213" t="str">
        <f>IF(ISERROR(VLOOKUP($A163,parlvotes_lh!$A$11:$ZZ$208,86,FALSE))=TRUE,"",IF(VLOOKUP($A163,parlvotes_lh!$A$11:$ZZ$208,86,FALSE)=0,"",VLOOKUP($A163,parlvotes_lh!$A$11:$ZZ$208,86,FALSE)))</f>
        <v/>
      </c>
      <c r="O163" s="213" t="str">
        <f>IF(ISERROR(VLOOKUP($A163,parlvotes_lh!$A$11:$ZZ$208,106,FALSE))=TRUE,"",IF(VLOOKUP($A163,parlvotes_lh!$A$11:$ZZ$208,106,FALSE)=0,"",VLOOKUP($A163,parlvotes_lh!$A$11:$ZZ$208,106,FALSE)))</f>
        <v/>
      </c>
      <c r="P163" s="213" t="str">
        <f>IF(ISERROR(VLOOKUP($A163,parlvotes_lh!$A$11:$ZZ$208,126,FALSE))=TRUE,"",IF(VLOOKUP($A163,parlvotes_lh!$A$11:$ZZ$208,126,FALSE)=0,"",VLOOKUP($A163,parlvotes_lh!$A$11:$ZZ$208,126,FALSE)))</f>
        <v/>
      </c>
      <c r="Q163" s="214" t="str">
        <f>IF(ISERROR(VLOOKUP($A163,parlvotes_lh!$A$11:$ZZ$208,146,FALSE))=TRUE,"",IF(VLOOKUP($A163,parlvotes_lh!$A$11:$ZZ$208,146,FALSE)=0,"",VLOOKUP($A163,parlvotes_lh!$A$11:$ZZ$208,146,FALSE)))</f>
        <v/>
      </c>
      <c r="R163" s="214" t="str">
        <f>IF(ISERROR(VLOOKUP($A163,parlvotes_lh!$A$11:$ZZ$208,166,FALSE))=TRUE,"",IF(VLOOKUP($A163,parlvotes_lh!$A$11:$ZZ$208,166,FALSE)=0,"",VLOOKUP($A163,parlvotes_lh!$A$11:$ZZ$208,166,FALSE)))</f>
        <v/>
      </c>
      <c r="S163" s="214" t="str">
        <f>IF(ISERROR(VLOOKUP($A163,parlvotes_lh!$A$11:$ZZ$208,186,FALSE))=TRUE,"",IF(VLOOKUP($A163,parlvotes_lh!$A$11:$ZZ$208,186,FALSE)=0,"",VLOOKUP($A163,parlvotes_lh!$A$11:$ZZ$208,186,FALSE)))</f>
        <v/>
      </c>
      <c r="T163" s="214" t="str">
        <f>IF(ISERROR(VLOOKUP($A163,parlvotes_lh!$A$11:$ZZ$208,206,FALSE))=TRUE,"",IF(VLOOKUP($A163,parlvotes_lh!$A$11:$ZZ$208,206,FALSE)=0,"",VLOOKUP($A163,parlvotes_lh!$A$11:$ZZ$208,206,FALSE)))</f>
        <v/>
      </c>
      <c r="U163" s="214" t="str">
        <f>IF(ISERROR(VLOOKUP($A163,parlvotes_lh!$A$11:$ZZ$208,226,FALSE))=TRUE,"",IF(VLOOKUP($A163,parlvotes_lh!$A$11:$ZZ$208,226,FALSE)=0,"",VLOOKUP($A163,parlvotes_lh!$A$11:$ZZ$208,226,FALSE)))</f>
        <v/>
      </c>
      <c r="V163" s="214" t="str">
        <f>IF(ISERROR(VLOOKUP($A163,parlvotes_lh!$A$11:$ZZ$208,246,FALSE))=TRUE,"",IF(VLOOKUP($A163,parlvotes_lh!$A$11:$ZZ$208,246,FALSE)=0,"",VLOOKUP($A163,parlvotes_lh!$A$11:$ZZ$208,246,FALSE)))</f>
        <v/>
      </c>
      <c r="W163" s="214" t="str">
        <f>IF(ISERROR(VLOOKUP($A163,parlvotes_lh!$A$11:$ZZ$208,266,FALSE))=TRUE,"",IF(VLOOKUP($A163,parlvotes_lh!$A$11:$ZZ$208,266,FALSE)=0,"",VLOOKUP($A163,parlvotes_lh!$A$11:$ZZ$208,266,FALSE)))</f>
        <v/>
      </c>
      <c r="X163" s="214" t="str">
        <f>IF(ISERROR(VLOOKUP($A163,parlvotes_lh!$A$11:$ZZ$208,286,FALSE))=TRUE,"",IF(VLOOKUP($A163,parlvotes_lh!$A$11:$ZZ$208,286,FALSE)=0,"",VLOOKUP($A163,parlvotes_lh!$A$11:$ZZ$208,286,FALSE)))</f>
        <v/>
      </c>
      <c r="Y163" s="214" t="str">
        <f>IF(ISERROR(VLOOKUP($A163,parlvotes_lh!$A$11:$ZZ$208,306,FALSE))=TRUE,"",IF(VLOOKUP($A163,parlvotes_lh!$A$11:$ZZ$208,306,FALSE)=0,"",VLOOKUP($A163,parlvotes_lh!$A$11:$ZZ$208,306,FALSE)))</f>
        <v/>
      </c>
      <c r="Z163" s="214" t="str">
        <f>IF(ISERROR(VLOOKUP($A163,parlvotes_lh!$A$11:$ZZ$208,326,FALSE))=TRUE,"",IF(VLOOKUP($A163,parlvotes_lh!$A$11:$ZZ$208,326,FALSE)=0,"",VLOOKUP($A163,parlvotes_lh!$A$11:$ZZ$208,326,FALSE)))</f>
        <v/>
      </c>
      <c r="AA163" s="214" t="str">
        <f>IF(ISERROR(VLOOKUP($A163,parlvotes_lh!$A$11:$ZZ$208,346,FALSE))=TRUE,"",IF(VLOOKUP($A163,parlvotes_lh!$A$11:$ZZ$208,346,FALSE)=0,"",VLOOKUP($A163,parlvotes_lh!$A$11:$ZZ$208,346,FALSE)))</f>
        <v/>
      </c>
      <c r="AB163" s="214" t="str">
        <f>IF(ISERROR(VLOOKUP($A163,parlvotes_lh!$A$11:$ZZ$208,366,FALSE))=TRUE,"",IF(VLOOKUP($A163,parlvotes_lh!$A$11:$ZZ$208,366,FALSE)=0,"",VLOOKUP($A163,parlvotes_lh!$A$11:$ZZ$208,366,FALSE)))</f>
        <v/>
      </c>
      <c r="AC163" s="214" t="str">
        <f>IF(ISERROR(VLOOKUP($A163,parlvotes_lh!$A$11:$ZZ$208,386,FALSE))=TRUE,"",IF(VLOOKUP($A163,parlvotes_lh!$A$11:$ZZ$208,386,FALSE)=0,"",VLOOKUP($A163,parlvotes_lh!$A$11:$ZZ$208,386,FALSE)))</f>
        <v/>
      </c>
    </row>
    <row r="164" spans="1:29" ht="13.5" customHeight="1">
      <c r="A164" s="208"/>
      <c r="B164" s="120" t="str">
        <f>IF(A164="","",MID(info_weblinks!$C$3,32,3))</f>
        <v/>
      </c>
      <c r="C164" s="120" t="str">
        <f>IF(info_parties!G167="","",info_parties!G167)</f>
        <v/>
      </c>
      <c r="D164" s="120" t="str">
        <f>IF(info_parties!K167="","",info_parties!K167)</f>
        <v/>
      </c>
      <c r="E164" s="120" t="str">
        <f>IF(info_parties!H167="","",info_parties!H167)</f>
        <v/>
      </c>
      <c r="F164" s="209" t="str">
        <f t="shared" si="20"/>
        <v/>
      </c>
      <c r="G164" s="210" t="str">
        <f t="shared" si="21"/>
        <v/>
      </c>
      <c r="H164" s="211" t="str">
        <f t="shared" si="22"/>
        <v/>
      </c>
      <c r="I164" s="212" t="str">
        <f t="shared" si="23"/>
        <v/>
      </c>
      <c r="J164" s="213" t="str">
        <f>IF(ISERROR(VLOOKUP($A164,parlvotes_lh!$A$11:$ZZ$208,6,FALSE))=TRUE,"",IF(VLOOKUP($A164,parlvotes_lh!$A$11:$ZZ$208,6,FALSE)=0,"",VLOOKUP($A164,parlvotes_lh!$A$11:$ZZ$208,6,FALSE)))</f>
        <v/>
      </c>
      <c r="K164" s="213" t="str">
        <f>IF(ISERROR(VLOOKUP($A164,parlvotes_lh!$A$11:$ZZ$208,26,FALSE))=TRUE,"",IF(VLOOKUP($A164,parlvotes_lh!$A$11:$ZZ$208,26,FALSE)=0,"",VLOOKUP($A164,parlvotes_lh!$A$11:$ZZ$208,26,FALSE)))</f>
        <v/>
      </c>
      <c r="L164" s="213" t="str">
        <f>IF(ISERROR(VLOOKUP($A164,parlvotes_lh!$A$11:$ZZ$208,46,FALSE))=TRUE,"",IF(VLOOKUP($A164,parlvotes_lh!$A$11:$ZZ$208,46,FALSE)=0,"",VLOOKUP($A164,parlvotes_lh!$A$11:$ZZ$208,46,FALSE)))</f>
        <v/>
      </c>
      <c r="M164" s="213" t="str">
        <f>IF(ISERROR(VLOOKUP($A164,parlvotes_lh!$A$11:$ZZ$208,66,FALSE))=TRUE,"",IF(VLOOKUP($A164,parlvotes_lh!$A$11:$ZZ$208,66,FALSE)=0,"",VLOOKUP($A164,parlvotes_lh!$A$11:$ZZ$208,66,FALSE)))</f>
        <v/>
      </c>
      <c r="N164" s="213" t="str">
        <f>IF(ISERROR(VLOOKUP($A164,parlvotes_lh!$A$11:$ZZ$208,86,FALSE))=TRUE,"",IF(VLOOKUP($A164,parlvotes_lh!$A$11:$ZZ$208,86,FALSE)=0,"",VLOOKUP($A164,parlvotes_lh!$A$11:$ZZ$208,86,FALSE)))</f>
        <v/>
      </c>
      <c r="O164" s="213" t="str">
        <f>IF(ISERROR(VLOOKUP($A164,parlvotes_lh!$A$11:$ZZ$208,106,FALSE))=TRUE,"",IF(VLOOKUP($A164,parlvotes_lh!$A$11:$ZZ$208,106,FALSE)=0,"",VLOOKUP($A164,parlvotes_lh!$A$11:$ZZ$208,106,FALSE)))</f>
        <v/>
      </c>
      <c r="P164" s="213" t="str">
        <f>IF(ISERROR(VLOOKUP($A164,parlvotes_lh!$A$11:$ZZ$208,126,FALSE))=TRUE,"",IF(VLOOKUP($A164,parlvotes_lh!$A$11:$ZZ$208,126,FALSE)=0,"",VLOOKUP($A164,parlvotes_lh!$A$11:$ZZ$208,126,FALSE)))</f>
        <v/>
      </c>
      <c r="Q164" s="214" t="str">
        <f>IF(ISERROR(VLOOKUP($A164,parlvotes_lh!$A$11:$ZZ$208,146,FALSE))=TRUE,"",IF(VLOOKUP($A164,parlvotes_lh!$A$11:$ZZ$208,146,FALSE)=0,"",VLOOKUP($A164,parlvotes_lh!$A$11:$ZZ$208,146,FALSE)))</f>
        <v/>
      </c>
      <c r="R164" s="214" t="str">
        <f>IF(ISERROR(VLOOKUP($A164,parlvotes_lh!$A$11:$ZZ$208,166,FALSE))=TRUE,"",IF(VLOOKUP($A164,parlvotes_lh!$A$11:$ZZ$208,166,FALSE)=0,"",VLOOKUP($A164,parlvotes_lh!$A$11:$ZZ$208,166,FALSE)))</f>
        <v/>
      </c>
      <c r="S164" s="214" t="str">
        <f>IF(ISERROR(VLOOKUP($A164,parlvotes_lh!$A$11:$ZZ$208,186,FALSE))=TRUE,"",IF(VLOOKUP($A164,parlvotes_lh!$A$11:$ZZ$208,186,FALSE)=0,"",VLOOKUP($A164,parlvotes_lh!$A$11:$ZZ$208,186,FALSE)))</f>
        <v/>
      </c>
      <c r="T164" s="214" t="str">
        <f>IF(ISERROR(VLOOKUP($A164,parlvotes_lh!$A$11:$ZZ$208,206,FALSE))=TRUE,"",IF(VLOOKUP($A164,parlvotes_lh!$A$11:$ZZ$208,206,FALSE)=0,"",VLOOKUP($A164,parlvotes_lh!$A$11:$ZZ$208,206,FALSE)))</f>
        <v/>
      </c>
      <c r="U164" s="214" t="str">
        <f>IF(ISERROR(VLOOKUP($A164,parlvotes_lh!$A$11:$ZZ$208,226,FALSE))=TRUE,"",IF(VLOOKUP($A164,parlvotes_lh!$A$11:$ZZ$208,226,FALSE)=0,"",VLOOKUP($A164,parlvotes_lh!$A$11:$ZZ$208,226,FALSE)))</f>
        <v/>
      </c>
      <c r="V164" s="214" t="str">
        <f>IF(ISERROR(VLOOKUP($A164,parlvotes_lh!$A$11:$ZZ$208,246,FALSE))=TRUE,"",IF(VLOOKUP($A164,parlvotes_lh!$A$11:$ZZ$208,246,FALSE)=0,"",VLOOKUP($A164,parlvotes_lh!$A$11:$ZZ$208,246,FALSE)))</f>
        <v/>
      </c>
      <c r="W164" s="214" t="str">
        <f>IF(ISERROR(VLOOKUP($A164,parlvotes_lh!$A$11:$ZZ$208,266,FALSE))=TRUE,"",IF(VLOOKUP($A164,parlvotes_lh!$A$11:$ZZ$208,266,FALSE)=0,"",VLOOKUP($A164,parlvotes_lh!$A$11:$ZZ$208,266,FALSE)))</f>
        <v/>
      </c>
      <c r="X164" s="214" t="str">
        <f>IF(ISERROR(VLOOKUP($A164,parlvotes_lh!$A$11:$ZZ$208,286,FALSE))=TRUE,"",IF(VLOOKUP($A164,parlvotes_lh!$A$11:$ZZ$208,286,FALSE)=0,"",VLOOKUP($A164,parlvotes_lh!$A$11:$ZZ$208,286,FALSE)))</f>
        <v/>
      </c>
      <c r="Y164" s="214" t="str">
        <f>IF(ISERROR(VLOOKUP($A164,parlvotes_lh!$A$11:$ZZ$208,306,FALSE))=TRUE,"",IF(VLOOKUP($A164,parlvotes_lh!$A$11:$ZZ$208,306,FALSE)=0,"",VLOOKUP($A164,parlvotes_lh!$A$11:$ZZ$208,306,FALSE)))</f>
        <v/>
      </c>
      <c r="Z164" s="214" t="str">
        <f>IF(ISERROR(VLOOKUP($A164,parlvotes_lh!$A$11:$ZZ$208,326,FALSE))=TRUE,"",IF(VLOOKUP($A164,parlvotes_lh!$A$11:$ZZ$208,326,FALSE)=0,"",VLOOKUP($A164,parlvotes_lh!$A$11:$ZZ$208,326,FALSE)))</f>
        <v/>
      </c>
      <c r="AA164" s="214" t="str">
        <f>IF(ISERROR(VLOOKUP($A164,parlvotes_lh!$A$11:$ZZ$208,346,FALSE))=TRUE,"",IF(VLOOKUP($A164,parlvotes_lh!$A$11:$ZZ$208,346,FALSE)=0,"",VLOOKUP($A164,parlvotes_lh!$A$11:$ZZ$208,346,FALSE)))</f>
        <v/>
      </c>
      <c r="AB164" s="214" t="str">
        <f>IF(ISERROR(VLOOKUP($A164,parlvotes_lh!$A$11:$ZZ$208,366,FALSE))=TRUE,"",IF(VLOOKUP($A164,parlvotes_lh!$A$11:$ZZ$208,366,FALSE)=0,"",VLOOKUP($A164,parlvotes_lh!$A$11:$ZZ$208,366,FALSE)))</f>
        <v/>
      </c>
      <c r="AC164" s="214" t="str">
        <f>IF(ISERROR(VLOOKUP($A164,parlvotes_lh!$A$11:$ZZ$208,386,FALSE))=TRUE,"",IF(VLOOKUP($A164,parlvotes_lh!$A$11:$ZZ$208,386,FALSE)=0,"",VLOOKUP($A164,parlvotes_lh!$A$11:$ZZ$208,386,FALSE)))</f>
        <v/>
      </c>
    </row>
    <row r="165" spans="1:29" ht="13.5" customHeight="1">
      <c r="A165" s="208"/>
      <c r="B165" s="120" t="str">
        <f>IF(A165="","",MID(info_weblinks!$C$3,32,3))</f>
        <v/>
      </c>
      <c r="C165" s="120" t="str">
        <f>IF(info_parties!G168="","",info_parties!G168)</f>
        <v/>
      </c>
      <c r="D165" s="120" t="str">
        <f>IF(info_parties!K168="","",info_parties!K168)</f>
        <v/>
      </c>
      <c r="E165" s="120" t="str">
        <f>IF(info_parties!H168="","",info_parties!H168)</f>
        <v/>
      </c>
      <c r="F165" s="209" t="str">
        <f t="shared" si="20"/>
        <v/>
      </c>
      <c r="G165" s="210" t="str">
        <f t="shared" si="21"/>
        <v/>
      </c>
      <c r="H165" s="211" t="str">
        <f t="shared" si="22"/>
        <v/>
      </c>
      <c r="I165" s="212" t="str">
        <f t="shared" si="23"/>
        <v/>
      </c>
      <c r="J165" s="213" t="str">
        <f>IF(ISERROR(VLOOKUP($A165,parlvotes_lh!$A$11:$ZZ$208,6,FALSE))=TRUE,"",IF(VLOOKUP($A165,parlvotes_lh!$A$11:$ZZ$208,6,FALSE)=0,"",VLOOKUP($A165,parlvotes_lh!$A$11:$ZZ$208,6,FALSE)))</f>
        <v/>
      </c>
      <c r="K165" s="213" t="str">
        <f>IF(ISERROR(VLOOKUP($A165,parlvotes_lh!$A$11:$ZZ$208,26,FALSE))=TRUE,"",IF(VLOOKUP($A165,parlvotes_lh!$A$11:$ZZ$208,26,FALSE)=0,"",VLOOKUP($A165,parlvotes_lh!$A$11:$ZZ$208,26,FALSE)))</f>
        <v/>
      </c>
      <c r="L165" s="213" t="str">
        <f>IF(ISERROR(VLOOKUP($A165,parlvotes_lh!$A$11:$ZZ$208,46,FALSE))=TRUE,"",IF(VLOOKUP($A165,parlvotes_lh!$A$11:$ZZ$208,46,FALSE)=0,"",VLOOKUP($A165,parlvotes_lh!$A$11:$ZZ$208,46,FALSE)))</f>
        <v/>
      </c>
      <c r="M165" s="213" t="str">
        <f>IF(ISERROR(VLOOKUP($A165,parlvotes_lh!$A$11:$ZZ$208,66,FALSE))=TRUE,"",IF(VLOOKUP($A165,parlvotes_lh!$A$11:$ZZ$208,66,FALSE)=0,"",VLOOKUP($A165,parlvotes_lh!$A$11:$ZZ$208,66,FALSE)))</f>
        <v/>
      </c>
      <c r="N165" s="213" t="str">
        <f>IF(ISERROR(VLOOKUP($A165,parlvotes_lh!$A$11:$ZZ$208,86,FALSE))=TRUE,"",IF(VLOOKUP($A165,parlvotes_lh!$A$11:$ZZ$208,86,FALSE)=0,"",VLOOKUP($A165,parlvotes_lh!$A$11:$ZZ$208,86,FALSE)))</f>
        <v/>
      </c>
      <c r="O165" s="213" t="str">
        <f>IF(ISERROR(VLOOKUP($A165,parlvotes_lh!$A$11:$ZZ$208,106,FALSE))=TRUE,"",IF(VLOOKUP($A165,parlvotes_lh!$A$11:$ZZ$208,106,FALSE)=0,"",VLOOKUP($A165,parlvotes_lh!$A$11:$ZZ$208,106,FALSE)))</f>
        <v/>
      </c>
      <c r="P165" s="213" t="str">
        <f>IF(ISERROR(VLOOKUP($A165,parlvotes_lh!$A$11:$ZZ$208,126,FALSE))=TRUE,"",IF(VLOOKUP($A165,parlvotes_lh!$A$11:$ZZ$208,126,FALSE)=0,"",VLOOKUP($A165,parlvotes_lh!$A$11:$ZZ$208,126,FALSE)))</f>
        <v/>
      </c>
      <c r="Q165" s="214" t="str">
        <f>IF(ISERROR(VLOOKUP($A165,parlvotes_lh!$A$11:$ZZ$208,146,FALSE))=TRUE,"",IF(VLOOKUP($A165,parlvotes_lh!$A$11:$ZZ$208,146,FALSE)=0,"",VLOOKUP($A165,parlvotes_lh!$A$11:$ZZ$208,146,FALSE)))</f>
        <v/>
      </c>
      <c r="R165" s="214" t="str">
        <f>IF(ISERROR(VLOOKUP($A165,parlvotes_lh!$A$11:$ZZ$208,166,FALSE))=TRUE,"",IF(VLOOKUP($A165,parlvotes_lh!$A$11:$ZZ$208,166,FALSE)=0,"",VLOOKUP($A165,parlvotes_lh!$A$11:$ZZ$208,166,FALSE)))</f>
        <v/>
      </c>
      <c r="S165" s="214" t="str">
        <f>IF(ISERROR(VLOOKUP($A165,parlvotes_lh!$A$11:$ZZ$208,186,FALSE))=TRUE,"",IF(VLOOKUP($A165,parlvotes_lh!$A$11:$ZZ$208,186,FALSE)=0,"",VLOOKUP($A165,parlvotes_lh!$A$11:$ZZ$208,186,FALSE)))</f>
        <v/>
      </c>
      <c r="T165" s="214" t="str">
        <f>IF(ISERROR(VLOOKUP($A165,parlvotes_lh!$A$11:$ZZ$208,206,FALSE))=TRUE,"",IF(VLOOKUP($A165,parlvotes_lh!$A$11:$ZZ$208,206,FALSE)=0,"",VLOOKUP($A165,parlvotes_lh!$A$11:$ZZ$208,206,FALSE)))</f>
        <v/>
      </c>
      <c r="U165" s="214" t="str">
        <f>IF(ISERROR(VLOOKUP($A165,parlvotes_lh!$A$11:$ZZ$208,226,FALSE))=TRUE,"",IF(VLOOKUP($A165,parlvotes_lh!$A$11:$ZZ$208,226,FALSE)=0,"",VLOOKUP($A165,parlvotes_lh!$A$11:$ZZ$208,226,FALSE)))</f>
        <v/>
      </c>
      <c r="V165" s="214" t="str">
        <f>IF(ISERROR(VLOOKUP($A165,parlvotes_lh!$A$11:$ZZ$208,246,FALSE))=TRUE,"",IF(VLOOKUP($A165,parlvotes_lh!$A$11:$ZZ$208,246,FALSE)=0,"",VLOOKUP($A165,parlvotes_lh!$A$11:$ZZ$208,246,FALSE)))</f>
        <v/>
      </c>
      <c r="W165" s="214" t="str">
        <f>IF(ISERROR(VLOOKUP($A165,parlvotes_lh!$A$11:$ZZ$208,266,FALSE))=TRUE,"",IF(VLOOKUP($A165,parlvotes_lh!$A$11:$ZZ$208,266,FALSE)=0,"",VLOOKUP($A165,parlvotes_lh!$A$11:$ZZ$208,266,FALSE)))</f>
        <v/>
      </c>
      <c r="X165" s="214" t="str">
        <f>IF(ISERROR(VLOOKUP($A165,parlvotes_lh!$A$11:$ZZ$208,286,FALSE))=TRUE,"",IF(VLOOKUP($A165,parlvotes_lh!$A$11:$ZZ$208,286,FALSE)=0,"",VLOOKUP($A165,parlvotes_lh!$A$11:$ZZ$208,286,FALSE)))</f>
        <v/>
      </c>
      <c r="Y165" s="214" t="str">
        <f>IF(ISERROR(VLOOKUP($A165,parlvotes_lh!$A$11:$ZZ$208,306,FALSE))=TRUE,"",IF(VLOOKUP($A165,parlvotes_lh!$A$11:$ZZ$208,306,FALSE)=0,"",VLOOKUP($A165,parlvotes_lh!$A$11:$ZZ$208,306,FALSE)))</f>
        <v/>
      </c>
      <c r="Z165" s="214" t="str">
        <f>IF(ISERROR(VLOOKUP($A165,parlvotes_lh!$A$11:$ZZ$208,326,FALSE))=TRUE,"",IF(VLOOKUP($A165,parlvotes_lh!$A$11:$ZZ$208,326,FALSE)=0,"",VLOOKUP($A165,parlvotes_lh!$A$11:$ZZ$208,326,FALSE)))</f>
        <v/>
      </c>
      <c r="AA165" s="214" t="str">
        <f>IF(ISERROR(VLOOKUP($A165,parlvotes_lh!$A$11:$ZZ$208,346,FALSE))=TRUE,"",IF(VLOOKUP($A165,parlvotes_lh!$A$11:$ZZ$208,346,FALSE)=0,"",VLOOKUP($A165,parlvotes_lh!$A$11:$ZZ$208,346,FALSE)))</f>
        <v/>
      </c>
      <c r="AB165" s="214" t="str">
        <f>IF(ISERROR(VLOOKUP($A165,parlvotes_lh!$A$11:$ZZ$208,366,FALSE))=TRUE,"",IF(VLOOKUP($A165,parlvotes_lh!$A$11:$ZZ$208,366,FALSE)=0,"",VLOOKUP($A165,parlvotes_lh!$A$11:$ZZ$208,366,FALSE)))</f>
        <v/>
      </c>
      <c r="AC165" s="214" t="str">
        <f>IF(ISERROR(VLOOKUP($A165,parlvotes_lh!$A$11:$ZZ$208,386,FALSE))=TRUE,"",IF(VLOOKUP($A165,parlvotes_lh!$A$11:$ZZ$208,386,FALSE)=0,"",VLOOKUP($A165,parlvotes_lh!$A$11:$ZZ$208,386,FALSE)))</f>
        <v/>
      </c>
    </row>
    <row r="166" spans="1:29" ht="13.5" customHeight="1">
      <c r="A166" s="208"/>
      <c r="B166" s="120" t="str">
        <f>IF(A166="","",MID(info_weblinks!$C$3,32,3))</f>
        <v/>
      </c>
      <c r="C166" s="120" t="str">
        <f>IF(info_parties!G169="","",info_parties!G169)</f>
        <v/>
      </c>
      <c r="D166" s="120" t="str">
        <f>IF(info_parties!K169="","",info_parties!K169)</f>
        <v/>
      </c>
      <c r="E166" s="120" t="str">
        <f>IF(info_parties!H169="","",info_parties!H169)</f>
        <v/>
      </c>
      <c r="F166" s="209" t="str">
        <f t="shared" si="20"/>
        <v/>
      </c>
      <c r="G166" s="210" t="str">
        <f t="shared" si="21"/>
        <v/>
      </c>
      <c r="H166" s="211" t="str">
        <f t="shared" si="22"/>
        <v/>
      </c>
      <c r="I166" s="212" t="str">
        <f t="shared" si="23"/>
        <v/>
      </c>
      <c r="J166" s="213" t="str">
        <f>IF(ISERROR(VLOOKUP($A166,parlvotes_lh!$A$11:$ZZ$208,6,FALSE))=TRUE,"",IF(VLOOKUP($A166,parlvotes_lh!$A$11:$ZZ$208,6,FALSE)=0,"",VLOOKUP($A166,parlvotes_lh!$A$11:$ZZ$208,6,FALSE)))</f>
        <v/>
      </c>
      <c r="K166" s="213" t="str">
        <f>IF(ISERROR(VLOOKUP($A166,parlvotes_lh!$A$11:$ZZ$208,26,FALSE))=TRUE,"",IF(VLOOKUP($A166,parlvotes_lh!$A$11:$ZZ$208,26,FALSE)=0,"",VLOOKUP($A166,parlvotes_lh!$A$11:$ZZ$208,26,FALSE)))</f>
        <v/>
      </c>
      <c r="L166" s="213" t="str">
        <f>IF(ISERROR(VLOOKUP($A166,parlvotes_lh!$A$11:$ZZ$208,46,FALSE))=TRUE,"",IF(VLOOKUP($A166,parlvotes_lh!$A$11:$ZZ$208,46,FALSE)=0,"",VLOOKUP($A166,parlvotes_lh!$A$11:$ZZ$208,46,FALSE)))</f>
        <v/>
      </c>
      <c r="M166" s="213" t="str">
        <f>IF(ISERROR(VLOOKUP($A166,parlvotes_lh!$A$11:$ZZ$208,66,FALSE))=TRUE,"",IF(VLOOKUP($A166,parlvotes_lh!$A$11:$ZZ$208,66,FALSE)=0,"",VLOOKUP($A166,parlvotes_lh!$A$11:$ZZ$208,66,FALSE)))</f>
        <v/>
      </c>
      <c r="N166" s="213" t="str">
        <f>IF(ISERROR(VLOOKUP($A166,parlvotes_lh!$A$11:$ZZ$208,86,FALSE))=TRUE,"",IF(VLOOKUP($A166,parlvotes_lh!$A$11:$ZZ$208,86,FALSE)=0,"",VLOOKUP($A166,parlvotes_lh!$A$11:$ZZ$208,86,FALSE)))</f>
        <v/>
      </c>
      <c r="O166" s="213" t="str">
        <f>IF(ISERROR(VLOOKUP($A166,parlvotes_lh!$A$11:$ZZ$208,106,FALSE))=TRUE,"",IF(VLOOKUP($A166,parlvotes_lh!$A$11:$ZZ$208,106,FALSE)=0,"",VLOOKUP($A166,parlvotes_lh!$A$11:$ZZ$208,106,FALSE)))</f>
        <v/>
      </c>
      <c r="P166" s="213" t="str">
        <f>IF(ISERROR(VLOOKUP($A166,parlvotes_lh!$A$11:$ZZ$208,126,FALSE))=TRUE,"",IF(VLOOKUP($A166,parlvotes_lh!$A$11:$ZZ$208,126,FALSE)=0,"",VLOOKUP($A166,parlvotes_lh!$A$11:$ZZ$208,126,FALSE)))</f>
        <v/>
      </c>
      <c r="Q166" s="214" t="str">
        <f>IF(ISERROR(VLOOKUP($A166,parlvotes_lh!$A$11:$ZZ$208,146,FALSE))=TRUE,"",IF(VLOOKUP($A166,parlvotes_lh!$A$11:$ZZ$208,146,FALSE)=0,"",VLOOKUP($A166,parlvotes_lh!$A$11:$ZZ$208,146,FALSE)))</f>
        <v/>
      </c>
      <c r="R166" s="214" t="str">
        <f>IF(ISERROR(VLOOKUP($A166,parlvotes_lh!$A$11:$ZZ$208,166,FALSE))=TRUE,"",IF(VLOOKUP($A166,parlvotes_lh!$A$11:$ZZ$208,166,FALSE)=0,"",VLOOKUP($A166,parlvotes_lh!$A$11:$ZZ$208,166,FALSE)))</f>
        <v/>
      </c>
      <c r="S166" s="214" t="str">
        <f>IF(ISERROR(VLOOKUP($A166,parlvotes_lh!$A$11:$ZZ$208,186,FALSE))=TRUE,"",IF(VLOOKUP($A166,parlvotes_lh!$A$11:$ZZ$208,186,FALSE)=0,"",VLOOKUP($A166,parlvotes_lh!$A$11:$ZZ$208,186,FALSE)))</f>
        <v/>
      </c>
      <c r="T166" s="214" t="str">
        <f>IF(ISERROR(VLOOKUP($A166,parlvotes_lh!$A$11:$ZZ$208,206,FALSE))=TRUE,"",IF(VLOOKUP($A166,parlvotes_lh!$A$11:$ZZ$208,206,FALSE)=0,"",VLOOKUP($A166,parlvotes_lh!$A$11:$ZZ$208,206,FALSE)))</f>
        <v/>
      </c>
      <c r="U166" s="214" t="str">
        <f>IF(ISERROR(VLOOKUP($A166,parlvotes_lh!$A$11:$ZZ$208,226,FALSE))=TRUE,"",IF(VLOOKUP($A166,parlvotes_lh!$A$11:$ZZ$208,226,FALSE)=0,"",VLOOKUP($A166,parlvotes_lh!$A$11:$ZZ$208,226,FALSE)))</f>
        <v/>
      </c>
      <c r="V166" s="214" t="str">
        <f>IF(ISERROR(VLOOKUP($A166,parlvotes_lh!$A$11:$ZZ$208,246,FALSE))=TRUE,"",IF(VLOOKUP($A166,parlvotes_lh!$A$11:$ZZ$208,246,FALSE)=0,"",VLOOKUP($A166,parlvotes_lh!$A$11:$ZZ$208,246,FALSE)))</f>
        <v/>
      </c>
      <c r="W166" s="214" t="str">
        <f>IF(ISERROR(VLOOKUP($A166,parlvotes_lh!$A$11:$ZZ$208,266,FALSE))=TRUE,"",IF(VLOOKUP($A166,parlvotes_lh!$A$11:$ZZ$208,266,FALSE)=0,"",VLOOKUP($A166,parlvotes_lh!$A$11:$ZZ$208,266,FALSE)))</f>
        <v/>
      </c>
      <c r="X166" s="214" t="str">
        <f>IF(ISERROR(VLOOKUP($A166,parlvotes_lh!$A$11:$ZZ$208,286,FALSE))=TRUE,"",IF(VLOOKUP($A166,parlvotes_lh!$A$11:$ZZ$208,286,FALSE)=0,"",VLOOKUP($A166,parlvotes_lh!$A$11:$ZZ$208,286,FALSE)))</f>
        <v/>
      </c>
      <c r="Y166" s="214" t="str">
        <f>IF(ISERROR(VLOOKUP($A166,parlvotes_lh!$A$11:$ZZ$208,306,FALSE))=TRUE,"",IF(VLOOKUP($A166,parlvotes_lh!$A$11:$ZZ$208,306,FALSE)=0,"",VLOOKUP($A166,parlvotes_lh!$A$11:$ZZ$208,306,FALSE)))</f>
        <v/>
      </c>
      <c r="Z166" s="214" t="str">
        <f>IF(ISERROR(VLOOKUP($A166,parlvotes_lh!$A$11:$ZZ$208,326,FALSE))=TRUE,"",IF(VLOOKUP($A166,parlvotes_lh!$A$11:$ZZ$208,326,FALSE)=0,"",VLOOKUP($A166,parlvotes_lh!$A$11:$ZZ$208,326,FALSE)))</f>
        <v/>
      </c>
      <c r="AA166" s="214" t="str">
        <f>IF(ISERROR(VLOOKUP($A166,parlvotes_lh!$A$11:$ZZ$208,346,FALSE))=TRUE,"",IF(VLOOKUP($A166,parlvotes_lh!$A$11:$ZZ$208,346,FALSE)=0,"",VLOOKUP($A166,parlvotes_lh!$A$11:$ZZ$208,346,FALSE)))</f>
        <v/>
      </c>
      <c r="AB166" s="214" t="str">
        <f>IF(ISERROR(VLOOKUP($A166,parlvotes_lh!$A$11:$ZZ$208,366,FALSE))=TRUE,"",IF(VLOOKUP($A166,parlvotes_lh!$A$11:$ZZ$208,366,FALSE)=0,"",VLOOKUP($A166,parlvotes_lh!$A$11:$ZZ$208,366,FALSE)))</f>
        <v/>
      </c>
      <c r="AC166" s="214" t="str">
        <f>IF(ISERROR(VLOOKUP($A166,parlvotes_lh!$A$11:$ZZ$208,386,FALSE))=TRUE,"",IF(VLOOKUP($A166,parlvotes_lh!$A$11:$ZZ$208,386,FALSE)=0,"",VLOOKUP($A166,parlvotes_lh!$A$11:$ZZ$208,386,FALSE)))</f>
        <v/>
      </c>
    </row>
    <row r="167" spans="1:29" ht="13.5" customHeight="1">
      <c r="A167" s="208"/>
      <c r="B167" s="120" t="str">
        <f>IF(A167="","",MID(info_weblinks!$C$3,32,3))</f>
        <v/>
      </c>
      <c r="C167" s="120" t="str">
        <f>IF(info_parties!G170="","",info_parties!G170)</f>
        <v/>
      </c>
      <c r="D167" s="120" t="str">
        <f>IF(info_parties!K170="","",info_parties!K170)</f>
        <v/>
      </c>
      <c r="E167" s="120" t="str">
        <f>IF(info_parties!H170="","",info_parties!H170)</f>
        <v/>
      </c>
      <c r="F167" s="209" t="str">
        <f t="shared" si="20"/>
        <v/>
      </c>
      <c r="G167" s="210" t="str">
        <f t="shared" si="21"/>
        <v/>
      </c>
      <c r="H167" s="211" t="str">
        <f t="shared" si="22"/>
        <v/>
      </c>
      <c r="I167" s="212" t="str">
        <f t="shared" si="23"/>
        <v/>
      </c>
      <c r="J167" s="213" t="str">
        <f>IF(ISERROR(VLOOKUP($A167,parlvotes_lh!$A$11:$ZZ$208,6,FALSE))=TRUE,"",IF(VLOOKUP($A167,parlvotes_lh!$A$11:$ZZ$208,6,FALSE)=0,"",VLOOKUP($A167,parlvotes_lh!$A$11:$ZZ$208,6,FALSE)))</f>
        <v/>
      </c>
      <c r="K167" s="213" t="str">
        <f>IF(ISERROR(VLOOKUP($A167,parlvotes_lh!$A$11:$ZZ$208,26,FALSE))=TRUE,"",IF(VLOOKUP($A167,parlvotes_lh!$A$11:$ZZ$208,26,FALSE)=0,"",VLOOKUP($A167,parlvotes_lh!$A$11:$ZZ$208,26,FALSE)))</f>
        <v/>
      </c>
      <c r="L167" s="213" t="str">
        <f>IF(ISERROR(VLOOKUP($A167,parlvotes_lh!$A$11:$ZZ$208,46,FALSE))=TRUE,"",IF(VLOOKUP($A167,parlvotes_lh!$A$11:$ZZ$208,46,FALSE)=0,"",VLOOKUP($A167,parlvotes_lh!$A$11:$ZZ$208,46,FALSE)))</f>
        <v/>
      </c>
      <c r="M167" s="213" t="str">
        <f>IF(ISERROR(VLOOKUP($A167,parlvotes_lh!$A$11:$ZZ$208,66,FALSE))=TRUE,"",IF(VLOOKUP($A167,parlvotes_lh!$A$11:$ZZ$208,66,FALSE)=0,"",VLOOKUP($A167,parlvotes_lh!$A$11:$ZZ$208,66,FALSE)))</f>
        <v/>
      </c>
      <c r="N167" s="213" t="str">
        <f>IF(ISERROR(VLOOKUP($A167,parlvotes_lh!$A$11:$ZZ$208,86,FALSE))=TRUE,"",IF(VLOOKUP($A167,parlvotes_lh!$A$11:$ZZ$208,86,FALSE)=0,"",VLOOKUP($A167,parlvotes_lh!$A$11:$ZZ$208,86,FALSE)))</f>
        <v/>
      </c>
      <c r="O167" s="213" t="str">
        <f>IF(ISERROR(VLOOKUP($A167,parlvotes_lh!$A$11:$ZZ$208,106,FALSE))=TRUE,"",IF(VLOOKUP($A167,parlvotes_lh!$A$11:$ZZ$208,106,FALSE)=0,"",VLOOKUP($A167,parlvotes_lh!$A$11:$ZZ$208,106,FALSE)))</f>
        <v/>
      </c>
      <c r="P167" s="213" t="str">
        <f>IF(ISERROR(VLOOKUP($A167,parlvotes_lh!$A$11:$ZZ$208,126,FALSE))=TRUE,"",IF(VLOOKUP($A167,parlvotes_lh!$A$11:$ZZ$208,126,FALSE)=0,"",VLOOKUP($A167,parlvotes_lh!$A$11:$ZZ$208,126,FALSE)))</f>
        <v/>
      </c>
      <c r="Q167" s="214" t="str">
        <f>IF(ISERROR(VLOOKUP($A167,parlvotes_lh!$A$11:$ZZ$208,146,FALSE))=TRUE,"",IF(VLOOKUP($A167,parlvotes_lh!$A$11:$ZZ$208,146,FALSE)=0,"",VLOOKUP($A167,parlvotes_lh!$A$11:$ZZ$208,146,FALSE)))</f>
        <v/>
      </c>
      <c r="R167" s="214" t="str">
        <f>IF(ISERROR(VLOOKUP($A167,parlvotes_lh!$A$11:$ZZ$208,166,FALSE))=TRUE,"",IF(VLOOKUP($A167,parlvotes_lh!$A$11:$ZZ$208,166,FALSE)=0,"",VLOOKUP($A167,parlvotes_lh!$A$11:$ZZ$208,166,FALSE)))</f>
        <v/>
      </c>
      <c r="S167" s="214" t="str">
        <f>IF(ISERROR(VLOOKUP($A167,parlvotes_lh!$A$11:$ZZ$208,186,FALSE))=TRUE,"",IF(VLOOKUP($A167,parlvotes_lh!$A$11:$ZZ$208,186,FALSE)=0,"",VLOOKUP($A167,parlvotes_lh!$A$11:$ZZ$208,186,FALSE)))</f>
        <v/>
      </c>
      <c r="T167" s="214" t="str">
        <f>IF(ISERROR(VLOOKUP($A167,parlvotes_lh!$A$11:$ZZ$208,206,FALSE))=TRUE,"",IF(VLOOKUP($A167,parlvotes_lh!$A$11:$ZZ$208,206,FALSE)=0,"",VLOOKUP($A167,parlvotes_lh!$A$11:$ZZ$208,206,FALSE)))</f>
        <v/>
      </c>
      <c r="U167" s="214" t="str">
        <f>IF(ISERROR(VLOOKUP($A167,parlvotes_lh!$A$11:$ZZ$208,226,FALSE))=TRUE,"",IF(VLOOKUP($A167,parlvotes_lh!$A$11:$ZZ$208,226,FALSE)=0,"",VLOOKUP($A167,parlvotes_lh!$A$11:$ZZ$208,226,FALSE)))</f>
        <v/>
      </c>
      <c r="V167" s="214" t="str">
        <f>IF(ISERROR(VLOOKUP($A167,parlvotes_lh!$A$11:$ZZ$208,246,FALSE))=TRUE,"",IF(VLOOKUP($A167,parlvotes_lh!$A$11:$ZZ$208,246,FALSE)=0,"",VLOOKUP($A167,parlvotes_lh!$A$11:$ZZ$208,246,FALSE)))</f>
        <v/>
      </c>
      <c r="W167" s="214" t="str">
        <f>IF(ISERROR(VLOOKUP($A167,parlvotes_lh!$A$11:$ZZ$208,266,FALSE))=TRUE,"",IF(VLOOKUP($A167,parlvotes_lh!$A$11:$ZZ$208,266,FALSE)=0,"",VLOOKUP($A167,parlvotes_lh!$A$11:$ZZ$208,266,FALSE)))</f>
        <v/>
      </c>
      <c r="X167" s="214" t="str">
        <f>IF(ISERROR(VLOOKUP($A167,parlvotes_lh!$A$11:$ZZ$208,286,FALSE))=TRUE,"",IF(VLOOKUP($A167,parlvotes_lh!$A$11:$ZZ$208,286,FALSE)=0,"",VLOOKUP($A167,parlvotes_lh!$A$11:$ZZ$208,286,FALSE)))</f>
        <v/>
      </c>
      <c r="Y167" s="214" t="str">
        <f>IF(ISERROR(VLOOKUP($A167,parlvotes_lh!$A$11:$ZZ$208,306,FALSE))=TRUE,"",IF(VLOOKUP($A167,parlvotes_lh!$A$11:$ZZ$208,306,FALSE)=0,"",VLOOKUP($A167,parlvotes_lh!$A$11:$ZZ$208,306,FALSE)))</f>
        <v/>
      </c>
      <c r="Z167" s="214" t="str">
        <f>IF(ISERROR(VLOOKUP($A167,parlvotes_lh!$A$11:$ZZ$208,326,FALSE))=TRUE,"",IF(VLOOKUP($A167,parlvotes_lh!$A$11:$ZZ$208,326,FALSE)=0,"",VLOOKUP($A167,parlvotes_lh!$A$11:$ZZ$208,326,FALSE)))</f>
        <v/>
      </c>
      <c r="AA167" s="214" t="str">
        <f>IF(ISERROR(VLOOKUP($A167,parlvotes_lh!$A$11:$ZZ$208,346,FALSE))=TRUE,"",IF(VLOOKUP($A167,parlvotes_lh!$A$11:$ZZ$208,346,FALSE)=0,"",VLOOKUP($A167,parlvotes_lh!$A$11:$ZZ$208,346,FALSE)))</f>
        <v/>
      </c>
      <c r="AB167" s="214" t="str">
        <f>IF(ISERROR(VLOOKUP($A167,parlvotes_lh!$A$11:$ZZ$208,366,FALSE))=TRUE,"",IF(VLOOKUP($A167,parlvotes_lh!$A$11:$ZZ$208,366,FALSE)=0,"",VLOOKUP($A167,parlvotes_lh!$A$11:$ZZ$208,366,FALSE)))</f>
        <v/>
      </c>
      <c r="AC167" s="214" t="str">
        <f>IF(ISERROR(VLOOKUP($A167,parlvotes_lh!$A$11:$ZZ$208,386,FALSE))=TRUE,"",IF(VLOOKUP($A167,parlvotes_lh!$A$11:$ZZ$208,386,FALSE)=0,"",VLOOKUP($A167,parlvotes_lh!$A$11:$ZZ$208,386,FALSE)))</f>
        <v/>
      </c>
    </row>
    <row r="168" spans="1:29" ht="13.5" customHeight="1">
      <c r="A168" s="208"/>
      <c r="B168" s="120" t="str">
        <f>IF(A168="","",MID(info_weblinks!$C$3,32,3))</f>
        <v/>
      </c>
      <c r="C168" s="120" t="str">
        <f>IF(info_parties!G171="","",info_parties!G171)</f>
        <v/>
      </c>
      <c r="D168" s="120" t="str">
        <f>IF(info_parties!K171="","",info_parties!K171)</f>
        <v/>
      </c>
      <c r="E168" s="120" t="str">
        <f>IF(info_parties!H171="","",info_parties!H171)</f>
        <v/>
      </c>
      <c r="F168" s="209" t="str">
        <f t="shared" si="20"/>
        <v/>
      </c>
      <c r="G168" s="210" t="str">
        <f t="shared" si="21"/>
        <v/>
      </c>
      <c r="H168" s="211" t="str">
        <f t="shared" si="22"/>
        <v/>
      </c>
      <c r="I168" s="212" t="str">
        <f t="shared" si="23"/>
        <v/>
      </c>
      <c r="J168" s="213" t="str">
        <f>IF(ISERROR(VLOOKUP($A168,parlvotes_lh!$A$11:$ZZ$208,6,FALSE))=TRUE,"",IF(VLOOKUP($A168,parlvotes_lh!$A$11:$ZZ$208,6,FALSE)=0,"",VLOOKUP($A168,parlvotes_lh!$A$11:$ZZ$208,6,FALSE)))</f>
        <v/>
      </c>
      <c r="K168" s="213" t="str">
        <f>IF(ISERROR(VLOOKUP($A168,parlvotes_lh!$A$11:$ZZ$208,26,FALSE))=TRUE,"",IF(VLOOKUP($A168,parlvotes_lh!$A$11:$ZZ$208,26,FALSE)=0,"",VLOOKUP($A168,parlvotes_lh!$A$11:$ZZ$208,26,FALSE)))</f>
        <v/>
      </c>
      <c r="L168" s="213" t="str">
        <f>IF(ISERROR(VLOOKUP($A168,parlvotes_lh!$A$11:$ZZ$208,46,FALSE))=TRUE,"",IF(VLOOKUP($A168,parlvotes_lh!$A$11:$ZZ$208,46,FALSE)=0,"",VLOOKUP($A168,parlvotes_lh!$A$11:$ZZ$208,46,FALSE)))</f>
        <v/>
      </c>
      <c r="M168" s="213" t="str">
        <f>IF(ISERROR(VLOOKUP($A168,parlvotes_lh!$A$11:$ZZ$208,66,FALSE))=TRUE,"",IF(VLOOKUP($A168,parlvotes_lh!$A$11:$ZZ$208,66,FALSE)=0,"",VLOOKUP($A168,parlvotes_lh!$A$11:$ZZ$208,66,FALSE)))</f>
        <v/>
      </c>
      <c r="N168" s="213" t="str">
        <f>IF(ISERROR(VLOOKUP($A168,parlvotes_lh!$A$11:$ZZ$208,86,FALSE))=TRUE,"",IF(VLOOKUP($A168,parlvotes_lh!$A$11:$ZZ$208,86,FALSE)=0,"",VLOOKUP($A168,parlvotes_lh!$A$11:$ZZ$208,86,FALSE)))</f>
        <v/>
      </c>
      <c r="O168" s="213" t="str">
        <f>IF(ISERROR(VLOOKUP($A168,parlvotes_lh!$A$11:$ZZ$208,106,FALSE))=TRUE,"",IF(VLOOKUP($A168,parlvotes_lh!$A$11:$ZZ$208,106,FALSE)=0,"",VLOOKUP($A168,parlvotes_lh!$A$11:$ZZ$208,106,FALSE)))</f>
        <v/>
      </c>
      <c r="P168" s="213" t="str">
        <f>IF(ISERROR(VLOOKUP($A168,parlvotes_lh!$A$11:$ZZ$208,126,FALSE))=TRUE,"",IF(VLOOKUP($A168,parlvotes_lh!$A$11:$ZZ$208,126,FALSE)=0,"",VLOOKUP($A168,parlvotes_lh!$A$11:$ZZ$208,126,FALSE)))</f>
        <v/>
      </c>
      <c r="Q168" s="214" t="str">
        <f>IF(ISERROR(VLOOKUP($A168,parlvotes_lh!$A$11:$ZZ$208,146,FALSE))=TRUE,"",IF(VLOOKUP($A168,parlvotes_lh!$A$11:$ZZ$208,146,FALSE)=0,"",VLOOKUP($A168,parlvotes_lh!$A$11:$ZZ$208,146,FALSE)))</f>
        <v/>
      </c>
      <c r="R168" s="214" t="str">
        <f>IF(ISERROR(VLOOKUP($A168,parlvotes_lh!$A$11:$ZZ$208,166,FALSE))=TRUE,"",IF(VLOOKUP($A168,parlvotes_lh!$A$11:$ZZ$208,166,FALSE)=0,"",VLOOKUP($A168,parlvotes_lh!$A$11:$ZZ$208,166,FALSE)))</f>
        <v/>
      </c>
      <c r="S168" s="214" t="str">
        <f>IF(ISERROR(VLOOKUP($A168,parlvotes_lh!$A$11:$ZZ$208,186,FALSE))=TRUE,"",IF(VLOOKUP($A168,parlvotes_lh!$A$11:$ZZ$208,186,FALSE)=0,"",VLOOKUP($A168,parlvotes_lh!$A$11:$ZZ$208,186,FALSE)))</f>
        <v/>
      </c>
      <c r="T168" s="214" t="str">
        <f>IF(ISERROR(VLOOKUP($A168,parlvotes_lh!$A$11:$ZZ$208,206,FALSE))=TRUE,"",IF(VLOOKUP($A168,parlvotes_lh!$A$11:$ZZ$208,206,FALSE)=0,"",VLOOKUP($A168,parlvotes_lh!$A$11:$ZZ$208,206,FALSE)))</f>
        <v/>
      </c>
      <c r="U168" s="214" t="str">
        <f>IF(ISERROR(VLOOKUP($A168,parlvotes_lh!$A$11:$ZZ$208,226,FALSE))=TRUE,"",IF(VLOOKUP($A168,parlvotes_lh!$A$11:$ZZ$208,226,FALSE)=0,"",VLOOKUP($A168,parlvotes_lh!$A$11:$ZZ$208,226,FALSE)))</f>
        <v/>
      </c>
      <c r="V168" s="214" t="str">
        <f>IF(ISERROR(VLOOKUP($A168,parlvotes_lh!$A$11:$ZZ$208,246,FALSE))=TRUE,"",IF(VLOOKUP($A168,parlvotes_lh!$A$11:$ZZ$208,246,FALSE)=0,"",VLOOKUP($A168,parlvotes_lh!$A$11:$ZZ$208,246,FALSE)))</f>
        <v/>
      </c>
      <c r="W168" s="214" t="str">
        <f>IF(ISERROR(VLOOKUP($A168,parlvotes_lh!$A$11:$ZZ$208,266,FALSE))=TRUE,"",IF(VLOOKUP($A168,parlvotes_lh!$A$11:$ZZ$208,266,FALSE)=0,"",VLOOKUP($A168,parlvotes_lh!$A$11:$ZZ$208,266,FALSE)))</f>
        <v/>
      </c>
      <c r="X168" s="214" t="str">
        <f>IF(ISERROR(VLOOKUP($A168,parlvotes_lh!$A$11:$ZZ$208,286,FALSE))=TRUE,"",IF(VLOOKUP($A168,parlvotes_lh!$A$11:$ZZ$208,286,FALSE)=0,"",VLOOKUP($A168,parlvotes_lh!$A$11:$ZZ$208,286,FALSE)))</f>
        <v/>
      </c>
      <c r="Y168" s="214" t="str">
        <f>IF(ISERROR(VLOOKUP($A168,parlvotes_lh!$A$11:$ZZ$208,306,FALSE))=TRUE,"",IF(VLOOKUP($A168,parlvotes_lh!$A$11:$ZZ$208,306,FALSE)=0,"",VLOOKUP($A168,parlvotes_lh!$A$11:$ZZ$208,306,FALSE)))</f>
        <v/>
      </c>
      <c r="Z168" s="214" t="str">
        <f>IF(ISERROR(VLOOKUP($A168,parlvotes_lh!$A$11:$ZZ$208,326,FALSE))=TRUE,"",IF(VLOOKUP($A168,parlvotes_lh!$A$11:$ZZ$208,326,FALSE)=0,"",VLOOKUP($A168,parlvotes_lh!$A$11:$ZZ$208,326,FALSE)))</f>
        <v/>
      </c>
      <c r="AA168" s="214" t="str">
        <f>IF(ISERROR(VLOOKUP($A168,parlvotes_lh!$A$11:$ZZ$208,346,FALSE))=TRUE,"",IF(VLOOKUP($A168,parlvotes_lh!$A$11:$ZZ$208,346,FALSE)=0,"",VLOOKUP($A168,parlvotes_lh!$A$11:$ZZ$208,346,FALSE)))</f>
        <v/>
      </c>
      <c r="AB168" s="214" t="str">
        <f>IF(ISERROR(VLOOKUP($A168,parlvotes_lh!$A$11:$ZZ$208,366,FALSE))=TRUE,"",IF(VLOOKUP($A168,parlvotes_lh!$A$11:$ZZ$208,366,FALSE)=0,"",VLOOKUP($A168,parlvotes_lh!$A$11:$ZZ$208,366,FALSE)))</f>
        <v/>
      </c>
      <c r="AC168" s="214" t="str">
        <f>IF(ISERROR(VLOOKUP($A168,parlvotes_lh!$A$11:$ZZ$208,386,FALSE))=TRUE,"",IF(VLOOKUP($A168,parlvotes_lh!$A$11:$ZZ$208,386,FALSE)=0,"",VLOOKUP($A168,parlvotes_lh!$A$11:$ZZ$208,386,FALSE)))</f>
        <v/>
      </c>
    </row>
    <row r="169" spans="1:29" ht="13.5" customHeight="1">
      <c r="A169" s="208"/>
      <c r="B169" s="120" t="str">
        <f>IF(A169="","",MID(info_weblinks!$C$3,32,3))</f>
        <v/>
      </c>
      <c r="C169" s="120" t="str">
        <f>IF(info_parties!G172="","",info_parties!G172)</f>
        <v/>
      </c>
      <c r="D169" s="120" t="str">
        <f>IF(info_parties!K172="","",info_parties!K172)</f>
        <v/>
      </c>
      <c r="E169" s="120" t="str">
        <f>IF(info_parties!H172="","",info_parties!H172)</f>
        <v/>
      </c>
      <c r="F169" s="209" t="str">
        <f t="shared" si="20"/>
        <v/>
      </c>
      <c r="G169" s="210" t="str">
        <f t="shared" si="21"/>
        <v/>
      </c>
      <c r="H169" s="211" t="str">
        <f t="shared" si="22"/>
        <v/>
      </c>
      <c r="I169" s="212" t="str">
        <f t="shared" si="23"/>
        <v/>
      </c>
      <c r="J169" s="213" t="str">
        <f>IF(ISERROR(VLOOKUP($A169,parlvotes_lh!$A$11:$ZZ$208,6,FALSE))=TRUE,"",IF(VLOOKUP($A169,parlvotes_lh!$A$11:$ZZ$208,6,FALSE)=0,"",VLOOKUP($A169,parlvotes_lh!$A$11:$ZZ$208,6,FALSE)))</f>
        <v/>
      </c>
      <c r="K169" s="213" t="str">
        <f>IF(ISERROR(VLOOKUP($A169,parlvotes_lh!$A$11:$ZZ$208,26,FALSE))=TRUE,"",IF(VLOOKUP($A169,parlvotes_lh!$A$11:$ZZ$208,26,FALSE)=0,"",VLOOKUP($A169,parlvotes_lh!$A$11:$ZZ$208,26,FALSE)))</f>
        <v/>
      </c>
      <c r="L169" s="213" t="str">
        <f>IF(ISERROR(VLOOKUP($A169,parlvotes_lh!$A$11:$ZZ$208,46,FALSE))=TRUE,"",IF(VLOOKUP($A169,parlvotes_lh!$A$11:$ZZ$208,46,FALSE)=0,"",VLOOKUP($A169,parlvotes_lh!$A$11:$ZZ$208,46,FALSE)))</f>
        <v/>
      </c>
      <c r="M169" s="213" t="str">
        <f>IF(ISERROR(VLOOKUP($A169,parlvotes_lh!$A$11:$ZZ$208,66,FALSE))=TRUE,"",IF(VLOOKUP($A169,parlvotes_lh!$A$11:$ZZ$208,66,FALSE)=0,"",VLOOKUP($A169,parlvotes_lh!$A$11:$ZZ$208,66,FALSE)))</f>
        <v/>
      </c>
      <c r="N169" s="213" t="str">
        <f>IF(ISERROR(VLOOKUP($A169,parlvotes_lh!$A$11:$ZZ$208,86,FALSE))=TRUE,"",IF(VLOOKUP($A169,parlvotes_lh!$A$11:$ZZ$208,86,FALSE)=0,"",VLOOKUP($A169,parlvotes_lh!$A$11:$ZZ$208,86,FALSE)))</f>
        <v/>
      </c>
      <c r="O169" s="213" t="str">
        <f>IF(ISERROR(VLOOKUP($A169,parlvotes_lh!$A$11:$ZZ$208,106,FALSE))=TRUE,"",IF(VLOOKUP($A169,parlvotes_lh!$A$11:$ZZ$208,106,FALSE)=0,"",VLOOKUP($A169,parlvotes_lh!$A$11:$ZZ$208,106,FALSE)))</f>
        <v/>
      </c>
      <c r="P169" s="213" t="str">
        <f>IF(ISERROR(VLOOKUP($A169,parlvotes_lh!$A$11:$ZZ$208,126,FALSE))=TRUE,"",IF(VLOOKUP($A169,parlvotes_lh!$A$11:$ZZ$208,126,FALSE)=0,"",VLOOKUP($A169,parlvotes_lh!$A$11:$ZZ$208,126,FALSE)))</f>
        <v/>
      </c>
      <c r="Q169" s="214" t="str">
        <f>IF(ISERROR(VLOOKUP($A169,parlvotes_lh!$A$11:$ZZ$208,146,FALSE))=TRUE,"",IF(VLOOKUP($A169,parlvotes_lh!$A$11:$ZZ$208,146,FALSE)=0,"",VLOOKUP($A169,parlvotes_lh!$A$11:$ZZ$208,146,FALSE)))</f>
        <v/>
      </c>
      <c r="R169" s="214" t="str">
        <f>IF(ISERROR(VLOOKUP($A169,parlvotes_lh!$A$11:$ZZ$208,166,FALSE))=TRUE,"",IF(VLOOKUP($A169,parlvotes_lh!$A$11:$ZZ$208,166,FALSE)=0,"",VLOOKUP($A169,parlvotes_lh!$A$11:$ZZ$208,166,FALSE)))</f>
        <v/>
      </c>
      <c r="S169" s="214" t="str">
        <f>IF(ISERROR(VLOOKUP($A169,parlvotes_lh!$A$11:$ZZ$208,186,FALSE))=TRUE,"",IF(VLOOKUP($A169,parlvotes_lh!$A$11:$ZZ$208,186,FALSE)=0,"",VLOOKUP($A169,parlvotes_lh!$A$11:$ZZ$208,186,FALSE)))</f>
        <v/>
      </c>
      <c r="T169" s="214" t="str">
        <f>IF(ISERROR(VLOOKUP($A169,parlvotes_lh!$A$11:$ZZ$208,206,FALSE))=TRUE,"",IF(VLOOKUP($A169,parlvotes_lh!$A$11:$ZZ$208,206,FALSE)=0,"",VLOOKUP($A169,parlvotes_lh!$A$11:$ZZ$208,206,FALSE)))</f>
        <v/>
      </c>
      <c r="U169" s="214" t="str">
        <f>IF(ISERROR(VLOOKUP($A169,parlvotes_lh!$A$11:$ZZ$208,226,FALSE))=TRUE,"",IF(VLOOKUP($A169,parlvotes_lh!$A$11:$ZZ$208,226,FALSE)=0,"",VLOOKUP($A169,parlvotes_lh!$A$11:$ZZ$208,226,FALSE)))</f>
        <v/>
      </c>
      <c r="V169" s="214" t="str">
        <f>IF(ISERROR(VLOOKUP($A169,parlvotes_lh!$A$11:$ZZ$208,246,FALSE))=TRUE,"",IF(VLOOKUP($A169,parlvotes_lh!$A$11:$ZZ$208,246,FALSE)=0,"",VLOOKUP($A169,parlvotes_lh!$A$11:$ZZ$208,246,FALSE)))</f>
        <v/>
      </c>
      <c r="W169" s="214" t="str">
        <f>IF(ISERROR(VLOOKUP($A169,parlvotes_lh!$A$11:$ZZ$208,266,FALSE))=TRUE,"",IF(VLOOKUP($A169,parlvotes_lh!$A$11:$ZZ$208,266,FALSE)=0,"",VLOOKUP($A169,parlvotes_lh!$A$11:$ZZ$208,266,FALSE)))</f>
        <v/>
      </c>
      <c r="X169" s="214" t="str">
        <f>IF(ISERROR(VLOOKUP($A169,parlvotes_lh!$A$11:$ZZ$208,286,FALSE))=TRUE,"",IF(VLOOKUP($A169,parlvotes_lh!$A$11:$ZZ$208,286,FALSE)=0,"",VLOOKUP($A169,parlvotes_lh!$A$11:$ZZ$208,286,FALSE)))</f>
        <v/>
      </c>
      <c r="Y169" s="214" t="str">
        <f>IF(ISERROR(VLOOKUP($A169,parlvotes_lh!$A$11:$ZZ$208,306,FALSE))=TRUE,"",IF(VLOOKUP($A169,parlvotes_lh!$A$11:$ZZ$208,306,FALSE)=0,"",VLOOKUP($A169,parlvotes_lh!$A$11:$ZZ$208,306,FALSE)))</f>
        <v/>
      </c>
      <c r="Z169" s="214" t="str">
        <f>IF(ISERROR(VLOOKUP($A169,parlvotes_lh!$A$11:$ZZ$208,326,FALSE))=TRUE,"",IF(VLOOKUP($A169,parlvotes_lh!$A$11:$ZZ$208,326,FALSE)=0,"",VLOOKUP($A169,parlvotes_lh!$A$11:$ZZ$208,326,FALSE)))</f>
        <v/>
      </c>
      <c r="AA169" s="214" t="str">
        <f>IF(ISERROR(VLOOKUP($A169,parlvotes_lh!$A$11:$ZZ$208,346,FALSE))=TRUE,"",IF(VLOOKUP($A169,parlvotes_lh!$A$11:$ZZ$208,346,FALSE)=0,"",VLOOKUP($A169,parlvotes_lh!$A$11:$ZZ$208,346,FALSE)))</f>
        <v/>
      </c>
      <c r="AB169" s="214" t="str">
        <f>IF(ISERROR(VLOOKUP($A169,parlvotes_lh!$A$11:$ZZ$208,366,FALSE))=TRUE,"",IF(VLOOKUP($A169,parlvotes_lh!$A$11:$ZZ$208,366,FALSE)=0,"",VLOOKUP($A169,parlvotes_lh!$A$11:$ZZ$208,366,FALSE)))</f>
        <v/>
      </c>
      <c r="AC169" s="214" t="str">
        <f>IF(ISERROR(VLOOKUP($A169,parlvotes_lh!$A$11:$ZZ$208,386,FALSE))=TRUE,"",IF(VLOOKUP($A169,parlvotes_lh!$A$11:$ZZ$208,386,FALSE)=0,"",VLOOKUP($A169,parlvotes_lh!$A$11:$ZZ$208,386,FALSE)))</f>
        <v/>
      </c>
    </row>
    <row r="170" spans="1:29" ht="13.5" customHeight="1">
      <c r="A170" s="208"/>
      <c r="B170" s="120" t="str">
        <f>IF(A170="","",MID(info_weblinks!$C$3,32,3))</f>
        <v/>
      </c>
      <c r="C170" s="120" t="str">
        <f>IF(info_parties!G173="","",info_parties!G173)</f>
        <v/>
      </c>
      <c r="D170" s="120" t="str">
        <f>IF(info_parties!K173="","",info_parties!K173)</f>
        <v/>
      </c>
      <c r="E170" s="120" t="str">
        <f>IF(info_parties!H173="","",info_parties!H173)</f>
        <v/>
      </c>
      <c r="F170" s="209" t="str">
        <f t="shared" si="20"/>
        <v/>
      </c>
      <c r="G170" s="210" t="str">
        <f t="shared" si="21"/>
        <v/>
      </c>
      <c r="H170" s="211" t="str">
        <f t="shared" si="22"/>
        <v/>
      </c>
      <c r="I170" s="212" t="str">
        <f t="shared" si="23"/>
        <v/>
      </c>
      <c r="J170" s="213" t="str">
        <f>IF(ISERROR(VLOOKUP($A170,parlvotes_lh!$A$11:$ZZ$208,6,FALSE))=TRUE,"",IF(VLOOKUP($A170,parlvotes_lh!$A$11:$ZZ$208,6,FALSE)=0,"",VLOOKUP($A170,parlvotes_lh!$A$11:$ZZ$208,6,FALSE)))</f>
        <v/>
      </c>
      <c r="K170" s="213" t="str">
        <f>IF(ISERROR(VLOOKUP($A170,parlvotes_lh!$A$11:$ZZ$208,26,FALSE))=TRUE,"",IF(VLOOKUP($A170,parlvotes_lh!$A$11:$ZZ$208,26,FALSE)=0,"",VLOOKUP($A170,parlvotes_lh!$A$11:$ZZ$208,26,FALSE)))</f>
        <v/>
      </c>
      <c r="L170" s="213" t="str">
        <f>IF(ISERROR(VLOOKUP($A170,parlvotes_lh!$A$11:$ZZ$208,46,FALSE))=TRUE,"",IF(VLOOKUP($A170,parlvotes_lh!$A$11:$ZZ$208,46,FALSE)=0,"",VLOOKUP($A170,parlvotes_lh!$A$11:$ZZ$208,46,FALSE)))</f>
        <v/>
      </c>
      <c r="M170" s="213" t="str">
        <f>IF(ISERROR(VLOOKUP($A170,parlvotes_lh!$A$11:$ZZ$208,66,FALSE))=TRUE,"",IF(VLOOKUP($A170,parlvotes_lh!$A$11:$ZZ$208,66,FALSE)=0,"",VLOOKUP($A170,parlvotes_lh!$A$11:$ZZ$208,66,FALSE)))</f>
        <v/>
      </c>
      <c r="N170" s="213" t="str">
        <f>IF(ISERROR(VLOOKUP($A170,parlvotes_lh!$A$11:$ZZ$208,86,FALSE))=TRUE,"",IF(VLOOKUP($A170,parlvotes_lh!$A$11:$ZZ$208,86,FALSE)=0,"",VLOOKUP($A170,parlvotes_lh!$A$11:$ZZ$208,86,FALSE)))</f>
        <v/>
      </c>
      <c r="O170" s="213" t="str">
        <f>IF(ISERROR(VLOOKUP($A170,parlvotes_lh!$A$11:$ZZ$208,106,FALSE))=TRUE,"",IF(VLOOKUP($A170,parlvotes_lh!$A$11:$ZZ$208,106,FALSE)=0,"",VLOOKUP($A170,parlvotes_lh!$A$11:$ZZ$208,106,FALSE)))</f>
        <v/>
      </c>
      <c r="P170" s="213" t="str">
        <f>IF(ISERROR(VLOOKUP($A170,parlvotes_lh!$A$11:$ZZ$208,126,FALSE))=TRUE,"",IF(VLOOKUP($A170,parlvotes_lh!$A$11:$ZZ$208,126,FALSE)=0,"",VLOOKUP($A170,parlvotes_lh!$A$11:$ZZ$208,126,FALSE)))</f>
        <v/>
      </c>
      <c r="Q170" s="214" t="str">
        <f>IF(ISERROR(VLOOKUP($A170,parlvotes_lh!$A$11:$ZZ$208,146,FALSE))=TRUE,"",IF(VLOOKUP($A170,parlvotes_lh!$A$11:$ZZ$208,146,FALSE)=0,"",VLOOKUP($A170,parlvotes_lh!$A$11:$ZZ$208,146,FALSE)))</f>
        <v/>
      </c>
      <c r="R170" s="214" t="str">
        <f>IF(ISERROR(VLOOKUP($A170,parlvotes_lh!$A$11:$ZZ$208,166,FALSE))=TRUE,"",IF(VLOOKUP($A170,parlvotes_lh!$A$11:$ZZ$208,166,FALSE)=0,"",VLOOKUP($A170,parlvotes_lh!$A$11:$ZZ$208,166,FALSE)))</f>
        <v/>
      </c>
      <c r="S170" s="214" t="str">
        <f>IF(ISERROR(VLOOKUP($A170,parlvotes_lh!$A$11:$ZZ$208,186,FALSE))=TRUE,"",IF(VLOOKUP($A170,parlvotes_lh!$A$11:$ZZ$208,186,FALSE)=0,"",VLOOKUP($A170,parlvotes_lh!$A$11:$ZZ$208,186,FALSE)))</f>
        <v/>
      </c>
      <c r="T170" s="214" t="str">
        <f>IF(ISERROR(VLOOKUP($A170,parlvotes_lh!$A$11:$ZZ$208,206,FALSE))=TRUE,"",IF(VLOOKUP($A170,parlvotes_lh!$A$11:$ZZ$208,206,FALSE)=0,"",VLOOKUP($A170,parlvotes_lh!$A$11:$ZZ$208,206,FALSE)))</f>
        <v/>
      </c>
      <c r="U170" s="214" t="str">
        <f>IF(ISERROR(VLOOKUP($A170,parlvotes_lh!$A$11:$ZZ$208,226,FALSE))=TRUE,"",IF(VLOOKUP($A170,parlvotes_lh!$A$11:$ZZ$208,226,FALSE)=0,"",VLOOKUP($A170,parlvotes_lh!$A$11:$ZZ$208,226,FALSE)))</f>
        <v/>
      </c>
      <c r="V170" s="214" t="str">
        <f>IF(ISERROR(VLOOKUP($A170,parlvotes_lh!$A$11:$ZZ$208,246,FALSE))=TRUE,"",IF(VLOOKUP($A170,parlvotes_lh!$A$11:$ZZ$208,246,FALSE)=0,"",VLOOKUP($A170,parlvotes_lh!$A$11:$ZZ$208,246,FALSE)))</f>
        <v/>
      </c>
      <c r="W170" s="214" t="str">
        <f>IF(ISERROR(VLOOKUP($A170,parlvotes_lh!$A$11:$ZZ$208,266,FALSE))=TRUE,"",IF(VLOOKUP($A170,parlvotes_lh!$A$11:$ZZ$208,266,FALSE)=0,"",VLOOKUP($A170,parlvotes_lh!$A$11:$ZZ$208,266,FALSE)))</f>
        <v/>
      </c>
      <c r="X170" s="214" t="str">
        <f>IF(ISERROR(VLOOKUP($A170,parlvotes_lh!$A$11:$ZZ$208,286,FALSE))=TRUE,"",IF(VLOOKUP($A170,parlvotes_lh!$A$11:$ZZ$208,286,FALSE)=0,"",VLOOKUP($A170,parlvotes_lh!$A$11:$ZZ$208,286,FALSE)))</f>
        <v/>
      </c>
      <c r="Y170" s="214" t="str">
        <f>IF(ISERROR(VLOOKUP($A170,parlvotes_lh!$A$11:$ZZ$208,306,FALSE))=TRUE,"",IF(VLOOKUP($A170,parlvotes_lh!$A$11:$ZZ$208,306,FALSE)=0,"",VLOOKUP($A170,parlvotes_lh!$A$11:$ZZ$208,306,FALSE)))</f>
        <v/>
      </c>
      <c r="Z170" s="214" t="str">
        <f>IF(ISERROR(VLOOKUP($A170,parlvotes_lh!$A$11:$ZZ$208,326,FALSE))=TRUE,"",IF(VLOOKUP($A170,parlvotes_lh!$A$11:$ZZ$208,326,FALSE)=0,"",VLOOKUP($A170,parlvotes_lh!$A$11:$ZZ$208,326,FALSE)))</f>
        <v/>
      </c>
      <c r="AA170" s="214" t="str">
        <f>IF(ISERROR(VLOOKUP($A170,parlvotes_lh!$A$11:$ZZ$208,346,FALSE))=TRUE,"",IF(VLOOKUP($A170,parlvotes_lh!$A$11:$ZZ$208,346,FALSE)=0,"",VLOOKUP($A170,parlvotes_lh!$A$11:$ZZ$208,346,FALSE)))</f>
        <v/>
      </c>
      <c r="AB170" s="214" t="str">
        <f>IF(ISERROR(VLOOKUP($A170,parlvotes_lh!$A$11:$ZZ$208,366,FALSE))=TRUE,"",IF(VLOOKUP($A170,parlvotes_lh!$A$11:$ZZ$208,366,FALSE)=0,"",VLOOKUP($A170,parlvotes_lh!$A$11:$ZZ$208,366,FALSE)))</f>
        <v/>
      </c>
      <c r="AC170" s="214" t="str">
        <f>IF(ISERROR(VLOOKUP($A170,parlvotes_lh!$A$11:$ZZ$208,386,FALSE))=TRUE,"",IF(VLOOKUP($A170,parlvotes_lh!$A$11:$ZZ$208,386,FALSE)=0,"",VLOOKUP($A170,parlvotes_lh!$A$11:$ZZ$208,386,FALSE)))</f>
        <v/>
      </c>
    </row>
    <row r="171" spans="1:29" ht="13.5" customHeight="1">
      <c r="A171" s="208"/>
      <c r="B171" s="120" t="str">
        <f>IF(A171="","",MID(info_weblinks!$C$3,32,3))</f>
        <v/>
      </c>
      <c r="C171" s="120" t="str">
        <f>IF(info_parties!G174="","",info_parties!G174)</f>
        <v/>
      </c>
      <c r="D171" s="120" t="str">
        <f>IF(info_parties!K174="","",info_parties!K174)</f>
        <v/>
      </c>
      <c r="E171" s="120" t="str">
        <f>IF(info_parties!H174="","",info_parties!H174)</f>
        <v/>
      </c>
      <c r="F171" s="209" t="str">
        <f t="shared" si="20"/>
        <v/>
      </c>
      <c r="G171" s="210" t="str">
        <f t="shared" si="21"/>
        <v/>
      </c>
      <c r="H171" s="211" t="str">
        <f t="shared" si="22"/>
        <v/>
      </c>
      <c r="I171" s="212" t="str">
        <f t="shared" si="23"/>
        <v/>
      </c>
      <c r="J171" s="213" t="str">
        <f>IF(ISERROR(VLOOKUP($A171,parlvotes_lh!$A$11:$ZZ$208,6,FALSE))=TRUE,"",IF(VLOOKUP($A171,parlvotes_lh!$A$11:$ZZ$208,6,FALSE)=0,"",VLOOKUP($A171,parlvotes_lh!$A$11:$ZZ$208,6,FALSE)))</f>
        <v/>
      </c>
      <c r="K171" s="213" t="str">
        <f>IF(ISERROR(VLOOKUP($A171,parlvotes_lh!$A$11:$ZZ$208,26,FALSE))=TRUE,"",IF(VLOOKUP($A171,parlvotes_lh!$A$11:$ZZ$208,26,FALSE)=0,"",VLOOKUP($A171,parlvotes_lh!$A$11:$ZZ$208,26,FALSE)))</f>
        <v/>
      </c>
      <c r="L171" s="213" t="str">
        <f>IF(ISERROR(VLOOKUP($A171,parlvotes_lh!$A$11:$ZZ$208,46,FALSE))=TRUE,"",IF(VLOOKUP($A171,parlvotes_lh!$A$11:$ZZ$208,46,FALSE)=0,"",VLOOKUP($A171,parlvotes_lh!$A$11:$ZZ$208,46,FALSE)))</f>
        <v/>
      </c>
      <c r="M171" s="213" t="str">
        <f>IF(ISERROR(VLOOKUP($A171,parlvotes_lh!$A$11:$ZZ$208,66,FALSE))=TRUE,"",IF(VLOOKUP($A171,parlvotes_lh!$A$11:$ZZ$208,66,FALSE)=0,"",VLOOKUP($A171,parlvotes_lh!$A$11:$ZZ$208,66,FALSE)))</f>
        <v/>
      </c>
      <c r="N171" s="213" t="str">
        <f>IF(ISERROR(VLOOKUP($A171,parlvotes_lh!$A$11:$ZZ$208,86,FALSE))=TRUE,"",IF(VLOOKUP($A171,parlvotes_lh!$A$11:$ZZ$208,86,FALSE)=0,"",VLOOKUP($A171,parlvotes_lh!$A$11:$ZZ$208,86,FALSE)))</f>
        <v/>
      </c>
      <c r="O171" s="213" t="str">
        <f>IF(ISERROR(VLOOKUP($A171,parlvotes_lh!$A$11:$ZZ$208,106,FALSE))=TRUE,"",IF(VLOOKUP($A171,parlvotes_lh!$A$11:$ZZ$208,106,FALSE)=0,"",VLOOKUP($A171,parlvotes_lh!$A$11:$ZZ$208,106,FALSE)))</f>
        <v/>
      </c>
      <c r="P171" s="213" t="str">
        <f>IF(ISERROR(VLOOKUP($A171,parlvotes_lh!$A$11:$ZZ$208,126,FALSE))=TRUE,"",IF(VLOOKUP($A171,parlvotes_lh!$A$11:$ZZ$208,126,FALSE)=0,"",VLOOKUP($A171,parlvotes_lh!$A$11:$ZZ$208,126,FALSE)))</f>
        <v/>
      </c>
      <c r="Q171" s="214" t="str">
        <f>IF(ISERROR(VLOOKUP($A171,parlvotes_lh!$A$11:$ZZ$208,146,FALSE))=TRUE,"",IF(VLOOKUP($A171,parlvotes_lh!$A$11:$ZZ$208,146,FALSE)=0,"",VLOOKUP($A171,parlvotes_lh!$A$11:$ZZ$208,146,FALSE)))</f>
        <v/>
      </c>
      <c r="R171" s="214" t="str">
        <f>IF(ISERROR(VLOOKUP($A171,parlvotes_lh!$A$11:$ZZ$208,166,FALSE))=TRUE,"",IF(VLOOKUP($A171,parlvotes_lh!$A$11:$ZZ$208,166,FALSE)=0,"",VLOOKUP($A171,parlvotes_lh!$A$11:$ZZ$208,166,FALSE)))</f>
        <v/>
      </c>
      <c r="S171" s="214" t="str">
        <f>IF(ISERROR(VLOOKUP($A171,parlvotes_lh!$A$11:$ZZ$208,186,FALSE))=TRUE,"",IF(VLOOKUP($A171,parlvotes_lh!$A$11:$ZZ$208,186,FALSE)=0,"",VLOOKUP($A171,parlvotes_lh!$A$11:$ZZ$208,186,FALSE)))</f>
        <v/>
      </c>
      <c r="T171" s="214" t="str">
        <f>IF(ISERROR(VLOOKUP($A171,parlvotes_lh!$A$11:$ZZ$208,206,FALSE))=TRUE,"",IF(VLOOKUP($A171,parlvotes_lh!$A$11:$ZZ$208,206,FALSE)=0,"",VLOOKUP($A171,parlvotes_lh!$A$11:$ZZ$208,206,FALSE)))</f>
        <v/>
      </c>
      <c r="U171" s="214" t="str">
        <f>IF(ISERROR(VLOOKUP($A171,parlvotes_lh!$A$11:$ZZ$208,226,FALSE))=TRUE,"",IF(VLOOKUP($A171,parlvotes_lh!$A$11:$ZZ$208,226,FALSE)=0,"",VLOOKUP($A171,parlvotes_lh!$A$11:$ZZ$208,226,FALSE)))</f>
        <v/>
      </c>
      <c r="V171" s="214" t="str">
        <f>IF(ISERROR(VLOOKUP($A171,parlvotes_lh!$A$11:$ZZ$208,246,FALSE))=TRUE,"",IF(VLOOKUP($A171,parlvotes_lh!$A$11:$ZZ$208,246,FALSE)=0,"",VLOOKUP($A171,parlvotes_lh!$A$11:$ZZ$208,246,FALSE)))</f>
        <v/>
      </c>
      <c r="W171" s="214" t="str">
        <f>IF(ISERROR(VLOOKUP($A171,parlvotes_lh!$A$11:$ZZ$208,266,FALSE))=TRUE,"",IF(VLOOKUP($A171,parlvotes_lh!$A$11:$ZZ$208,266,FALSE)=0,"",VLOOKUP($A171,parlvotes_lh!$A$11:$ZZ$208,266,FALSE)))</f>
        <v/>
      </c>
      <c r="X171" s="214" t="str">
        <f>IF(ISERROR(VLOOKUP($A171,parlvotes_lh!$A$11:$ZZ$208,286,FALSE))=TRUE,"",IF(VLOOKUP($A171,parlvotes_lh!$A$11:$ZZ$208,286,FALSE)=0,"",VLOOKUP($A171,parlvotes_lh!$A$11:$ZZ$208,286,FALSE)))</f>
        <v/>
      </c>
      <c r="Y171" s="214" t="str">
        <f>IF(ISERROR(VLOOKUP($A171,parlvotes_lh!$A$11:$ZZ$208,306,FALSE))=TRUE,"",IF(VLOOKUP($A171,parlvotes_lh!$A$11:$ZZ$208,306,FALSE)=0,"",VLOOKUP($A171,parlvotes_lh!$A$11:$ZZ$208,306,FALSE)))</f>
        <v/>
      </c>
      <c r="Z171" s="214" t="str">
        <f>IF(ISERROR(VLOOKUP($A171,parlvotes_lh!$A$11:$ZZ$208,326,FALSE))=TRUE,"",IF(VLOOKUP($A171,parlvotes_lh!$A$11:$ZZ$208,326,FALSE)=0,"",VLOOKUP($A171,parlvotes_lh!$A$11:$ZZ$208,326,FALSE)))</f>
        <v/>
      </c>
      <c r="AA171" s="214" t="str">
        <f>IF(ISERROR(VLOOKUP($A171,parlvotes_lh!$A$11:$ZZ$208,346,FALSE))=TRUE,"",IF(VLOOKUP($A171,parlvotes_lh!$A$11:$ZZ$208,346,FALSE)=0,"",VLOOKUP($A171,parlvotes_lh!$A$11:$ZZ$208,346,FALSE)))</f>
        <v/>
      </c>
      <c r="AB171" s="214" t="str">
        <f>IF(ISERROR(VLOOKUP($A171,parlvotes_lh!$A$11:$ZZ$208,366,FALSE))=TRUE,"",IF(VLOOKUP($A171,parlvotes_lh!$A$11:$ZZ$208,366,FALSE)=0,"",VLOOKUP($A171,parlvotes_lh!$A$11:$ZZ$208,366,FALSE)))</f>
        <v/>
      </c>
      <c r="AC171" s="214" t="str">
        <f>IF(ISERROR(VLOOKUP($A171,parlvotes_lh!$A$11:$ZZ$208,386,FALSE))=TRUE,"",IF(VLOOKUP($A171,parlvotes_lh!$A$11:$ZZ$208,386,FALSE)=0,"",VLOOKUP($A171,parlvotes_lh!$A$11:$ZZ$208,386,FALSE)))</f>
        <v/>
      </c>
    </row>
    <row r="172" spans="1:29" ht="13.5" customHeight="1">
      <c r="A172" s="208"/>
      <c r="B172" s="120" t="str">
        <f>IF(A172="","",MID(info_weblinks!$C$3,32,3))</f>
        <v/>
      </c>
      <c r="C172" s="120" t="str">
        <f>IF(info_parties!G175="","",info_parties!G175)</f>
        <v/>
      </c>
      <c r="D172" s="120" t="str">
        <f>IF(info_parties!K175="","",info_parties!K175)</f>
        <v/>
      </c>
      <c r="E172" s="120" t="str">
        <f>IF(info_parties!H175="","",info_parties!H175)</f>
        <v/>
      </c>
      <c r="F172" s="209" t="str">
        <f t="shared" si="20"/>
        <v/>
      </c>
      <c r="G172" s="210" t="str">
        <f t="shared" si="21"/>
        <v/>
      </c>
      <c r="H172" s="211" t="str">
        <f t="shared" si="22"/>
        <v/>
      </c>
      <c r="I172" s="212" t="str">
        <f t="shared" si="23"/>
        <v/>
      </c>
      <c r="J172" s="213" t="str">
        <f>IF(ISERROR(VLOOKUP($A172,parlvotes_lh!$A$11:$ZZ$208,6,FALSE))=TRUE,"",IF(VLOOKUP($A172,parlvotes_lh!$A$11:$ZZ$208,6,FALSE)=0,"",VLOOKUP($A172,parlvotes_lh!$A$11:$ZZ$208,6,FALSE)))</f>
        <v/>
      </c>
      <c r="K172" s="213" t="str">
        <f>IF(ISERROR(VLOOKUP($A172,parlvotes_lh!$A$11:$ZZ$208,26,FALSE))=TRUE,"",IF(VLOOKUP($A172,parlvotes_lh!$A$11:$ZZ$208,26,FALSE)=0,"",VLOOKUP($A172,parlvotes_lh!$A$11:$ZZ$208,26,FALSE)))</f>
        <v/>
      </c>
      <c r="L172" s="213" t="str">
        <f>IF(ISERROR(VLOOKUP($A172,parlvotes_lh!$A$11:$ZZ$208,46,FALSE))=TRUE,"",IF(VLOOKUP($A172,parlvotes_lh!$A$11:$ZZ$208,46,FALSE)=0,"",VLOOKUP($A172,parlvotes_lh!$A$11:$ZZ$208,46,FALSE)))</f>
        <v/>
      </c>
      <c r="M172" s="213" t="str">
        <f>IF(ISERROR(VLOOKUP($A172,parlvotes_lh!$A$11:$ZZ$208,66,FALSE))=TRUE,"",IF(VLOOKUP($A172,parlvotes_lh!$A$11:$ZZ$208,66,FALSE)=0,"",VLOOKUP($A172,parlvotes_lh!$A$11:$ZZ$208,66,FALSE)))</f>
        <v/>
      </c>
      <c r="N172" s="213" t="str">
        <f>IF(ISERROR(VLOOKUP($A172,parlvotes_lh!$A$11:$ZZ$208,86,FALSE))=TRUE,"",IF(VLOOKUP($A172,parlvotes_lh!$A$11:$ZZ$208,86,FALSE)=0,"",VLOOKUP($A172,parlvotes_lh!$A$11:$ZZ$208,86,FALSE)))</f>
        <v/>
      </c>
      <c r="O172" s="213" t="str">
        <f>IF(ISERROR(VLOOKUP($A172,parlvotes_lh!$A$11:$ZZ$208,106,FALSE))=TRUE,"",IF(VLOOKUP($A172,parlvotes_lh!$A$11:$ZZ$208,106,FALSE)=0,"",VLOOKUP($A172,parlvotes_lh!$A$11:$ZZ$208,106,FALSE)))</f>
        <v/>
      </c>
      <c r="P172" s="213" t="str">
        <f>IF(ISERROR(VLOOKUP($A172,parlvotes_lh!$A$11:$ZZ$208,126,FALSE))=TRUE,"",IF(VLOOKUP($A172,parlvotes_lh!$A$11:$ZZ$208,126,FALSE)=0,"",VLOOKUP($A172,parlvotes_lh!$A$11:$ZZ$208,126,FALSE)))</f>
        <v/>
      </c>
      <c r="Q172" s="214" t="str">
        <f>IF(ISERROR(VLOOKUP($A172,parlvotes_lh!$A$11:$ZZ$208,146,FALSE))=TRUE,"",IF(VLOOKUP($A172,parlvotes_lh!$A$11:$ZZ$208,146,FALSE)=0,"",VLOOKUP($A172,parlvotes_lh!$A$11:$ZZ$208,146,FALSE)))</f>
        <v/>
      </c>
      <c r="R172" s="214" t="str">
        <f>IF(ISERROR(VLOOKUP($A172,parlvotes_lh!$A$11:$ZZ$208,166,FALSE))=TRUE,"",IF(VLOOKUP($A172,parlvotes_lh!$A$11:$ZZ$208,166,FALSE)=0,"",VLOOKUP($A172,parlvotes_lh!$A$11:$ZZ$208,166,FALSE)))</f>
        <v/>
      </c>
      <c r="S172" s="214" t="str">
        <f>IF(ISERROR(VLOOKUP($A172,parlvotes_lh!$A$11:$ZZ$208,186,FALSE))=TRUE,"",IF(VLOOKUP($A172,parlvotes_lh!$A$11:$ZZ$208,186,FALSE)=0,"",VLOOKUP($A172,parlvotes_lh!$A$11:$ZZ$208,186,FALSE)))</f>
        <v/>
      </c>
      <c r="T172" s="214" t="str">
        <f>IF(ISERROR(VLOOKUP($A172,parlvotes_lh!$A$11:$ZZ$208,206,FALSE))=TRUE,"",IF(VLOOKUP($A172,parlvotes_lh!$A$11:$ZZ$208,206,FALSE)=0,"",VLOOKUP($A172,parlvotes_lh!$A$11:$ZZ$208,206,FALSE)))</f>
        <v/>
      </c>
      <c r="U172" s="214" t="str">
        <f>IF(ISERROR(VLOOKUP($A172,parlvotes_lh!$A$11:$ZZ$208,226,FALSE))=TRUE,"",IF(VLOOKUP($A172,parlvotes_lh!$A$11:$ZZ$208,226,FALSE)=0,"",VLOOKUP($A172,parlvotes_lh!$A$11:$ZZ$208,226,FALSE)))</f>
        <v/>
      </c>
      <c r="V172" s="214" t="str">
        <f>IF(ISERROR(VLOOKUP($A172,parlvotes_lh!$A$11:$ZZ$208,246,FALSE))=TRUE,"",IF(VLOOKUP($A172,parlvotes_lh!$A$11:$ZZ$208,246,FALSE)=0,"",VLOOKUP($A172,parlvotes_lh!$A$11:$ZZ$208,246,FALSE)))</f>
        <v/>
      </c>
      <c r="W172" s="214" t="str">
        <f>IF(ISERROR(VLOOKUP($A172,parlvotes_lh!$A$11:$ZZ$208,266,FALSE))=TRUE,"",IF(VLOOKUP($A172,parlvotes_lh!$A$11:$ZZ$208,266,FALSE)=0,"",VLOOKUP($A172,parlvotes_lh!$A$11:$ZZ$208,266,FALSE)))</f>
        <v/>
      </c>
      <c r="X172" s="214" t="str">
        <f>IF(ISERROR(VLOOKUP($A172,parlvotes_lh!$A$11:$ZZ$208,286,FALSE))=TRUE,"",IF(VLOOKUP($A172,parlvotes_lh!$A$11:$ZZ$208,286,FALSE)=0,"",VLOOKUP($A172,parlvotes_lh!$A$11:$ZZ$208,286,FALSE)))</f>
        <v/>
      </c>
      <c r="Y172" s="214" t="str">
        <f>IF(ISERROR(VLOOKUP($A172,parlvotes_lh!$A$11:$ZZ$208,306,FALSE))=TRUE,"",IF(VLOOKUP($A172,parlvotes_lh!$A$11:$ZZ$208,306,FALSE)=0,"",VLOOKUP($A172,parlvotes_lh!$A$11:$ZZ$208,306,FALSE)))</f>
        <v/>
      </c>
      <c r="Z172" s="214" t="str">
        <f>IF(ISERROR(VLOOKUP($A172,parlvotes_lh!$A$11:$ZZ$208,326,FALSE))=TRUE,"",IF(VLOOKUP($A172,parlvotes_lh!$A$11:$ZZ$208,326,FALSE)=0,"",VLOOKUP($A172,parlvotes_lh!$A$11:$ZZ$208,326,FALSE)))</f>
        <v/>
      </c>
      <c r="AA172" s="214" t="str">
        <f>IF(ISERROR(VLOOKUP($A172,parlvotes_lh!$A$11:$ZZ$208,346,FALSE))=TRUE,"",IF(VLOOKUP($A172,parlvotes_lh!$A$11:$ZZ$208,346,FALSE)=0,"",VLOOKUP($A172,parlvotes_lh!$A$11:$ZZ$208,346,FALSE)))</f>
        <v/>
      </c>
      <c r="AB172" s="214" t="str">
        <f>IF(ISERROR(VLOOKUP($A172,parlvotes_lh!$A$11:$ZZ$208,366,FALSE))=TRUE,"",IF(VLOOKUP($A172,parlvotes_lh!$A$11:$ZZ$208,366,FALSE)=0,"",VLOOKUP($A172,parlvotes_lh!$A$11:$ZZ$208,366,FALSE)))</f>
        <v/>
      </c>
      <c r="AC172" s="214" t="str">
        <f>IF(ISERROR(VLOOKUP($A172,parlvotes_lh!$A$11:$ZZ$208,386,FALSE))=TRUE,"",IF(VLOOKUP($A172,parlvotes_lh!$A$11:$ZZ$208,386,FALSE)=0,"",VLOOKUP($A172,parlvotes_lh!$A$11:$ZZ$208,386,FALSE)))</f>
        <v/>
      </c>
    </row>
    <row r="173" spans="1:29" ht="13.5" customHeight="1">
      <c r="A173" s="208"/>
      <c r="B173" s="120" t="str">
        <f>IF(A173="","",MID(info_weblinks!$C$3,32,3))</f>
        <v/>
      </c>
      <c r="C173" s="120" t="str">
        <f>IF(info_parties!G176="","",info_parties!G176)</f>
        <v/>
      </c>
      <c r="D173" s="120" t="str">
        <f>IF(info_parties!K176="","",info_parties!K176)</f>
        <v/>
      </c>
      <c r="E173" s="120" t="str">
        <f>IF(info_parties!H176="","",info_parties!H176)</f>
        <v/>
      </c>
      <c r="F173" s="209" t="str">
        <f t="shared" si="20"/>
        <v/>
      </c>
      <c r="G173" s="210" t="str">
        <f t="shared" si="21"/>
        <v/>
      </c>
      <c r="H173" s="211" t="str">
        <f t="shared" si="22"/>
        <v/>
      </c>
      <c r="I173" s="212" t="str">
        <f t="shared" si="23"/>
        <v/>
      </c>
      <c r="J173" s="213" t="str">
        <f>IF(ISERROR(VLOOKUP($A173,parlvotes_lh!$A$11:$ZZ$208,6,FALSE))=TRUE,"",IF(VLOOKUP($A173,parlvotes_lh!$A$11:$ZZ$208,6,FALSE)=0,"",VLOOKUP($A173,parlvotes_lh!$A$11:$ZZ$208,6,FALSE)))</f>
        <v/>
      </c>
      <c r="K173" s="213" t="str">
        <f>IF(ISERROR(VLOOKUP($A173,parlvotes_lh!$A$11:$ZZ$208,26,FALSE))=TRUE,"",IF(VLOOKUP($A173,parlvotes_lh!$A$11:$ZZ$208,26,FALSE)=0,"",VLOOKUP($A173,parlvotes_lh!$A$11:$ZZ$208,26,FALSE)))</f>
        <v/>
      </c>
      <c r="L173" s="213" t="str">
        <f>IF(ISERROR(VLOOKUP($A173,parlvotes_lh!$A$11:$ZZ$208,46,FALSE))=TRUE,"",IF(VLOOKUP($A173,parlvotes_lh!$A$11:$ZZ$208,46,FALSE)=0,"",VLOOKUP($A173,parlvotes_lh!$A$11:$ZZ$208,46,FALSE)))</f>
        <v/>
      </c>
      <c r="M173" s="213" t="str">
        <f>IF(ISERROR(VLOOKUP($A173,parlvotes_lh!$A$11:$ZZ$208,66,FALSE))=TRUE,"",IF(VLOOKUP($A173,parlvotes_lh!$A$11:$ZZ$208,66,FALSE)=0,"",VLOOKUP($A173,parlvotes_lh!$A$11:$ZZ$208,66,FALSE)))</f>
        <v/>
      </c>
      <c r="N173" s="213" t="str">
        <f>IF(ISERROR(VLOOKUP($A173,parlvotes_lh!$A$11:$ZZ$208,86,FALSE))=TRUE,"",IF(VLOOKUP($A173,parlvotes_lh!$A$11:$ZZ$208,86,FALSE)=0,"",VLOOKUP($A173,parlvotes_lh!$A$11:$ZZ$208,86,FALSE)))</f>
        <v/>
      </c>
      <c r="O173" s="213" t="str">
        <f>IF(ISERROR(VLOOKUP($A173,parlvotes_lh!$A$11:$ZZ$208,106,FALSE))=TRUE,"",IF(VLOOKUP($A173,parlvotes_lh!$A$11:$ZZ$208,106,FALSE)=0,"",VLOOKUP($A173,parlvotes_lh!$A$11:$ZZ$208,106,FALSE)))</f>
        <v/>
      </c>
      <c r="P173" s="213" t="str">
        <f>IF(ISERROR(VLOOKUP($A173,parlvotes_lh!$A$11:$ZZ$208,126,FALSE))=TRUE,"",IF(VLOOKUP($A173,parlvotes_lh!$A$11:$ZZ$208,126,FALSE)=0,"",VLOOKUP($A173,parlvotes_lh!$A$11:$ZZ$208,126,FALSE)))</f>
        <v/>
      </c>
      <c r="Q173" s="214" t="str">
        <f>IF(ISERROR(VLOOKUP($A173,parlvotes_lh!$A$11:$ZZ$208,146,FALSE))=TRUE,"",IF(VLOOKUP($A173,parlvotes_lh!$A$11:$ZZ$208,146,FALSE)=0,"",VLOOKUP($A173,parlvotes_lh!$A$11:$ZZ$208,146,FALSE)))</f>
        <v/>
      </c>
      <c r="R173" s="214" t="str">
        <f>IF(ISERROR(VLOOKUP($A173,parlvotes_lh!$A$11:$ZZ$208,166,FALSE))=TRUE,"",IF(VLOOKUP($A173,parlvotes_lh!$A$11:$ZZ$208,166,FALSE)=0,"",VLOOKUP($A173,parlvotes_lh!$A$11:$ZZ$208,166,FALSE)))</f>
        <v/>
      </c>
      <c r="S173" s="214" t="str">
        <f>IF(ISERROR(VLOOKUP($A173,parlvotes_lh!$A$11:$ZZ$208,186,FALSE))=TRUE,"",IF(VLOOKUP($A173,parlvotes_lh!$A$11:$ZZ$208,186,FALSE)=0,"",VLOOKUP($A173,parlvotes_lh!$A$11:$ZZ$208,186,FALSE)))</f>
        <v/>
      </c>
      <c r="T173" s="214" t="str">
        <f>IF(ISERROR(VLOOKUP($A173,parlvotes_lh!$A$11:$ZZ$208,206,FALSE))=TRUE,"",IF(VLOOKUP($A173,parlvotes_lh!$A$11:$ZZ$208,206,FALSE)=0,"",VLOOKUP($A173,parlvotes_lh!$A$11:$ZZ$208,206,FALSE)))</f>
        <v/>
      </c>
      <c r="U173" s="214" t="str">
        <f>IF(ISERROR(VLOOKUP($A173,parlvotes_lh!$A$11:$ZZ$208,226,FALSE))=TRUE,"",IF(VLOOKUP($A173,parlvotes_lh!$A$11:$ZZ$208,226,FALSE)=0,"",VLOOKUP($A173,parlvotes_lh!$A$11:$ZZ$208,226,FALSE)))</f>
        <v/>
      </c>
      <c r="V173" s="214" t="str">
        <f>IF(ISERROR(VLOOKUP($A173,parlvotes_lh!$A$11:$ZZ$208,246,FALSE))=TRUE,"",IF(VLOOKUP($A173,parlvotes_lh!$A$11:$ZZ$208,246,FALSE)=0,"",VLOOKUP($A173,parlvotes_lh!$A$11:$ZZ$208,246,FALSE)))</f>
        <v/>
      </c>
      <c r="W173" s="214" t="str">
        <f>IF(ISERROR(VLOOKUP($A173,parlvotes_lh!$A$11:$ZZ$208,266,FALSE))=TRUE,"",IF(VLOOKUP($A173,parlvotes_lh!$A$11:$ZZ$208,266,FALSE)=0,"",VLOOKUP($A173,parlvotes_lh!$A$11:$ZZ$208,266,FALSE)))</f>
        <v/>
      </c>
      <c r="X173" s="214" t="str">
        <f>IF(ISERROR(VLOOKUP($A173,parlvotes_lh!$A$11:$ZZ$208,286,FALSE))=TRUE,"",IF(VLOOKUP($A173,parlvotes_lh!$A$11:$ZZ$208,286,FALSE)=0,"",VLOOKUP($A173,parlvotes_lh!$A$11:$ZZ$208,286,FALSE)))</f>
        <v/>
      </c>
      <c r="Y173" s="214" t="str">
        <f>IF(ISERROR(VLOOKUP($A173,parlvotes_lh!$A$11:$ZZ$208,306,FALSE))=TRUE,"",IF(VLOOKUP($A173,parlvotes_lh!$A$11:$ZZ$208,306,FALSE)=0,"",VLOOKUP($A173,parlvotes_lh!$A$11:$ZZ$208,306,FALSE)))</f>
        <v/>
      </c>
      <c r="Z173" s="214" t="str">
        <f>IF(ISERROR(VLOOKUP($A173,parlvotes_lh!$A$11:$ZZ$208,326,FALSE))=TRUE,"",IF(VLOOKUP($A173,parlvotes_lh!$A$11:$ZZ$208,326,FALSE)=0,"",VLOOKUP($A173,parlvotes_lh!$A$11:$ZZ$208,326,FALSE)))</f>
        <v/>
      </c>
      <c r="AA173" s="214" t="str">
        <f>IF(ISERROR(VLOOKUP($A173,parlvotes_lh!$A$11:$ZZ$208,346,FALSE))=TRUE,"",IF(VLOOKUP($A173,parlvotes_lh!$A$11:$ZZ$208,346,FALSE)=0,"",VLOOKUP($A173,parlvotes_lh!$A$11:$ZZ$208,346,FALSE)))</f>
        <v/>
      </c>
      <c r="AB173" s="214" t="str">
        <f>IF(ISERROR(VLOOKUP($A173,parlvotes_lh!$A$11:$ZZ$208,366,FALSE))=TRUE,"",IF(VLOOKUP($A173,parlvotes_lh!$A$11:$ZZ$208,366,FALSE)=0,"",VLOOKUP($A173,parlvotes_lh!$A$11:$ZZ$208,366,FALSE)))</f>
        <v/>
      </c>
      <c r="AC173" s="214" t="str">
        <f>IF(ISERROR(VLOOKUP($A173,parlvotes_lh!$A$11:$ZZ$208,386,FALSE))=TRUE,"",IF(VLOOKUP($A173,parlvotes_lh!$A$11:$ZZ$208,386,FALSE)=0,"",VLOOKUP($A173,parlvotes_lh!$A$11:$ZZ$208,386,FALSE)))</f>
        <v/>
      </c>
    </row>
    <row r="174" spans="1:29" ht="13.5" customHeight="1">
      <c r="A174" s="208"/>
      <c r="B174" s="120" t="str">
        <f>IF(A174="","",MID(info_weblinks!$C$3,32,3))</f>
        <v/>
      </c>
      <c r="C174" s="120" t="str">
        <f>IF(info_parties!G177="","",info_parties!G177)</f>
        <v/>
      </c>
      <c r="D174" s="120" t="str">
        <f>IF(info_parties!K177="","",info_parties!K177)</f>
        <v/>
      </c>
      <c r="E174" s="120" t="str">
        <f>IF(info_parties!H177="","",info_parties!H177)</f>
        <v/>
      </c>
      <c r="F174" s="209" t="str">
        <f t="shared" si="20"/>
        <v/>
      </c>
      <c r="G174" s="210" t="str">
        <f t="shared" si="21"/>
        <v/>
      </c>
      <c r="H174" s="211" t="str">
        <f t="shared" si="22"/>
        <v/>
      </c>
      <c r="I174" s="212" t="str">
        <f t="shared" si="23"/>
        <v/>
      </c>
      <c r="J174" s="213" t="str">
        <f>IF(ISERROR(VLOOKUP($A174,parlvotes_lh!$A$11:$ZZ$208,6,FALSE))=TRUE,"",IF(VLOOKUP($A174,parlvotes_lh!$A$11:$ZZ$208,6,FALSE)=0,"",VLOOKUP($A174,parlvotes_lh!$A$11:$ZZ$208,6,FALSE)))</f>
        <v/>
      </c>
      <c r="K174" s="213" t="str">
        <f>IF(ISERROR(VLOOKUP($A174,parlvotes_lh!$A$11:$ZZ$208,26,FALSE))=TRUE,"",IF(VLOOKUP($A174,parlvotes_lh!$A$11:$ZZ$208,26,FALSE)=0,"",VLOOKUP($A174,parlvotes_lh!$A$11:$ZZ$208,26,FALSE)))</f>
        <v/>
      </c>
      <c r="L174" s="213" t="str">
        <f>IF(ISERROR(VLOOKUP($A174,parlvotes_lh!$A$11:$ZZ$208,46,FALSE))=TRUE,"",IF(VLOOKUP($A174,parlvotes_lh!$A$11:$ZZ$208,46,FALSE)=0,"",VLOOKUP($A174,parlvotes_lh!$A$11:$ZZ$208,46,FALSE)))</f>
        <v/>
      </c>
      <c r="M174" s="213" t="str">
        <f>IF(ISERROR(VLOOKUP($A174,parlvotes_lh!$A$11:$ZZ$208,66,FALSE))=TRUE,"",IF(VLOOKUP($A174,parlvotes_lh!$A$11:$ZZ$208,66,FALSE)=0,"",VLOOKUP($A174,parlvotes_lh!$A$11:$ZZ$208,66,FALSE)))</f>
        <v/>
      </c>
      <c r="N174" s="213" t="str">
        <f>IF(ISERROR(VLOOKUP($A174,parlvotes_lh!$A$11:$ZZ$208,86,FALSE))=TRUE,"",IF(VLOOKUP($A174,parlvotes_lh!$A$11:$ZZ$208,86,FALSE)=0,"",VLOOKUP($A174,parlvotes_lh!$A$11:$ZZ$208,86,FALSE)))</f>
        <v/>
      </c>
      <c r="O174" s="213" t="str">
        <f>IF(ISERROR(VLOOKUP($A174,parlvotes_lh!$A$11:$ZZ$208,106,FALSE))=TRUE,"",IF(VLOOKUP($A174,parlvotes_lh!$A$11:$ZZ$208,106,FALSE)=0,"",VLOOKUP($A174,parlvotes_lh!$A$11:$ZZ$208,106,FALSE)))</f>
        <v/>
      </c>
      <c r="P174" s="213" t="str">
        <f>IF(ISERROR(VLOOKUP($A174,parlvotes_lh!$A$11:$ZZ$208,126,FALSE))=TRUE,"",IF(VLOOKUP($A174,parlvotes_lh!$A$11:$ZZ$208,126,FALSE)=0,"",VLOOKUP($A174,parlvotes_lh!$A$11:$ZZ$208,126,FALSE)))</f>
        <v/>
      </c>
      <c r="Q174" s="214" t="str">
        <f>IF(ISERROR(VLOOKUP($A174,parlvotes_lh!$A$11:$ZZ$208,146,FALSE))=TRUE,"",IF(VLOOKUP($A174,parlvotes_lh!$A$11:$ZZ$208,146,FALSE)=0,"",VLOOKUP($A174,parlvotes_lh!$A$11:$ZZ$208,146,FALSE)))</f>
        <v/>
      </c>
      <c r="R174" s="214" t="str">
        <f>IF(ISERROR(VLOOKUP($A174,parlvotes_lh!$A$11:$ZZ$208,166,FALSE))=TRUE,"",IF(VLOOKUP($A174,parlvotes_lh!$A$11:$ZZ$208,166,FALSE)=0,"",VLOOKUP($A174,parlvotes_lh!$A$11:$ZZ$208,166,FALSE)))</f>
        <v/>
      </c>
      <c r="S174" s="214" t="str">
        <f>IF(ISERROR(VLOOKUP($A174,parlvotes_lh!$A$11:$ZZ$208,186,FALSE))=TRUE,"",IF(VLOOKUP($A174,parlvotes_lh!$A$11:$ZZ$208,186,FALSE)=0,"",VLOOKUP($A174,parlvotes_lh!$A$11:$ZZ$208,186,FALSE)))</f>
        <v/>
      </c>
      <c r="T174" s="214" t="str">
        <f>IF(ISERROR(VLOOKUP($A174,parlvotes_lh!$A$11:$ZZ$208,206,FALSE))=TRUE,"",IF(VLOOKUP($A174,parlvotes_lh!$A$11:$ZZ$208,206,FALSE)=0,"",VLOOKUP($A174,parlvotes_lh!$A$11:$ZZ$208,206,FALSE)))</f>
        <v/>
      </c>
      <c r="U174" s="214" t="str">
        <f>IF(ISERROR(VLOOKUP($A174,parlvotes_lh!$A$11:$ZZ$208,226,FALSE))=TRUE,"",IF(VLOOKUP($A174,parlvotes_lh!$A$11:$ZZ$208,226,FALSE)=0,"",VLOOKUP($A174,parlvotes_lh!$A$11:$ZZ$208,226,FALSE)))</f>
        <v/>
      </c>
      <c r="V174" s="214" t="str">
        <f>IF(ISERROR(VLOOKUP($A174,parlvotes_lh!$A$11:$ZZ$208,246,FALSE))=TRUE,"",IF(VLOOKUP($A174,parlvotes_lh!$A$11:$ZZ$208,246,FALSE)=0,"",VLOOKUP($A174,parlvotes_lh!$A$11:$ZZ$208,246,FALSE)))</f>
        <v/>
      </c>
      <c r="W174" s="214" t="str">
        <f>IF(ISERROR(VLOOKUP($A174,parlvotes_lh!$A$11:$ZZ$208,266,FALSE))=TRUE,"",IF(VLOOKUP($A174,parlvotes_lh!$A$11:$ZZ$208,266,FALSE)=0,"",VLOOKUP($A174,parlvotes_lh!$A$11:$ZZ$208,266,FALSE)))</f>
        <v/>
      </c>
      <c r="X174" s="214" t="str">
        <f>IF(ISERROR(VLOOKUP($A174,parlvotes_lh!$A$11:$ZZ$208,286,FALSE))=TRUE,"",IF(VLOOKUP($A174,parlvotes_lh!$A$11:$ZZ$208,286,FALSE)=0,"",VLOOKUP($A174,parlvotes_lh!$A$11:$ZZ$208,286,FALSE)))</f>
        <v/>
      </c>
      <c r="Y174" s="214" t="str">
        <f>IF(ISERROR(VLOOKUP($A174,parlvotes_lh!$A$11:$ZZ$208,306,FALSE))=TRUE,"",IF(VLOOKUP($A174,parlvotes_lh!$A$11:$ZZ$208,306,FALSE)=0,"",VLOOKUP($A174,parlvotes_lh!$A$11:$ZZ$208,306,FALSE)))</f>
        <v/>
      </c>
      <c r="Z174" s="214" t="str">
        <f>IF(ISERROR(VLOOKUP($A174,parlvotes_lh!$A$11:$ZZ$208,326,FALSE))=TRUE,"",IF(VLOOKUP($A174,parlvotes_lh!$A$11:$ZZ$208,326,FALSE)=0,"",VLOOKUP($A174,parlvotes_lh!$A$11:$ZZ$208,326,FALSE)))</f>
        <v/>
      </c>
      <c r="AA174" s="214" t="str">
        <f>IF(ISERROR(VLOOKUP($A174,parlvotes_lh!$A$11:$ZZ$208,346,FALSE))=TRUE,"",IF(VLOOKUP($A174,parlvotes_lh!$A$11:$ZZ$208,346,FALSE)=0,"",VLOOKUP($A174,parlvotes_lh!$A$11:$ZZ$208,346,FALSE)))</f>
        <v/>
      </c>
      <c r="AB174" s="214" t="str">
        <f>IF(ISERROR(VLOOKUP($A174,parlvotes_lh!$A$11:$ZZ$208,366,FALSE))=TRUE,"",IF(VLOOKUP($A174,parlvotes_lh!$A$11:$ZZ$208,366,FALSE)=0,"",VLOOKUP($A174,parlvotes_lh!$A$11:$ZZ$208,366,FALSE)))</f>
        <v/>
      </c>
      <c r="AC174" s="214" t="str">
        <f>IF(ISERROR(VLOOKUP($A174,parlvotes_lh!$A$11:$ZZ$208,386,FALSE))=TRUE,"",IF(VLOOKUP($A174,parlvotes_lh!$A$11:$ZZ$208,386,FALSE)=0,"",VLOOKUP($A174,parlvotes_lh!$A$11:$ZZ$208,386,FALSE)))</f>
        <v/>
      </c>
    </row>
    <row r="175" spans="1:29" ht="13.5" customHeight="1">
      <c r="A175" s="208"/>
      <c r="B175" s="120" t="str">
        <f>IF(A175="","",MID(info_weblinks!$C$3,32,3))</f>
        <v/>
      </c>
      <c r="C175" s="120" t="str">
        <f>IF(info_parties!G178="","",info_parties!G178)</f>
        <v/>
      </c>
      <c r="D175" s="120" t="str">
        <f>IF(info_parties!K178="","",info_parties!K178)</f>
        <v/>
      </c>
      <c r="E175" s="120" t="str">
        <f>IF(info_parties!H178="","",info_parties!H178)</f>
        <v/>
      </c>
      <c r="F175" s="209" t="str">
        <f t="shared" si="20"/>
        <v/>
      </c>
      <c r="G175" s="210" t="str">
        <f t="shared" si="21"/>
        <v/>
      </c>
      <c r="H175" s="211" t="str">
        <f t="shared" si="22"/>
        <v/>
      </c>
      <c r="I175" s="212" t="str">
        <f t="shared" si="23"/>
        <v/>
      </c>
      <c r="J175" s="213" t="str">
        <f>IF(ISERROR(VLOOKUP($A175,parlvotes_lh!$A$11:$ZZ$208,6,FALSE))=TRUE,"",IF(VLOOKUP($A175,parlvotes_lh!$A$11:$ZZ$208,6,FALSE)=0,"",VLOOKUP($A175,parlvotes_lh!$A$11:$ZZ$208,6,FALSE)))</f>
        <v/>
      </c>
      <c r="K175" s="213" t="str">
        <f>IF(ISERROR(VLOOKUP($A175,parlvotes_lh!$A$11:$ZZ$208,26,FALSE))=TRUE,"",IF(VLOOKUP($A175,parlvotes_lh!$A$11:$ZZ$208,26,FALSE)=0,"",VLOOKUP($A175,parlvotes_lh!$A$11:$ZZ$208,26,FALSE)))</f>
        <v/>
      </c>
      <c r="L175" s="213" t="str">
        <f>IF(ISERROR(VLOOKUP($A175,parlvotes_lh!$A$11:$ZZ$208,46,FALSE))=TRUE,"",IF(VLOOKUP($A175,parlvotes_lh!$A$11:$ZZ$208,46,FALSE)=0,"",VLOOKUP($A175,parlvotes_lh!$A$11:$ZZ$208,46,FALSE)))</f>
        <v/>
      </c>
      <c r="M175" s="213" t="str">
        <f>IF(ISERROR(VLOOKUP($A175,parlvotes_lh!$A$11:$ZZ$208,66,FALSE))=TRUE,"",IF(VLOOKUP($A175,parlvotes_lh!$A$11:$ZZ$208,66,FALSE)=0,"",VLOOKUP($A175,parlvotes_lh!$A$11:$ZZ$208,66,FALSE)))</f>
        <v/>
      </c>
      <c r="N175" s="213" t="str">
        <f>IF(ISERROR(VLOOKUP($A175,parlvotes_lh!$A$11:$ZZ$208,86,FALSE))=TRUE,"",IF(VLOOKUP($A175,parlvotes_lh!$A$11:$ZZ$208,86,FALSE)=0,"",VLOOKUP($A175,parlvotes_lh!$A$11:$ZZ$208,86,FALSE)))</f>
        <v/>
      </c>
      <c r="O175" s="213" t="str">
        <f>IF(ISERROR(VLOOKUP($A175,parlvotes_lh!$A$11:$ZZ$208,106,FALSE))=TRUE,"",IF(VLOOKUP($A175,parlvotes_lh!$A$11:$ZZ$208,106,FALSE)=0,"",VLOOKUP($A175,parlvotes_lh!$A$11:$ZZ$208,106,FALSE)))</f>
        <v/>
      </c>
      <c r="P175" s="213" t="str">
        <f>IF(ISERROR(VLOOKUP($A175,parlvotes_lh!$A$11:$ZZ$208,126,FALSE))=TRUE,"",IF(VLOOKUP($A175,parlvotes_lh!$A$11:$ZZ$208,126,FALSE)=0,"",VLOOKUP($A175,parlvotes_lh!$A$11:$ZZ$208,126,FALSE)))</f>
        <v/>
      </c>
      <c r="Q175" s="214" t="str">
        <f>IF(ISERROR(VLOOKUP($A175,parlvotes_lh!$A$11:$ZZ$208,146,FALSE))=TRUE,"",IF(VLOOKUP($A175,parlvotes_lh!$A$11:$ZZ$208,146,FALSE)=0,"",VLOOKUP($A175,parlvotes_lh!$A$11:$ZZ$208,146,FALSE)))</f>
        <v/>
      </c>
      <c r="R175" s="214" t="str">
        <f>IF(ISERROR(VLOOKUP($A175,parlvotes_lh!$A$11:$ZZ$208,166,FALSE))=TRUE,"",IF(VLOOKUP($A175,parlvotes_lh!$A$11:$ZZ$208,166,FALSE)=0,"",VLOOKUP($A175,parlvotes_lh!$A$11:$ZZ$208,166,FALSE)))</f>
        <v/>
      </c>
      <c r="S175" s="214" t="str">
        <f>IF(ISERROR(VLOOKUP($A175,parlvotes_lh!$A$11:$ZZ$208,186,FALSE))=TRUE,"",IF(VLOOKUP($A175,parlvotes_lh!$A$11:$ZZ$208,186,FALSE)=0,"",VLOOKUP($A175,parlvotes_lh!$A$11:$ZZ$208,186,FALSE)))</f>
        <v/>
      </c>
      <c r="T175" s="214" t="str">
        <f>IF(ISERROR(VLOOKUP($A175,parlvotes_lh!$A$11:$ZZ$208,206,FALSE))=TRUE,"",IF(VLOOKUP($A175,parlvotes_lh!$A$11:$ZZ$208,206,FALSE)=0,"",VLOOKUP($A175,parlvotes_lh!$A$11:$ZZ$208,206,FALSE)))</f>
        <v/>
      </c>
      <c r="U175" s="214" t="str">
        <f>IF(ISERROR(VLOOKUP($A175,parlvotes_lh!$A$11:$ZZ$208,226,FALSE))=TRUE,"",IF(VLOOKUP($A175,parlvotes_lh!$A$11:$ZZ$208,226,FALSE)=0,"",VLOOKUP($A175,parlvotes_lh!$A$11:$ZZ$208,226,FALSE)))</f>
        <v/>
      </c>
      <c r="V175" s="214" t="str">
        <f>IF(ISERROR(VLOOKUP($A175,parlvotes_lh!$A$11:$ZZ$208,246,FALSE))=TRUE,"",IF(VLOOKUP($A175,parlvotes_lh!$A$11:$ZZ$208,246,FALSE)=0,"",VLOOKUP($A175,parlvotes_lh!$A$11:$ZZ$208,246,FALSE)))</f>
        <v/>
      </c>
      <c r="W175" s="214" t="str">
        <f>IF(ISERROR(VLOOKUP($A175,parlvotes_lh!$A$11:$ZZ$208,266,FALSE))=TRUE,"",IF(VLOOKUP($A175,parlvotes_lh!$A$11:$ZZ$208,266,FALSE)=0,"",VLOOKUP($A175,parlvotes_lh!$A$11:$ZZ$208,266,FALSE)))</f>
        <v/>
      </c>
      <c r="X175" s="214" t="str">
        <f>IF(ISERROR(VLOOKUP($A175,parlvotes_lh!$A$11:$ZZ$208,286,FALSE))=TRUE,"",IF(VLOOKUP($A175,parlvotes_lh!$A$11:$ZZ$208,286,FALSE)=0,"",VLOOKUP($A175,parlvotes_lh!$A$11:$ZZ$208,286,FALSE)))</f>
        <v/>
      </c>
      <c r="Y175" s="214" t="str">
        <f>IF(ISERROR(VLOOKUP($A175,parlvotes_lh!$A$11:$ZZ$208,306,FALSE))=TRUE,"",IF(VLOOKUP($A175,parlvotes_lh!$A$11:$ZZ$208,306,FALSE)=0,"",VLOOKUP($A175,parlvotes_lh!$A$11:$ZZ$208,306,FALSE)))</f>
        <v/>
      </c>
      <c r="Z175" s="214" t="str">
        <f>IF(ISERROR(VLOOKUP($A175,parlvotes_lh!$A$11:$ZZ$208,326,FALSE))=TRUE,"",IF(VLOOKUP($A175,parlvotes_lh!$A$11:$ZZ$208,326,FALSE)=0,"",VLOOKUP($A175,parlvotes_lh!$A$11:$ZZ$208,326,FALSE)))</f>
        <v/>
      </c>
      <c r="AA175" s="214" t="str">
        <f>IF(ISERROR(VLOOKUP($A175,parlvotes_lh!$A$11:$ZZ$208,346,FALSE))=TRUE,"",IF(VLOOKUP($A175,parlvotes_lh!$A$11:$ZZ$208,346,FALSE)=0,"",VLOOKUP($A175,parlvotes_lh!$A$11:$ZZ$208,346,FALSE)))</f>
        <v/>
      </c>
      <c r="AB175" s="214" t="str">
        <f>IF(ISERROR(VLOOKUP($A175,parlvotes_lh!$A$11:$ZZ$208,366,FALSE))=TRUE,"",IF(VLOOKUP($A175,parlvotes_lh!$A$11:$ZZ$208,366,FALSE)=0,"",VLOOKUP($A175,parlvotes_lh!$A$11:$ZZ$208,366,FALSE)))</f>
        <v/>
      </c>
      <c r="AC175" s="214" t="str">
        <f>IF(ISERROR(VLOOKUP($A175,parlvotes_lh!$A$11:$ZZ$208,386,FALSE))=TRUE,"",IF(VLOOKUP($A175,parlvotes_lh!$A$11:$ZZ$208,386,FALSE)=0,"",VLOOKUP($A175,parlvotes_lh!$A$11:$ZZ$208,386,FALSE)))</f>
        <v/>
      </c>
    </row>
    <row r="176" spans="1:29" ht="13.5" customHeight="1">
      <c r="A176" s="208"/>
      <c r="B176" s="120" t="str">
        <f>IF(A176="","",MID(info_weblinks!$C$3,32,3))</f>
        <v/>
      </c>
      <c r="C176" s="120" t="str">
        <f>IF(info_parties!G179="","",info_parties!G179)</f>
        <v/>
      </c>
      <c r="D176" s="120" t="str">
        <f>IF(info_parties!K179="","",info_parties!K179)</f>
        <v/>
      </c>
      <c r="E176" s="120" t="str">
        <f>IF(info_parties!H179="","",info_parties!H179)</f>
        <v/>
      </c>
      <c r="F176" s="209" t="str">
        <f t="shared" si="20"/>
        <v/>
      </c>
      <c r="G176" s="210" t="str">
        <f t="shared" si="21"/>
        <v/>
      </c>
      <c r="H176" s="211" t="str">
        <f t="shared" si="22"/>
        <v/>
      </c>
      <c r="I176" s="212" t="str">
        <f t="shared" si="23"/>
        <v/>
      </c>
      <c r="J176" s="213" t="str">
        <f>IF(ISERROR(VLOOKUP($A176,parlvotes_lh!$A$11:$ZZ$208,6,FALSE))=TRUE,"",IF(VLOOKUP($A176,parlvotes_lh!$A$11:$ZZ$208,6,FALSE)=0,"",VLOOKUP($A176,parlvotes_lh!$A$11:$ZZ$208,6,FALSE)))</f>
        <v/>
      </c>
      <c r="K176" s="213" t="str">
        <f>IF(ISERROR(VLOOKUP($A176,parlvotes_lh!$A$11:$ZZ$208,26,FALSE))=TRUE,"",IF(VLOOKUP($A176,parlvotes_lh!$A$11:$ZZ$208,26,FALSE)=0,"",VLOOKUP($A176,parlvotes_lh!$A$11:$ZZ$208,26,FALSE)))</f>
        <v/>
      </c>
      <c r="L176" s="213" t="str">
        <f>IF(ISERROR(VLOOKUP($A176,parlvotes_lh!$A$11:$ZZ$208,46,FALSE))=TRUE,"",IF(VLOOKUP($A176,parlvotes_lh!$A$11:$ZZ$208,46,FALSE)=0,"",VLOOKUP($A176,parlvotes_lh!$A$11:$ZZ$208,46,FALSE)))</f>
        <v/>
      </c>
      <c r="M176" s="213" t="str">
        <f>IF(ISERROR(VLOOKUP($A176,parlvotes_lh!$A$11:$ZZ$208,66,FALSE))=TRUE,"",IF(VLOOKUP($A176,parlvotes_lh!$A$11:$ZZ$208,66,FALSE)=0,"",VLOOKUP($A176,parlvotes_lh!$A$11:$ZZ$208,66,FALSE)))</f>
        <v/>
      </c>
      <c r="N176" s="213" t="str">
        <f>IF(ISERROR(VLOOKUP($A176,parlvotes_lh!$A$11:$ZZ$208,86,FALSE))=TRUE,"",IF(VLOOKUP($A176,parlvotes_lh!$A$11:$ZZ$208,86,FALSE)=0,"",VLOOKUP($A176,parlvotes_lh!$A$11:$ZZ$208,86,FALSE)))</f>
        <v/>
      </c>
      <c r="O176" s="213" t="str">
        <f>IF(ISERROR(VLOOKUP($A176,parlvotes_lh!$A$11:$ZZ$208,106,FALSE))=TRUE,"",IF(VLOOKUP($A176,parlvotes_lh!$A$11:$ZZ$208,106,FALSE)=0,"",VLOOKUP($A176,parlvotes_lh!$A$11:$ZZ$208,106,FALSE)))</f>
        <v/>
      </c>
      <c r="P176" s="213" t="str">
        <f>IF(ISERROR(VLOOKUP($A176,parlvotes_lh!$A$11:$ZZ$208,126,FALSE))=TRUE,"",IF(VLOOKUP($A176,parlvotes_lh!$A$11:$ZZ$208,126,FALSE)=0,"",VLOOKUP($A176,parlvotes_lh!$A$11:$ZZ$208,126,FALSE)))</f>
        <v/>
      </c>
      <c r="Q176" s="214" t="str">
        <f>IF(ISERROR(VLOOKUP($A176,parlvotes_lh!$A$11:$ZZ$208,146,FALSE))=TRUE,"",IF(VLOOKUP($A176,parlvotes_lh!$A$11:$ZZ$208,146,FALSE)=0,"",VLOOKUP($A176,parlvotes_lh!$A$11:$ZZ$208,146,FALSE)))</f>
        <v/>
      </c>
      <c r="R176" s="214" t="str">
        <f>IF(ISERROR(VLOOKUP($A176,parlvotes_lh!$A$11:$ZZ$208,166,FALSE))=TRUE,"",IF(VLOOKUP($A176,parlvotes_lh!$A$11:$ZZ$208,166,FALSE)=0,"",VLOOKUP($A176,parlvotes_lh!$A$11:$ZZ$208,166,FALSE)))</f>
        <v/>
      </c>
      <c r="S176" s="214" t="str">
        <f>IF(ISERROR(VLOOKUP($A176,parlvotes_lh!$A$11:$ZZ$208,186,FALSE))=TRUE,"",IF(VLOOKUP($A176,parlvotes_lh!$A$11:$ZZ$208,186,FALSE)=0,"",VLOOKUP($A176,parlvotes_lh!$A$11:$ZZ$208,186,FALSE)))</f>
        <v/>
      </c>
      <c r="T176" s="214" t="str">
        <f>IF(ISERROR(VLOOKUP($A176,parlvotes_lh!$A$11:$ZZ$208,206,FALSE))=TRUE,"",IF(VLOOKUP($A176,parlvotes_lh!$A$11:$ZZ$208,206,FALSE)=0,"",VLOOKUP($A176,parlvotes_lh!$A$11:$ZZ$208,206,FALSE)))</f>
        <v/>
      </c>
      <c r="U176" s="214" t="str">
        <f>IF(ISERROR(VLOOKUP($A176,parlvotes_lh!$A$11:$ZZ$208,226,FALSE))=TRUE,"",IF(VLOOKUP($A176,parlvotes_lh!$A$11:$ZZ$208,226,FALSE)=0,"",VLOOKUP($A176,parlvotes_lh!$A$11:$ZZ$208,226,FALSE)))</f>
        <v/>
      </c>
      <c r="V176" s="214" t="str">
        <f>IF(ISERROR(VLOOKUP($A176,parlvotes_lh!$A$11:$ZZ$208,246,FALSE))=TRUE,"",IF(VLOOKUP($A176,parlvotes_lh!$A$11:$ZZ$208,246,FALSE)=0,"",VLOOKUP($A176,parlvotes_lh!$A$11:$ZZ$208,246,FALSE)))</f>
        <v/>
      </c>
      <c r="W176" s="214" t="str">
        <f>IF(ISERROR(VLOOKUP($A176,parlvotes_lh!$A$11:$ZZ$208,266,FALSE))=TRUE,"",IF(VLOOKUP($A176,parlvotes_lh!$A$11:$ZZ$208,266,FALSE)=0,"",VLOOKUP($A176,parlvotes_lh!$A$11:$ZZ$208,266,FALSE)))</f>
        <v/>
      </c>
      <c r="X176" s="214" t="str">
        <f>IF(ISERROR(VLOOKUP($A176,parlvotes_lh!$A$11:$ZZ$208,286,FALSE))=TRUE,"",IF(VLOOKUP($A176,parlvotes_lh!$A$11:$ZZ$208,286,FALSE)=0,"",VLOOKUP($A176,parlvotes_lh!$A$11:$ZZ$208,286,FALSE)))</f>
        <v/>
      </c>
      <c r="Y176" s="214" t="str">
        <f>IF(ISERROR(VLOOKUP($A176,parlvotes_lh!$A$11:$ZZ$208,306,FALSE))=TRUE,"",IF(VLOOKUP($A176,parlvotes_lh!$A$11:$ZZ$208,306,FALSE)=0,"",VLOOKUP($A176,parlvotes_lh!$A$11:$ZZ$208,306,FALSE)))</f>
        <v/>
      </c>
      <c r="Z176" s="214" t="str">
        <f>IF(ISERROR(VLOOKUP($A176,parlvotes_lh!$A$11:$ZZ$208,326,FALSE))=TRUE,"",IF(VLOOKUP($A176,parlvotes_lh!$A$11:$ZZ$208,326,FALSE)=0,"",VLOOKUP($A176,parlvotes_lh!$A$11:$ZZ$208,326,FALSE)))</f>
        <v/>
      </c>
      <c r="AA176" s="214" t="str">
        <f>IF(ISERROR(VLOOKUP($A176,parlvotes_lh!$A$11:$ZZ$208,346,FALSE))=TRUE,"",IF(VLOOKUP($A176,parlvotes_lh!$A$11:$ZZ$208,346,FALSE)=0,"",VLOOKUP($A176,parlvotes_lh!$A$11:$ZZ$208,346,FALSE)))</f>
        <v/>
      </c>
      <c r="AB176" s="214" t="str">
        <f>IF(ISERROR(VLOOKUP($A176,parlvotes_lh!$A$11:$ZZ$208,366,FALSE))=TRUE,"",IF(VLOOKUP($A176,parlvotes_lh!$A$11:$ZZ$208,366,FALSE)=0,"",VLOOKUP($A176,parlvotes_lh!$A$11:$ZZ$208,366,FALSE)))</f>
        <v/>
      </c>
      <c r="AC176" s="214" t="str">
        <f>IF(ISERROR(VLOOKUP($A176,parlvotes_lh!$A$11:$ZZ$208,386,FALSE))=TRUE,"",IF(VLOOKUP($A176,parlvotes_lh!$A$11:$ZZ$208,386,FALSE)=0,"",VLOOKUP($A176,parlvotes_lh!$A$11:$ZZ$208,386,FALSE)))</f>
        <v/>
      </c>
    </row>
    <row r="177" spans="1:29" ht="13.5" customHeight="1">
      <c r="A177" s="208"/>
      <c r="B177" s="120" t="str">
        <f>IF(A177="","",MID(info_weblinks!$C$3,32,3))</f>
        <v/>
      </c>
      <c r="C177" s="120" t="str">
        <f>IF(info_parties!G180="","",info_parties!G180)</f>
        <v/>
      </c>
      <c r="D177" s="120" t="str">
        <f>IF(info_parties!K180="","",info_parties!K180)</f>
        <v/>
      </c>
      <c r="E177" s="120" t="str">
        <f>IF(info_parties!H180="","",info_parties!H180)</f>
        <v/>
      </c>
      <c r="F177" s="209" t="str">
        <f t="shared" si="20"/>
        <v/>
      </c>
      <c r="G177" s="210" t="str">
        <f t="shared" si="21"/>
        <v/>
      </c>
      <c r="H177" s="211" t="str">
        <f t="shared" si="22"/>
        <v/>
      </c>
      <c r="I177" s="212" t="str">
        <f t="shared" si="23"/>
        <v/>
      </c>
      <c r="J177" s="213" t="str">
        <f>IF(ISERROR(VLOOKUP($A177,parlvotes_lh!$A$11:$ZZ$208,6,FALSE))=TRUE,"",IF(VLOOKUP($A177,parlvotes_lh!$A$11:$ZZ$208,6,FALSE)=0,"",VLOOKUP($A177,parlvotes_lh!$A$11:$ZZ$208,6,FALSE)))</f>
        <v/>
      </c>
      <c r="K177" s="213" t="str">
        <f>IF(ISERROR(VLOOKUP($A177,parlvotes_lh!$A$11:$ZZ$208,26,FALSE))=TRUE,"",IF(VLOOKUP($A177,parlvotes_lh!$A$11:$ZZ$208,26,FALSE)=0,"",VLOOKUP($A177,parlvotes_lh!$A$11:$ZZ$208,26,FALSE)))</f>
        <v/>
      </c>
      <c r="L177" s="213" t="str">
        <f>IF(ISERROR(VLOOKUP($A177,parlvotes_lh!$A$11:$ZZ$208,46,FALSE))=TRUE,"",IF(VLOOKUP($A177,parlvotes_lh!$A$11:$ZZ$208,46,FALSE)=0,"",VLOOKUP($A177,parlvotes_lh!$A$11:$ZZ$208,46,FALSE)))</f>
        <v/>
      </c>
      <c r="M177" s="213" t="str">
        <f>IF(ISERROR(VLOOKUP($A177,parlvotes_lh!$A$11:$ZZ$208,66,FALSE))=TRUE,"",IF(VLOOKUP($A177,parlvotes_lh!$A$11:$ZZ$208,66,FALSE)=0,"",VLOOKUP($A177,parlvotes_lh!$A$11:$ZZ$208,66,FALSE)))</f>
        <v/>
      </c>
      <c r="N177" s="213" t="str">
        <f>IF(ISERROR(VLOOKUP($A177,parlvotes_lh!$A$11:$ZZ$208,86,FALSE))=TRUE,"",IF(VLOOKUP($A177,parlvotes_lh!$A$11:$ZZ$208,86,FALSE)=0,"",VLOOKUP($A177,parlvotes_lh!$A$11:$ZZ$208,86,FALSE)))</f>
        <v/>
      </c>
      <c r="O177" s="213" t="str">
        <f>IF(ISERROR(VLOOKUP($A177,parlvotes_lh!$A$11:$ZZ$208,106,FALSE))=TRUE,"",IF(VLOOKUP($A177,parlvotes_lh!$A$11:$ZZ$208,106,FALSE)=0,"",VLOOKUP($A177,parlvotes_lh!$A$11:$ZZ$208,106,FALSE)))</f>
        <v/>
      </c>
      <c r="P177" s="213" t="str">
        <f>IF(ISERROR(VLOOKUP($A177,parlvotes_lh!$A$11:$ZZ$208,126,FALSE))=TRUE,"",IF(VLOOKUP($A177,parlvotes_lh!$A$11:$ZZ$208,126,FALSE)=0,"",VLOOKUP($A177,parlvotes_lh!$A$11:$ZZ$208,126,FALSE)))</f>
        <v/>
      </c>
      <c r="Q177" s="214" t="str">
        <f>IF(ISERROR(VLOOKUP($A177,parlvotes_lh!$A$11:$ZZ$208,146,FALSE))=TRUE,"",IF(VLOOKUP($A177,parlvotes_lh!$A$11:$ZZ$208,146,FALSE)=0,"",VLOOKUP($A177,parlvotes_lh!$A$11:$ZZ$208,146,FALSE)))</f>
        <v/>
      </c>
      <c r="R177" s="214" t="str">
        <f>IF(ISERROR(VLOOKUP($A177,parlvotes_lh!$A$11:$ZZ$208,166,FALSE))=TRUE,"",IF(VLOOKUP($A177,parlvotes_lh!$A$11:$ZZ$208,166,FALSE)=0,"",VLOOKUP($A177,parlvotes_lh!$A$11:$ZZ$208,166,FALSE)))</f>
        <v/>
      </c>
      <c r="S177" s="214" t="str">
        <f>IF(ISERROR(VLOOKUP($A177,parlvotes_lh!$A$11:$ZZ$208,186,FALSE))=TRUE,"",IF(VLOOKUP($A177,parlvotes_lh!$A$11:$ZZ$208,186,FALSE)=0,"",VLOOKUP($A177,parlvotes_lh!$A$11:$ZZ$208,186,FALSE)))</f>
        <v/>
      </c>
      <c r="T177" s="214" t="str">
        <f>IF(ISERROR(VLOOKUP($A177,parlvotes_lh!$A$11:$ZZ$208,206,FALSE))=TRUE,"",IF(VLOOKUP($A177,parlvotes_lh!$A$11:$ZZ$208,206,FALSE)=0,"",VLOOKUP($A177,parlvotes_lh!$A$11:$ZZ$208,206,FALSE)))</f>
        <v/>
      </c>
      <c r="U177" s="214" t="str">
        <f>IF(ISERROR(VLOOKUP($A177,parlvotes_lh!$A$11:$ZZ$208,226,FALSE))=TRUE,"",IF(VLOOKUP($A177,parlvotes_lh!$A$11:$ZZ$208,226,FALSE)=0,"",VLOOKUP($A177,parlvotes_lh!$A$11:$ZZ$208,226,FALSE)))</f>
        <v/>
      </c>
      <c r="V177" s="214" t="str">
        <f>IF(ISERROR(VLOOKUP($A177,parlvotes_lh!$A$11:$ZZ$208,246,FALSE))=TRUE,"",IF(VLOOKUP($A177,parlvotes_lh!$A$11:$ZZ$208,246,FALSE)=0,"",VLOOKUP($A177,parlvotes_lh!$A$11:$ZZ$208,246,FALSE)))</f>
        <v/>
      </c>
      <c r="W177" s="214" t="str">
        <f>IF(ISERROR(VLOOKUP($A177,parlvotes_lh!$A$11:$ZZ$208,266,FALSE))=TRUE,"",IF(VLOOKUP($A177,parlvotes_lh!$A$11:$ZZ$208,266,FALSE)=0,"",VLOOKUP($A177,parlvotes_lh!$A$11:$ZZ$208,266,FALSE)))</f>
        <v/>
      </c>
      <c r="X177" s="214" t="str">
        <f>IF(ISERROR(VLOOKUP($A177,parlvotes_lh!$A$11:$ZZ$208,286,FALSE))=TRUE,"",IF(VLOOKUP($A177,parlvotes_lh!$A$11:$ZZ$208,286,FALSE)=0,"",VLOOKUP($A177,parlvotes_lh!$A$11:$ZZ$208,286,FALSE)))</f>
        <v/>
      </c>
      <c r="Y177" s="214" t="str">
        <f>IF(ISERROR(VLOOKUP($A177,parlvotes_lh!$A$11:$ZZ$208,306,FALSE))=TRUE,"",IF(VLOOKUP($A177,parlvotes_lh!$A$11:$ZZ$208,306,FALSE)=0,"",VLOOKUP($A177,parlvotes_lh!$A$11:$ZZ$208,306,FALSE)))</f>
        <v/>
      </c>
      <c r="Z177" s="214" t="str">
        <f>IF(ISERROR(VLOOKUP($A177,parlvotes_lh!$A$11:$ZZ$208,326,FALSE))=TRUE,"",IF(VLOOKUP($A177,parlvotes_lh!$A$11:$ZZ$208,326,FALSE)=0,"",VLOOKUP($A177,parlvotes_lh!$A$11:$ZZ$208,326,FALSE)))</f>
        <v/>
      </c>
      <c r="AA177" s="214" t="str">
        <f>IF(ISERROR(VLOOKUP($A177,parlvotes_lh!$A$11:$ZZ$208,346,FALSE))=TRUE,"",IF(VLOOKUP($A177,parlvotes_lh!$A$11:$ZZ$208,346,FALSE)=0,"",VLOOKUP($A177,parlvotes_lh!$A$11:$ZZ$208,346,FALSE)))</f>
        <v/>
      </c>
      <c r="AB177" s="214" t="str">
        <f>IF(ISERROR(VLOOKUP($A177,parlvotes_lh!$A$11:$ZZ$208,366,FALSE))=TRUE,"",IF(VLOOKUP($A177,parlvotes_lh!$A$11:$ZZ$208,366,FALSE)=0,"",VLOOKUP($A177,parlvotes_lh!$A$11:$ZZ$208,366,FALSE)))</f>
        <v/>
      </c>
      <c r="AC177" s="214" t="str">
        <f>IF(ISERROR(VLOOKUP($A177,parlvotes_lh!$A$11:$ZZ$208,386,FALSE))=TRUE,"",IF(VLOOKUP($A177,parlvotes_lh!$A$11:$ZZ$208,386,FALSE)=0,"",VLOOKUP($A177,parlvotes_lh!$A$11:$ZZ$208,386,FALSE)))</f>
        <v/>
      </c>
    </row>
    <row r="178" spans="1:29" ht="13.5" customHeight="1">
      <c r="A178" s="208"/>
      <c r="B178" s="120" t="str">
        <f>IF(A178="","",MID(info_weblinks!$C$3,32,3))</f>
        <v/>
      </c>
      <c r="C178" s="120" t="str">
        <f>IF(info_parties!G181="","",info_parties!G181)</f>
        <v/>
      </c>
      <c r="D178" s="120" t="str">
        <f>IF(info_parties!K181="","",info_parties!K181)</f>
        <v/>
      </c>
      <c r="E178" s="120" t="str">
        <f>IF(info_parties!H181="","",info_parties!H181)</f>
        <v/>
      </c>
      <c r="F178" s="209" t="str">
        <f t="shared" si="20"/>
        <v/>
      </c>
      <c r="G178" s="210" t="str">
        <f t="shared" si="21"/>
        <v/>
      </c>
      <c r="H178" s="211" t="str">
        <f t="shared" si="22"/>
        <v/>
      </c>
      <c r="I178" s="212" t="str">
        <f t="shared" si="23"/>
        <v/>
      </c>
      <c r="J178" s="213" t="str">
        <f>IF(ISERROR(VLOOKUP($A178,parlvotes_lh!$A$11:$ZZ$208,6,FALSE))=TRUE,"",IF(VLOOKUP($A178,parlvotes_lh!$A$11:$ZZ$208,6,FALSE)=0,"",VLOOKUP($A178,parlvotes_lh!$A$11:$ZZ$208,6,FALSE)))</f>
        <v/>
      </c>
      <c r="K178" s="213" t="str">
        <f>IF(ISERROR(VLOOKUP($A178,parlvotes_lh!$A$11:$ZZ$208,26,FALSE))=TRUE,"",IF(VLOOKUP($A178,parlvotes_lh!$A$11:$ZZ$208,26,FALSE)=0,"",VLOOKUP($A178,parlvotes_lh!$A$11:$ZZ$208,26,FALSE)))</f>
        <v/>
      </c>
      <c r="L178" s="213" t="str">
        <f>IF(ISERROR(VLOOKUP($A178,parlvotes_lh!$A$11:$ZZ$208,46,FALSE))=TRUE,"",IF(VLOOKUP($A178,parlvotes_lh!$A$11:$ZZ$208,46,FALSE)=0,"",VLOOKUP($A178,parlvotes_lh!$A$11:$ZZ$208,46,FALSE)))</f>
        <v/>
      </c>
      <c r="M178" s="213" t="str">
        <f>IF(ISERROR(VLOOKUP($A178,parlvotes_lh!$A$11:$ZZ$208,66,FALSE))=TRUE,"",IF(VLOOKUP($A178,parlvotes_lh!$A$11:$ZZ$208,66,FALSE)=0,"",VLOOKUP($A178,parlvotes_lh!$A$11:$ZZ$208,66,FALSE)))</f>
        <v/>
      </c>
      <c r="N178" s="213" t="str">
        <f>IF(ISERROR(VLOOKUP($A178,parlvotes_lh!$A$11:$ZZ$208,86,FALSE))=TRUE,"",IF(VLOOKUP($A178,parlvotes_lh!$A$11:$ZZ$208,86,FALSE)=0,"",VLOOKUP($A178,parlvotes_lh!$A$11:$ZZ$208,86,FALSE)))</f>
        <v/>
      </c>
      <c r="O178" s="213" t="str">
        <f>IF(ISERROR(VLOOKUP($A178,parlvotes_lh!$A$11:$ZZ$208,106,FALSE))=TRUE,"",IF(VLOOKUP($A178,parlvotes_lh!$A$11:$ZZ$208,106,FALSE)=0,"",VLOOKUP($A178,parlvotes_lh!$A$11:$ZZ$208,106,FALSE)))</f>
        <v/>
      </c>
      <c r="P178" s="213" t="str">
        <f>IF(ISERROR(VLOOKUP($A178,parlvotes_lh!$A$11:$ZZ$208,126,FALSE))=TRUE,"",IF(VLOOKUP($A178,parlvotes_lh!$A$11:$ZZ$208,126,FALSE)=0,"",VLOOKUP($A178,parlvotes_lh!$A$11:$ZZ$208,126,FALSE)))</f>
        <v/>
      </c>
      <c r="Q178" s="214" t="str">
        <f>IF(ISERROR(VLOOKUP($A178,parlvotes_lh!$A$11:$ZZ$208,146,FALSE))=TRUE,"",IF(VLOOKUP($A178,parlvotes_lh!$A$11:$ZZ$208,146,FALSE)=0,"",VLOOKUP($A178,parlvotes_lh!$A$11:$ZZ$208,146,FALSE)))</f>
        <v/>
      </c>
      <c r="R178" s="214" t="str">
        <f>IF(ISERROR(VLOOKUP($A178,parlvotes_lh!$A$11:$ZZ$208,166,FALSE))=TRUE,"",IF(VLOOKUP($A178,parlvotes_lh!$A$11:$ZZ$208,166,FALSE)=0,"",VLOOKUP($A178,parlvotes_lh!$A$11:$ZZ$208,166,FALSE)))</f>
        <v/>
      </c>
      <c r="S178" s="214" t="str">
        <f>IF(ISERROR(VLOOKUP($A178,parlvotes_lh!$A$11:$ZZ$208,186,FALSE))=TRUE,"",IF(VLOOKUP($A178,parlvotes_lh!$A$11:$ZZ$208,186,FALSE)=0,"",VLOOKUP($A178,parlvotes_lh!$A$11:$ZZ$208,186,FALSE)))</f>
        <v/>
      </c>
      <c r="T178" s="214" t="str">
        <f>IF(ISERROR(VLOOKUP($A178,parlvotes_lh!$A$11:$ZZ$208,206,FALSE))=TRUE,"",IF(VLOOKUP($A178,parlvotes_lh!$A$11:$ZZ$208,206,FALSE)=0,"",VLOOKUP($A178,parlvotes_lh!$A$11:$ZZ$208,206,FALSE)))</f>
        <v/>
      </c>
      <c r="U178" s="214" t="str">
        <f>IF(ISERROR(VLOOKUP($A178,parlvotes_lh!$A$11:$ZZ$208,226,FALSE))=TRUE,"",IF(VLOOKUP($A178,parlvotes_lh!$A$11:$ZZ$208,226,FALSE)=0,"",VLOOKUP($A178,parlvotes_lh!$A$11:$ZZ$208,226,FALSE)))</f>
        <v/>
      </c>
      <c r="V178" s="214" t="str">
        <f>IF(ISERROR(VLOOKUP($A178,parlvotes_lh!$A$11:$ZZ$208,246,FALSE))=TRUE,"",IF(VLOOKUP($A178,parlvotes_lh!$A$11:$ZZ$208,246,FALSE)=0,"",VLOOKUP($A178,parlvotes_lh!$A$11:$ZZ$208,246,FALSE)))</f>
        <v/>
      </c>
      <c r="W178" s="214" t="str">
        <f>IF(ISERROR(VLOOKUP($A178,parlvotes_lh!$A$11:$ZZ$208,266,FALSE))=TRUE,"",IF(VLOOKUP($A178,parlvotes_lh!$A$11:$ZZ$208,266,FALSE)=0,"",VLOOKUP($A178,parlvotes_lh!$A$11:$ZZ$208,266,FALSE)))</f>
        <v/>
      </c>
      <c r="X178" s="214" t="str">
        <f>IF(ISERROR(VLOOKUP($A178,parlvotes_lh!$A$11:$ZZ$208,286,FALSE))=TRUE,"",IF(VLOOKUP($A178,parlvotes_lh!$A$11:$ZZ$208,286,FALSE)=0,"",VLOOKUP($A178,parlvotes_lh!$A$11:$ZZ$208,286,FALSE)))</f>
        <v/>
      </c>
      <c r="Y178" s="214" t="str">
        <f>IF(ISERROR(VLOOKUP($A178,parlvotes_lh!$A$11:$ZZ$208,306,FALSE))=TRUE,"",IF(VLOOKUP($A178,parlvotes_lh!$A$11:$ZZ$208,306,FALSE)=0,"",VLOOKUP($A178,parlvotes_lh!$A$11:$ZZ$208,306,FALSE)))</f>
        <v/>
      </c>
      <c r="Z178" s="214" t="str">
        <f>IF(ISERROR(VLOOKUP($A178,parlvotes_lh!$A$11:$ZZ$208,326,FALSE))=TRUE,"",IF(VLOOKUP($A178,parlvotes_lh!$A$11:$ZZ$208,326,FALSE)=0,"",VLOOKUP($A178,parlvotes_lh!$A$11:$ZZ$208,326,FALSE)))</f>
        <v/>
      </c>
      <c r="AA178" s="214" t="str">
        <f>IF(ISERROR(VLOOKUP($A178,parlvotes_lh!$A$11:$ZZ$208,346,FALSE))=TRUE,"",IF(VLOOKUP($A178,parlvotes_lh!$A$11:$ZZ$208,346,FALSE)=0,"",VLOOKUP($A178,parlvotes_lh!$A$11:$ZZ$208,346,FALSE)))</f>
        <v/>
      </c>
      <c r="AB178" s="214" t="str">
        <f>IF(ISERROR(VLOOKUP($A178,parlvotes_lh!$A$11:$ZZ$208,366,FALSE))=TRUE,"",IF(VLOOKUP($A178,parlvotes_lh!$A$11:$ZZ$208,366,FALSE)=0,"",VLOOKUP($A178,parlvotes_lh!$A$11:$ZZ$208,366,FALSE)))</f>
        <v/>
      </c>
      <c r="AC178" s="214" t="str">
        <f>IF(ISERROR(VLOOKUP($A178,parlvotes_lh!$A$11:$ZZ$208,386,FALSE))=TRUE,"",IF(VLOOKUP($A178,parlvotes_lh!$A$11:$ZZ$208,386,FALSE)=0,"",VLOOKUP($A178,parlvotes_lh!$A$11:$ZZ$208,386,FALSE)))</f>
        <v/>
      </c>
    </row>
    <row r="179" spans="1:29" ht="13.5" customHeight="1">
      <c r="A179" s="208"/>
      <c r="B179" s="120" t="str">
        <f>IF(A179="","",MID(info_weblinks!$C$3,32,3))</f>
        <v/>
      </c>
      <c r="C179" s="120" t="str">
        <f>IF(info_parties!G182="","",info_parties!G182)</f>
        <v/>
      </c>
      <c r="D179" s="120" t="str">
        <f>IF(info_parties!K182="","",info_parties!K182)</f>
        <v/>
      </c>
      <c r="E179" s="120" t="str">
        <f>IF(info_parties!H182="","",info_parties!H182)</f>
        <v/>
      </c>
      <c r="F179" s="209" t="str">
        <f t="shared" si="20"/>
        <v/>
      </c>
      <c r="G179" s="210" t="str">
        <f t="shared" si="21"/>
        <v/>
      </c>
      <c r="H179" s="211" t="str">
        <f t="shared" si="22"/>
        <v/>
      </c>
      <c r="I179" s="212" t="str">
        <f t="shared" si="23"/>
        <v/>
      </c>
      <c r="J179" s="213" t="str">
        <f>IF(ISERROR(VLOOKUP($A179,parlvotes_lh!$A$11:$ZZ$208,6,FALSE))=TRUE,"",IF(VLOOKUP($A179,parlvotes_lh!$A$11:$ZZ$208,6,FALSE)=0,"",VLOOKUP($A179,parlvotes_lh!$A$11:$ZZ$208,6,FALSE)))</f>
        <v/>
      </c>
      <c r="K179" s="213" t="str">
        <f>IF(ISERROR(VLOOKUP($A179,parlvotes_lh!$A$11:$ZZ$208,26,FALSE))=TRUE,"",IF(VLOOKUP($A179,parlvotes_lh!$A$11:$ZZ$208,26,FALSE)=0,"",VLOOKUP($A179,parlvotes_lh!$A$11:$ZZ$208,26,FALSE)))</f>
        <v/>
      </c>
      <c r="L179" s="213" t="str">
        <f>IF(ISERROR(VLOOKUP($A179,parlvotes_lh!$A$11:$ZZ$208,46,FALSE))=TRUE,"",IF(VLOOKUP($A179,parlvotes_lh!$A$11:$ZZ$208,46,FALSE)=0,"",VLOOKUP($A179,parlvotes_lh!$A$11:$ZZ$208,46,FALSE)))</f>
        <v/>
      </c>
      <c r="M179" s="213" t="str">
        <f>IF(ISERROR(VLOOKUP($A179,parlvotes_lh!$A$11:$ZZ$208,66,FALSE))=TRUE,"",IF(VLOOKUP($A179,parlvotes_lh!$A$11:$ZZ$208,66,FALSE)=0,"",VLOOKUP($A179,parlvotes_lh!$A$11:$ZZ$208,66,FALSE)))</f>
        <v/>
      </c>
      <c r="N179" s="213" t="str">
        <f>IF(ISERROR(VLOOKUP($A179,parlvotes_lh!$A$11:$ZZ$208,86,FALSE))=TRUE,"",IF(VLOOKUP($A179,parlvotes_lh!$A$11:$ZZ$208,86,FALSE)=0,"",VLOOKUP($A179,parlvotes_lh!$A$11:$ZZ$208,86,FALSE)))</f>
        <v/>
      </c>
      <c r="O179" s="213" t="str">
        <f>IF(ISERROR(VLOOKUP($A179,parlvotes_lh!$A$11:$ZZ$208,106,FALSE))=TRUE,"",IF(VLOOKUP($A179,parlvotes_lh!$A$11:$ZZ$208,106,FALSE)=0,"",VLOOKUP($A179,parlvotes_lh!$A$11:$ZZ$208,106,FALSE)))</f>
        <v/>
      </c>
      <c r="P179" s="213" t="str">
        <f>IF(ISERROR(VLOOKUP($A179,parlvotes_lh!$A$11:$ZZ$208,126,FALSE))=TRUE,"",IF(VLOOKUP($A179,parlvotes_lh!$A$11:$ZZ$208,126,FALSE)=0,"",VLOOKUP($A179,parlvotes_lh!$A$11:$ZZ$208,126,FALSE)))</f>
        <v/>
      </c>
      <c r="Q179" s="214" t="str">
        <f>IF(ISERROR(VLOOKUP($A179,parlvotes_lh!$A$11:$ZZ$208,146,FALSE))=TRUE,"",IF(VLOOKUP($A179,parlvotes_lh!$A$11:$ZZ$208,146,FALSE)=0,"",VLOOKUP($A179,parlvotes_lh!$A$11:$ZZ$208,146,FALSE)))</f>
        <v/>
      </c>
      <c r="R179" s="214" t="str">
        <f>IF(ISERROR(VLOOKUP($A179,parlvotes_lh!$A$11:$ZZ$208,166,FALSE))=TRUE,"",IF(VLOOKUP($A179,parlvotes_lh!$A$11:$ZZ$208,166,FALSE)=0,"",VLOOKUP($A179,parlvotes_lh!$A$11:$ZZ$208,166,FALSE)))</f>
        <v/>
      </c>
      <c r="S179" s="214" t="str">
        <f>IF(ISERROR(VLOOKUP($A179,parlvotes_lh!$A$11:$ZZ$208,186,FALSE))=TRUE,"",IF(VLOOKUP($A179,parlvotes_lh!$A$11:$ZZ$208,186,FALSE)=0,"",VLOOKUP($A179,parlvotes_lh!$A$11:$ZZ$208,186,FALSE)))</f>
        <v/>
      </c>
      <c r="T179" s="214" t="str">
        <f>IF(ISERROR(VLOOKUP($A179,parlvotes_lh!$A$11:$ZZ$208,206,FALSE))=TRUE,"",IF(VLOOKUP($A179,parlvotes_lh!$A$11:$ZZ$208,206,FALSE)=0,"",VLOOKUP($A179,parlvotes_lh!$A$11:$ZZ$208,206,FALSE)))</f>
        <v/>
      </c>
      <c r="U179" s="214" t="str">
        <f>IF(ISERROR(VLOOKUP($A179,parlvotes_lh!$A$11:$ZZ$208,226,FALSE))=TRUE,"",IF(VLOOKUP($A179,parlvotes_lh!$A$11:$ZZ$208,226,FALSE)=0,"",VLOOKUP($A179,parlvotes_lh!$A$11:$ZZ$208,226,FALSE)))</f>
        <v/>
      </c>
      <c r="V179" s="214" t="str">
        <f>IF(ISERROR(VLOOKUP($A179,parlvotes_lh!$A$11:$ZZ$208,246,FALSE))=TRUE,"",IF(VLOOKUP($A179,parlvotes_lh!$A$11:$ZZ$208,246,FALSE)=0,"",VLOOKUP($A179,parlvotes_lh!$A$11:$ZZ$208,246,FALSE)))</f>
        <v/>
      </c>
      <c r="W179" s="214" t="str">
        <f>IF(ISERROR(VLOOKUP($A179,parlvotes_lh!$A$11:$ZZ$208,266,FALSE))=TRUE,"",IF(VLOOKUP($A179,parlvotes_lh!$A$11:$ZZ$208,266,FALSE)=0,"",VLOOKUP($A179,parlvotes_lh!$A$11:$ZZ$208,266,FALSE)))</f>
        <v/>
      </c>
      <c r="X179" s="214" t="str">
        <f>IF(ISERROR(VLOOKUP($A179,parlvotes_lh!$A$11:$ZZ$208,286,FALSE))=TRUE,"",IF(VLOOKUP($A179,parlvotes_lh!$A$11:$ZZ$208,286,FALSE)=0,"",VLOOKUP($A179,parlvotes_lh!$A$11:$ZZ$208,286,FALSE)))</f>
        <v/>
      </c>
      <c r="Y179" s="214" t="str">
        <f>IF(ISERROR(VLOOKUP($A179,parlvotes_lh!$A$11:$ZZ$208,306,FALSE))=TRUE,"",IF(VLOOKUP($A179,parlvotes_lh!$A$11:$ZZ$208,306,FALSE)=0,"",VLOOKUP($A179,parlvotes_lh!$A$11:$ZZ$208,306,FALSE)))</f>
        <v/>
      </c>
      <c r="Z179" s="214" t="str">
        <f>IF(ISERROR(VLOOKUP($A179,parlvotes_lh!$A$11:$ZZ$208,326,FALSE))=TRUE,"",IF(VLOOKUP($A179,parlvotes_lh!$A$11:$ZZ$208,326,FALSE)=0,"",VLOOKUP($A179,parlvotes_lh!$A$11:$ZZ$208,326,FALSE)))</f>
        <v/>
      </c>
      <c r="AA179" s="214" t="str">
        <f>IF(ISERROR(VLOOKUP($A179,parlvotes_lh!$A$11:$ZZ$208,346,FALSE))=TRUE,"",IF(VLOOKUP($A179,parlvotes_lh!$A$11:$ZZ$208,346,FALSE)=0,"",VLOOKUP($A179,parlvotes_lh!$A$11:$ZZ$208,346,FALSE)))</f>
        <v/>
      </c>
      <c r="AB179" s="214" t="str">
        <f>IF(ISERROR(VLOOKUP($A179,parlvotes_lh!$A$11:$ZZ$208,366,FALSE))=TRUE,"",IF(VLOOKUP($A179,parlvotes_lh!$A$11:$ZZ$208,366,FALSE)=0,"",VLOOKUP($A179,parlvotes_lh!$A$11:$ZZ$208,366,FALSE)))</f>
        <v/>
      </c>
      <c r="AC179" s="214" t="str">
        <f>IF(ISERROR(VLOOKUP($A179,parlvotes_lh!$A$11:$ZZ$208,386,FALSE))=TRUE,"",IF(VLOOKUP($A179,parlvotes_lh!$A$11:$ZZ$208,386,FALSE)=0,"",VLOOKUP($A179,parlvotes_lh!$A$11:$ZZ$208,386,FALSE)))</f>
        <v/>
      </c>
    </row>
    <row r="180" spans="1:29" ht="13.5" customHeight="1">
      <c r="A180" s="208"/>
      <c r="B180" s="120" t="str">
        <f>IF(A180="","",MID(info_weblinks!$C$3,32,3))</f>
        <v/>
      </c>
      <c r="C180" s="120" t="str">
        <f>IF(info_parties!G183="","",info_parties!G183)</f>
        <v/>
      </c>
      <c r="D180" s="120" t="str">
        <f>IF(info_parties!K183="","",info_parties!K183)</f>
        <v/>
      </c>
      <c r="E180" s="120" t="str">
        <f>IF(info_parties!H183="","",info_parties!H183)</f>
        <v/>
      </c>
      <c r="F180" s="209" t="str">
        <f t="shared" si="20"/>
        <v/>
      </c>
      <c r="G180" s="210" t="str">
        <f t="shared" si="21"/>
        <v/>
      </c>
      <c r="H180" s="211" t="str">
        <f t="shared" si="22"/>
        <v/>
      </c>
      <c r="I180" s="212" t="str">
        <f t="shared" si="23"/>
        <v/>
      </c>
      <c r="J180" s="213" t="str">
        <f>IF(ISERROR(VLOOKUP($A180,parlvotes_lh!$A$11:$ZZ$208,6,FALSE))=TRUE,"",IF(VLOOKUP($A180,parlvotes_lh!$A$11:$ZZ$208,6,FALSE)=0,"",VLOOKUP($A180,parlvotes_lh!$A$11:$ZZ$208,6,FALSE)))</f>
        <v/>
      </c>
      <c r="K180" s="213" t="str">
        <f>IF(ISERROR(VLOOKUP($A180,parlvotes_lh!$A$11:$ZZ$208,26,FALSE))=TRUE,"",IF(VLOOKUP($A180,parlvotes_lh!$A$11:$ZZ$208,26,FALSE)=0,"",VLOOKUP($A180,parlvotes_lh!$A$11:$ZZ$208,26,FALSE)))</f>
        <v/>
      </c>
      <c r="L180" s="213" t="str">
        <f>IF(ISERROR(VLOOKUP($A180,parlvotes_lh!$A$11:$ZZ$208,46,FALSE))=TRUE,"",IF(VLOOKUP($A180,parlvotes_lh!$A$11:$ZZ$208,46,FALSE)=0,"",VLOOKUP($A180,parlvotes_lh!$A$11:$ZZ$208,46,FALSE)))</f>
        <v/>
      </c>
      <c r="M180" s="213" t="str">
        <f>IF(ISERROR(VLOOKUP($A180,parlvotes_lh!$A$11:$ZZ$208,66,FALSE))=TRUE,"",IF(VLOOKUP($A180,parlvotes_lh!$A$11:$ZZ$208,66,FALSE)=0,"",VLOOKUP($A180,parlvotes_lh!$A$11:$ZZ$208,66,FALSE)))</f>
        <v/>
      </c>
      <c r="N180" s="213" t="str">
        <f>IF(ISERROR(VLOOKUP($A180,parlvotes_lh!$A$11:$ZZ$208,86,FALSE))=TRUE,"",IF(VLOOKUP($A180,parlvotes_lh!$A$11:$ZZ$208,86,FALSE)=0,"",VLOOKUP($A180,parlvotes_lh!$A$11:$ZZ$208,86,FALSE)))</f>
        <v/>
      </c>
      <c r="O180" s="213" t="str">
        <f>IF(ISERROR(VLOOKUP($A180,parlvotes_lh!$A$11:$ZZ$208,106,FALSE))=TRUE,"",IF(VLOOKUP($A180,parlvotes_lh!$A$11:$ZZ$208,106,FALSE)=0,"",VLOOKUP($A180,parlvotes_lh!$A$11:$ZZ$208,106,FALSE)))</f>
        <v/>
      </c>
      <c r="P180" s="213" t="str">
        <f>IF(ISERROR(VLOOKUP($A180,parlvotes_lh!$A$11:$ZZ$208,126,FALSE))=TRUE,"",IF(VLOOKUP($A180,parlvotes_lh!$A$11:$ZZ$208,126,FALSE)=0,"",VLOOKUP($A180,parlvotes_lh!$A$11:$ZZ$208,126,FALSE)))</f>
        <v/>
      </c>
      <c r="Q180" s="214" t="str">
        <f>IF(ISERROR(VLOOKUP($A180,parlvotes_lh!$A$11:$ZZ$208,146,FALSE))=TRUE,"",IF(VLOOKUP($A180,parlvotes_lh!$A$11:$ZZ$208,146,FALSE)=0,"",VLOOKUP($A180,parlvotes_lh!$A$11:$ZZ$208,146,FALSE)))</f>
        <v/>
      </c>
      <c r="R180" s="214" t="str">
        <f>IF(ISERROR(VLOOKUP($A180,parlvotes_lh!$A$11:$ZZ$208,166,FALSE))=TRUE,"",IF(VLOOKUP($A180,parlvotes_lh!$A$11:$ZZ$208,166,FALSE)=0,"",VLOOKUP($A180,parlvotes_lh!$A$11:$ZZ$208,166,FALSE)))</f>
        <v/>
      </c>
      <c r="S180" s="214" t="str">
        <f>IF(ISERROR(VLOOKUP($A180,parlvotes_lh!$A$11:$ZZ$208,186,FALSE))=TRUE,"",IF(VLOOKUP($A180,parlvotes_lh!$A$11:$ZZ$208,186,FALSE)=0,"",VLOOKUP($A180,parlvotes_lh!$A$11:$ZZ$208,186,FALSE)))</f>
        <v/>
      </c>
      <c r="T180" s="214" t="str">
        <f>IF(ISERROR(VLOOKUP($A180,parlvotes_lh!$A$11:$ZZ$208,206,FALSE))=TRUE,"",IF(VLOOKUP($A180,parlvotes_lh!$A$11:$ZZ$208,206,FALSE)=0,"",VLOOKUP($A180,parlvotes_lh!$A$11:$ZZ$208,206,FALSE)))</f>
        <v/>
      </c>
      <c r="U180" s="214" t="str">
        <f>IF(ISERROR(VLOOKUP($A180,parlvotes_lh!$A$11:$ZZ$208,226,FALSE))=TRUE,"",IF(VLOOKUP($A180,parlvotes_lh!$A$11:$ZZ$208,226,FALSE)=0,"",VLOOKUP($A180,parlvotes_lh!$A$11:$ZZ$208,226,FALSE)))</f>
        <v/>
      </c>
      <c r="V180" s="214" t="str">
        <f>IF(ISERROR(VLOOKUP($A180,parlvotes_lh!$A$11:$ZZ$208,246,FALSE))=TRUE,"",IF(VLOOKUP($A180,parlvotes_lh!$A$11:$ZZ$208,246,FALSE)=0,"",VLOOKUP($A180,parlvotes_lh!$A$11:$ZZ$208,246,FALSE)))</f>
        <v/>
      </c>
      <c r="W180" s="214" t="str">
        <f>IF(ISERROR(VLOOKUP($A180,parlvotes_lh!$A$11:$ZZ$208,266,FALSE))=TRUE,"",IF(VLOOKUP($A180,parlvotes_lh!$A$11:$ZZ$208,266,FALSE)=0,"",VLOOKUP($A180,parlvotes_lh!$A$11:$ZZ$208,266,FALSE)))</f>
        <v/>
      </c>
      <c r="X180" s="214" t="str">
        <f>IF(ISERROR(VLOOKUP($A180,parlvotes_lh!$A$11:$ZZ$208,286,FALSE))=TRUE,"",IF(VLOOKUP($A180,parlvotes_lh!$A$11:$ZZ$208,286,FALSE)=0,"",VLOOKUP($A180,parlvotes_lh!$A$11:$ZZ$208,286,FALSE)))</f>
        <v/>
      </c>
      <c r="Y180" s="214" t="str">
        <f>IF(ISERROR(VLOOKUP($A180,parlvotes_lh!$A$11:$ZZ$208,306,FALSE))=TRUE,"",IF(VLOOKUP($A180,parlvotes_lh!$A$11:$ZZ$208,306,FALSE)=0,"",VLOOKUP($A180,parlvotes_lh!$A$11:$ZZ$208,306,FALSE)))</f>
        <v/>
      </c>
      <c r="Z180" s="214" t="str">
        <f>IF(ISERROR(VLOOKUP($A180,parlvotes_lh!$A$11:$ZZ$208,326,FALSE))=TRUE,"",IF(VLOOKUP($A180,parlvotes_lh!$A$11:$ZZ$208,326,FALSE)=0,"",VLOOKUP($A180,parlvotes_lh!$A$11:$ZZ$208,326,FALSE)))</f>
        <v/>
      </c>
      <c r="AA180" s="214" t="str">
        <f>IF(ISERROR(VLOOKUP($A180,parlvotes_lh!$A$11:$ZZ$208,346,FALSE))=TRUE,"",IF(VLOOKUP($A180,parlvotes_lh!$A$11:$ZZ$208,346,FALSE)=0,"",VLOOKUP($A180,parlvotes_lh!$A$11:$ZZ$208,346,FALSE)))</f>
        <v/>
      </c>
      <c r="AB180" s="214" t="str">
        <f>IF(ISERROR(VLOOKUP($A180,parlvotes_lh!$A$11:$ZZ$208,366,FALSE))=TRUE,"",IF(VLOOKUP($A180,parlvotes_lh!$A$11:$ZZ$208,366,FALSE)=0,"",VLOOKUP($A180,parlvotes_lh!$A$11:$ZZ$208,366,FALSE)))</f>
        <v/>
      </c>
      <c r="AC180" s="214" t="str">
        <f>IF(ISERROR(VLOOKUP($A180,parlvotes_lh!$A$11:$ZZ$208,386,FALSE))=TRUE,"",IF(VLOOKUP($A180,parlvotes_lh!$A$11:$ZZ$208,386,FALSE)=0,"",VLOOKUP($A180,parlvotes_lh!$A$11:$ZZ$208,386,FALSE)))</f>
        <v/>
      </c>
    </row>
    <row r="181" spans="1:29" ht="13.5" customHeight="1">
      <c r="A181" s="208"/>
      <c r="B181" s="120" t="str">
        <f>IF(A181="","",MID(info_weblinks!$C$3,32,3))</f>
        <v/>
      </c>
      <c r="C181" s="120" t="str">
        <f>IF(info_parties!G184="","",info_parties!G184)</f>
        <v/>
      </c>
      <c r="D181" s="120" t="str">
        <f>IF(info_parties!K184="","",info_parties!K184)</f>
        <v/>
      </c>
      <c r="E181" s="120" t="str">
        <f>IF(info_parties!H184="","",info_parties!H184)</f>
        <v/>
      </c>
      <c r="F181" s="209" t="str">
        <f t="shared" si="20"/>
        <v/>
      </c>
      <c r="G181" s="210" t="str">
        <f t="shared" si="21"/>
        <v/>
      </c>
      <c r="H181" s="211" t="str">
        <f t="shared" si="22"/>
        <v/>
      </c>
      <c r="I181" s="212" t="str">
        <f t="shared" si="23"/>
        <v/>
      </c>
      <c r="J181" s="213" t="str">
        <f>IF(ISERROR(VLOOKUP($A181,parlvotes_lh!$A$11:$ZZ$208,6,FALSE))=TRUE,"",IF(VLOOKUP($A181,parlvotes_lh!$A$11:$ZZ$208,6,FALSE)=0,"",VLOOKUP($A181,parlvotes_lh!$A$11:$ZZ$208,6,FALSE)))</f>
        <v/>
      </c>
      <c r="K181" s="213" t="str">
        <f>IF(ISERROR(VLOOKUP($A181,parlvotes_lh!$A$11:$ZZ$208,26,FALSE))=TRUE,"",IF(VLOOKUP($A181,parlvotes_lh!$A$11:$ZZ$208,26,FALSE)=0,"",VLOOKUP($A181,parlvotes_lh!$A$11:$ZZ$208,26,FALSE)))</f>
        <v/>
      </c>
      <c r="L181" s="213" t="str">
        <f>IF(ISERROR(VLOOKUP($A181,parlvotes_lh!$A$11:$ZZ$208,46,FALSE))=TRUE,"",IF(VLOOKUP($A181,parlvotes_lh!$A$11:$ZZ$208,46,FALSE)=0,"",VLOOKUP($A181,parlvotes_lh!$A$11:$ZZ$208,46,FALSE)))</f>
        <v/>
      </c>
      <c r="M181" s="213" t="str">
        <f>IF(ISERROR(VLOOKUP($A181,parlvotes_lh!$A$11:$ZZ$208,66,FALSE))=TRUE,"",IF(VLOOKUP($A181,parlvotes_lh!$A$11:$ZZ$208,66,FALSE)=0,"",VLOOKUP($A181,parlvotes_lh!$A$11:$ZZ$208,66,FALSE)))</f>
        <v/>
      </c>
      <c r="N181" s="213" t="str">
        <f>IF(ISERROR(VLOOKUP($A181,parlvotes_lh!$A$11:$ZZ$208,86,FALSE))=TRUE,"",IF(VLOOKUP($A181,parlvotes_lh!$A$11:$ZZ$208,86,FALSE)=0,"",VLOOKUP($A181,parlvotes_lh!$A$11:$ZZ$208,86,FALSE)))</f>
        <v/>
      </c>
      <c r="O181" s="213" t="str">
        <f>IF(ISERROR(VLOOKUP($A181,parlvotes_lh!$A$11:$ZZ$208,106,FALSE))=TRUE,"",IF(VLOOKUP($A181,parlvotes_lh!$A$11:$ZZ$208,106,FALSE)=0,"",VLOOKUP($A181,parlvotes_lh!$A$11:$ZZ$208,106,FALSE)))</f>
        <v/>
      </c>
      <c r="P181" s="213" t="str">
        <f>IF(ISERROR(VLOOKUP($A181,parlvotes_lh!$A$11:$ZZ$208,126,FALSE))=TRUE,"",IF(VLOOKUP($A181,parlvotes_lh!$A$11:$ZZ$208,126,FALSE)=0,"",VLOOKUP($A181,parlvotes_lh!$A$11:$ZZ$208,126,FALSE)))</f>
        <v/>
      </c>
      <c r="Q181" s="214" t="str">
        <f>IF(ISERROR(VLOOKUP($A181,parlvotes_lh!$A$11:$ZZ$208,146,FALSE))=TRUE,"",IF(VLOOKUP($A181,parlvotes_lh!$A$11:$ZZ$208,146,FALSE)=0,"",VLOOKUP($A181,parlvotes_lh!$A$11:$ZZ$208,146,FALSE)))</f>
        <v/>
      </c>
      <c r="R181" s="214" t="str">
        <f>IF(ISERROR(VLOOKUP($A181,parlvotes_lh!$A$11:$ZZ$208,166,FALSE))=TRUE,"",IF(VLOOKUP($A181,parlvotes_lh!$A$11:$ZZ$208,166,FALSE)=0,"",VLOOKUP($A181,parlvotes_lh!$A$11:$ZZ$208,166,FALSE)))</f>
        <v/>
      </c>
      <c r="S181" s="214" t="str">
        <f>IF(ISERROR(VLOOKUP($A181,parlvotes_lh!$A$11:$ZZ$208,186,FALSE))=TRUE,"",IF(VLOOKUP($A181,parlvotes_lh!$A$11:$ZZ$208,186,FALSE)=0,"",VLOOKUP($A181,parlvotes_lh!$A$11:$ZZ$208,186,FALSE)))</f>
        <v/>
      </c>
      <c r="T181" s="214" t="str">
        <f>IF(ISERROR(VLOOKUP($A181,parlvotes_lh!$A$11:$ZZ$208,206,FALSE))=TRUE,"",IF(VLOOKUP($A181,parlvotes_lh!$A$11:$ZZ$208,206,FALSE)=0,"",VLOOKUP($A181,parlvotes_lh!$A$11:$ZZ$208,206,FALSE)))</f>
        <v/>
      </c>
      <c r="U181" s="214" t="str">
        <f>IF(ISERROR(VLOOKUP($A181,parlvotes_lh!$A$11:$ZZ$208,226,FALSE))=TRUE,"",IF(VLOOKUP($A181,parlvotes_lh!$A$11:$ZZ$208,226,FALSE)=0,"",VLOOKUP($A181,parlvotes_lh!$A$11:$ZZ$208,226,FALSE)))</f>
        <v/>
      </c>
      <c r="V181" s="214" t="str">
        <f>IF(ISERROR(VLOOKUP($A181,parlvotes_lh!$A$11:$ZZ$208,246,FALSE))=TRUE,"",IF(VLOOKUP($A181,parlvotes_lh!$A$11:$ZZ$208,246,FALSE)=0,"",VLOOKUP($A181,parlvotes_lh!$A$11:$ZZ$208,246,FALSE)))</f>
        <v/>
      </c>
      <c r="W181" s="214" t="str">
        <f>IF(ISERROR(VLOOKUP($A181,parlvotes_lh!$A$11:$ZZ$208,266,FALSE))=TRUE,"",IF(VLOOKUP($A181,parlvotes_lh!$A$11:$ZZ$208,266,FALSE)=0,"",VLOOKUP($A181,parlvotes_lh!$A$11:$ZZ$208,266,FALSE)))</f>
        <v/>
      </c>
      <c r="X181" s="214" t="str">
        <f>IF(ISERROR(VLOOKUP($A181,parlvotes_lh!$A$11:$ZZ$208,286,FALSE))=TRUE,"",IF(VLOOKUP($A181,parlvotes_lh!$A$11:$ZZ$208,286,FALSE)=0,"",VLOOKUP($A181,parlvotes_lh!$A$11:$ZZ$208,286,FALSE)))</f>
        <v/>
      </c>
      <c r="Y181" s="214" t="str">
        <f>IF(ISERROR(VLOOKUP($A181,parlvotes_lh!$A$11:$ZZ$208,306,FALSE))=TRUE,"",IF(VLOOKUP($A181,parlvotes_lh!$A$11:$ZZ$208,306,FALSE)=0,"",VLOOKUP($A181,parlvotes_lh!$A$11:$ZZ$208,306,FALSE)))</f>
        <v/>
      </c>
      <c r="Z181" s="214" t="str">
        <f>IF(ISERROR(VLOOKUP($A181,parlvotes_lh!$A$11:$ZZ$208,326,FALSE))=TRUE,"",IF(VLOOKUP($A181,parlvotes_lh!$A$11:$ZZ$208,326,FALSE)=0,"",VLOOKUP($A181,parlvotes_lh!$A$11:$ZZ$208,326,FALSE)))</f>
        <v/>
      </c>
      <c r="AA181" s="214" t="str">
        <f>IF(ISERROR(VLOOKUP($A181,parlvotes_lh!$A$11:$ZZ$208,346,FALSE))=TRUE,"",IF(VLOOKUP($A181,parlvotes_lh!$A$11:$ZZ$208,346,FALSE)=0,"",VLOOKUP($A181,parlvotes_lh!$A$11:$ZZ$208,346,FALSE)))</f>
        <v/>
      </c>
      <c r="AB181" s="214" t="str">
        <f>IF(ISERROR(VLOOKUP($A181,parlvotes_lh!$A$11:$ZZ$208,366,FALSE))=TRUE,"",IF(VLOOKUP($A181,parlvotes_lh!$A$11:$ZZ$208,366,FALSE)=0,"",VLOOKUP($A181,parlvotes_lh!$A$11:$ZZ$208,366,FALSE)))</f>
        <v/>
      </c>
      <c r="AC181" s="214" t="str">
        <f>IF(ISERROR(VLOOKUP($A181,parlvotes_lh!$A$11:$ZZ$208,386,FALSE))=TRUE,"",IF(VLOOKUP($A181,parlvotes_lh!$A$11:$ZZ$208,386,FALSE)=0,"",VLOOKUP($A181,parlvotes_lh!$A$11:$ZZ$208,386,FALSE)))</f>
        <v/>
      </c>
    </row>
    <row r="182" spans="1:29" ht="13.5" customHeight="1">
      <c r="A182" s="208"/>
      <c r="B182" s="120" t="str">
        <f>IF(A182="","",MID(info_weblinks!$C$3,32,3))</f>
        <v/>
      </c>
      <c r="C182" s="120" t="str">
        <f>IF(info_parties!G185="","",info_parties!G185)</f>
        <v/>
      </c>
      <c r="D182" s="120" t="str">
        <f>IF(info_parties!K185="","",info_parties!K185)</f>
        <v/>
      </c>
      <c r="E182" s="120" t="str">
        <f>IF(info_parties!H185="","",info_parties!H185)</f>
        <v/>
      </c>
      <c r="F182" s="209" t="str">
        <f t="shared" si="20"/>
        <v/>
      </c>
      <c r="G182" s="210" t="str">
        <f t="shared" si="21"/>
        <v/>
      </c>
      <c r="H182" s="211" t="str">
        <f t="shared" si="22"/>
        <v/>
      </c>
      <c r="I182" s="212" t="str">
        <f t="shared" si="23"/>
        <v/>
      </c>
      <c r="J182" s="213" t="str">
        <f>IF(ISERROR(VLOOKUP($A182,parlvotes_lh!$A$11:$ZZ$208,6,FALSE))=TRUE,"",IF(VLOOKUP($A182,parlvotes_lh!$A$11:$ZZ$208,6,FALSE)=0,"",VLOOKUP($A182,parlvotes_lh!$A$11:$ZZ$208,6,FALSE)))</f>
        <v/>
      </c>
      <c r="K182" s="213" t="str">
        <f>IF(ISERROR(VLOOKUP($A182,parlvotes_lh!$A$11:$ZZ$208,26,FALSE))=TRUE,"",IF(VLOOKUP($A182,parlvotes_lh!$A$11:$ZZ$208,26,FALSE)=0,"",VLOOKUP($A182,parlvotes_lh!$A$11:$ZZ$208,26,FALSE)))</f>
        <v/>
      </c>
      <c r="L182" s="213" t="str">
        <f>IF(ISERROR(VLOOKUP($A182,parlvotes_lh!$A$11:$ZZ$208,46,FALSE))=TRUE,"",IF(VLOOKUP($A182,parlvotes_lh!$A$11:$ZZ$208,46,FALSE)=0,"",VLOOKUP($A182,parlvotes_lh!$A$11:$ZZ$208,46,FALSE)))</f>
        <v/>
      </c>
      <c r="M182" s="213" t="str">
        <f>IF(ISERROR(VLOOKUP($A182,parlvotes_lh!$A$11:$ZZ$208,66,FALSE))=TRUE,"",IF(VLOOKUP($A182,parlvotes_lh!$A$11:$ZZ$208,66,FALSE)=0,"",VLOOKUP($A182,parlvotes_lh!$A$11:$ZZ$208,66,FALSE)))</f>
        <v/>
      </c>
      <c r="N182" s="213" t="str">
        <f>IF(ISERROR(VLOOKUP($A182,parlvotes_lh!$A$11:$ZZ$208,86,FALSE))=TRUE,"",IF(VLOOKUP($A182,parlvotes_lh!$A$11:$ZZ$208,86,FALSE)=0,"",VLOOKUP($A182,parlvotes_lh!$A$11:$ZZ$208,86,FALSE)))</f>
        <v/>
      </c>
      <c r="O182" s="213" t="str">
        <f>IF(ISERROR(VLOOKUP($A182,parlvotes_lh!$A$11:$ZZ$208,106,FALSE))=TRUE,"",IF(VLOOKUP($A182,parlvotes_lh!$A$11:$ZZ$208,106,FALSE)=0,"",VLOOKUP($A182,parlvotes_lh!$A$11:$ZZ$208,106,FALSE)))</f>
        <v/>
      </c>
      <c r="P182" s="213" t="str">
        <f>IF(ISERROR(VLOOKUP($A182,parlvotes_lh!$A$11:$ZZ$208,126,FALSE))=TRUE,"",IF(VLOOKUP($A182,parlvotes_lh!$A$11:$ZZ$208,126,FALSE)=0,"",VLOOKUP($A182,parlvotes_lh!$A$11:$ZZ$208,126,FALSE)))</f>
        <v/>
      </c>
      <c r="Q182" s="214" t="str">
        <f>IF(ISERROR(VLOOKUP($A182,parlvotes_lh!$A$11:$ZZ$208,146,FALSE))=TRUE,"",IF(VLOOKUP($A182,parlvotes_lh!$A$11:$ZZ$208,146,FALSE)=0,"",VLOOKUP($A182,parlvotes_lh!$A$11:$ZZ$208,146,FALSE)))</f>
        <v/>
      </c>
      <c r="R182" s="214" t="str">
        <f>IF(ISERROR(VLOOKUP($A182,parlvotes_lh!$A$11:$ZZ$208,166,FALSE))=TRUE,"",IF(VLOOKUP($A182,parlvotes_lh!$A$11:$ZZ$208,166,FALSE)=0,"",VLOOKUP($A182,parlvotes_lh!$A$11:$ZZ$208,166,FALSE)))</f>
        <v/>
      </c>
      <c r="S182" s="214" t="str">
        <f>IF(ISERROR(VLOOKUP($A182,parlvotes_lh!$A$11:$ZZ$208,186,FALSE))=TRUE,"",IF(VLOOKUP($A182,parlvotes_lh!$A$11:$ZZ$208,186,FALSE)=0,"",VLOOKUP($A182,parlvotes_lh!$A$11:$ZZ$208,186,FALSE)))</f>
        <v/>
      </c>
      <c r="T182" s="214" t="str">
        <f>IF(ISERROR(VLOOKUP($A182,parlvotes_lh!$A$11:$ZZ$208,206,FALSE))=TRUE,"",IF(VLOOKUP($A182,parlvotes_lh!$A$11:$ZZ$208,206,FALSE)=0,"",VLOOKUP($A182,parlvotes_lh!$A$11:$ZZ$208,206,FALSE)))</f>
        <v/>
      </c>
      <c r="U182" s="214" t="str">
        <f>IF(ISERROR(VLOOKUP($A182,parlvotes_lh!$A$11:$ZZ$208,226,FALSE))=TRUE,"",IF(VLOOKUP($A182,parlvotes_lh!$A$11:$ZZ$208,226,FALSE)=0,"",VLOOKUP($A182,parlvotes_lh!$A$11:$ZZ$208,226,FALSE)))</f>
        <v/>
      </c>
      <c r="V182" s="214" t="str">
        <f>IF(ISERROR(VLOOKUP($A182,parlvotes_lh!$A$11:$ZZ$208,246,FALSE))=TRUE,"",IF(VLOOKUP($A182,parlvotes_lh!$A$11:$ZZ$208,246,FALSE)=0,"",VLOOKUP($A182,parlvotes_lh!$A$11:$ZZ$208,246,FALSE)))</f>
        <v/>
      </c>
      <c r="W182" s="214" t="str">
        <f>IF(ISERROR(VLOOKUP($A182,parlvotes_lh!$A$11:$ZZ$208,266,FALSE))=TRUE,"",IF(VLOOKUP($A182,parlvotes_lh!$A$11:$ZZ$208,266,FALSE)=0,"",VLOOKUP($A182,parlvotes_lh!$A$11:$ZZ$208,266,FALSE)))</f>
        <v/>
      </c>
      <c r="X182" s="214" t="str">
        <f>IF(ISERROR(VLOOKUP($A182,parlvotes_lh!$A$11:$ZZ$208,286,FALSE))=TRUE,"",IF(VLOOKUP($A182,parlvotes_lh!$A$11:$ZZ$208,286,FALSE)=0,"",VLOOKUP($A182,parlvotes_lh!$A$11:$ZZ$208,286,FALSE)))</f>
        <v/>
      </c>
      <c r="Y182" s="214" t="str">
        <f>IF(ISERROR(VLOOKUP($A182,parlvotes_lh!$A$11:$ZZ$208,306,FALSE))=TRUE,"",IF(VLOOKUP($A182,parlvotes_lh!$A$11:$ZZ$208,306,FALSE)=0,"",VLOOKUP($A182,parlvotes_lh!$A$11:$ZZ$208,306,FALSE)))</f>
        <v/>
      </c>
      <c r="Z182" s="214" t="str">
        <f>IF(ISERROR(VLOOKUP($A182,parlvotes_lh!$A$11:$ZZ$208,326,FALSE))=TRUE,"",IF(VLOOKUP($A182,parlvotes_lh!$A$11:$ZZ$208,326,FALSE)=0,"",VLOOKUP($A182,parlvotes_lh!$A$11:$ZZ$208,326,FALSE)))</f>
        <v/>
      </c>
      <c r="AA182" s="214" t="str">
        <f>IF(ISERROR(VLOOKUP($A182,parlvotes_lh!$A$11:$ZZ$208,346,FALSE))=TRUE,"",IF(VLOOKUP($A182,parlvotes_lh!$A$11:$ZZ$208,346,FALSE)=0,"",VLOOKUP($A182,parlvotes_lh!$A$11:$ZZ$208,346,FALSE)))</f>
        <v/>
      </c>
      <c r="AB182" s="214" t="str">
        <f>IF(ISERROR(VLOOKUP($A182,parlvotes_lh!$A$11:$ZZ$208,366,FALSE))=TRUE,"",IF(VLOOKUP($A182,parlvotes_lh!$A$11:$ZZ$208,366,FALSE)=0,"",VLOOKUP($A182,parlvotes_lh!$A$11:$ZZ$208,366,FALSE)))</f>
        <v/>
      </c>
      <c r="AC182" s="214" t="str">
        <f>IF(ISERROR(VLOOKUP($A182,parlvotes_lh!$A$11:$ZZ$208,386,FALSE))=TRUE,"",IF(VLOOKUP($A182,parlvotes_lh!$A$11:$ZZ$208,386,FALSE)=0,"",VLOOKUP($A182,parlvotes_lh!$A$11:$ZZ$208,386,FALSE)))</f>
        <v/>
      </c>
    </row>
    <row r="183" spans="1:29" ht="13.5" customHeight="1">
      <c r="A183" s="208"/>
      <c r="B183" s="120" t="str">
        <f>IF(A183="","",MID(info_weblinks!$C$3,32,3))</f>
        <v/>
      </c>
      <c r="C183" s="120" t="str">
        <f>IF(info_parties!G186="","",info_parties!G186)</f>
        <v/>
      </c>
      <c r="D183" s="120" t="str">
        <f>IF(info_parties!K186="","",info_parties!K186)</f>
        <v/>
      </c>
      <c r="E183" s="120" t="str">
        <f>IF(info_parties!H186="","",info_parties!H186)</f>
        <v/>
      </c>
      <c r="F183" s="209" t="str">
        <f t="shared" si="20"/>
        <v/>
      </c>
      <c r="G183" s="210" t="str">
        <f t="shared" si="21"/>
        <v/>
      </c>
      <c r="H183" s="211" t="str">
        <f t="shared" si="22"/>
        <v/>
      </c>
      <c r="I183" s="212" t="str">
        <f t="shared" si="23"/>
        <v/>
      </c>
      <c r="J183" s="213" t="str">
        <f>IF(ISERROR(VLOOKUP($A183,parlvotes_lh!$A$11:$ZZ$208,6,FALSE))=TRUE,"",IF(VLOOKUP($A183,parlvotes_lh!$A$11:$ZZ$208,6,FALSE)=0,"",VLOOKUP($A183,parlvotes_lh!$A$11:$ZZ$208,6,FALSE)))</f>
        <v/>
      </c>
      <c r="K183" s="213" t="str">
        <f>IF(ISERROR(VLOOKUP($A183,parlvotes_lh!$A$11:$ZZ$208,26,FALSE))=TRUE,"",IF(VLOOKUP($A183,parlvotes_lh!$A$11:$ZZ$208,26,FALSE)=0,"",VLOOKUP($A183,parlvotes_lh!$A$11:$ZZ$208,26,FALSE)))</f>
        <v/>
      </c>
      <c r="L183" s="213" t="str">
        <f>IF(ISERROR(VLOOKUP($A183,parlvotes_lh!$A$11:$ZZ$208,46,FALSE))=TRUE,"",IF(VLOOKUP($A183,parlvotes_lh!$A$11:$ZZ$208,46,FALSE)=0,"",VLOOKUP($A183,parlvotes_lh!$A$11:$ZZ$208,46,FALSE)))</f>
        <v/>
      </c>
      <c r="M183" s="213" t="str">
        <f>IF(ISERROR(VLOOKUP($A183,parlvotes_lh!$A$11:$ZZ$208,66,FALSE))=TRUE,"",IF(VLOOKUP($A183,parlvotes_lh!$A$11:$ZZ$208,66,FALSE)=0,"",VLOOKUP($A183,parlvotes_lh!$A$11:$ZZ$208,66,FALSE)))</f>
        <v/>
      </c>
      <c r="N183" s="213" t="str">
        <f>IF(ISERROR(VLOOKUP($A183,parlvotes_lh!$A$11:$ZZ$208,86,FALSE))=TRUE,"",IF(VLOOKUP($A183,parlvotes_lh!$A$11:$ZZ$208,86,FALSE)=0,"",VLOOKUP($A183,parlvotes_lh!$A$11:$ZZ$208,86,FALSE)))</f>
        <v/>
      </c>
      <c r="O183" s="213" t="str">
        <f>IF(ISERROR(VLOOKUP($A183,parlvotes_lh!$A$11:$ZZ$208,106,FALSE))=TRUE,"",IF(VLOOKUP($A183,parlvotes_lh!$A$11:$ZZ$208,106,FALSE)=0,"",VLOOKUP($A183,parlvotes_lh!$A$11:$ZZ$208,106,FALSE)))</f>
        <v/>
      </c>
      <c r="P183" s="213" t="str">
        <f>IF(ISERROR(VLOOKUP($A183,parlvotes_lh!$A$11:$ZZ$208,126,FALSE))=TRUE,"",IF(VLOOKUP($A183,parlvotes_lh!$A$11:$ZZ$208,126,FALSE)=0,"",VLOOKUP($A183,parlvotes_lh!$A$11:$ZZ$208,126,FALSE)))</f>
        <v/>
      </c>
      <c r="Q183" s="214" t="str">
        <f>IF(ISERROR(VLOOKUP($A183,parlvotes_lh!$A$11:$ZZ$208,146,FALSE))=TRUE,"",IF(VLOOKUP($A183,parlvotes_lh!$A$11:$ZZ$208,146,FALSE)=0,"",VLOOKUP($A183,parlvotes_lh!$A$11:$ZZ$208,146,FALSE)))</f>
        <v/>
      </c>
      <c r="R183" s="214" t="str">
        <f>IF(ISERROR(VLOOKUP($A183,parlvotes_lh!$A$11:$ZZ$208,166,FALSE))=TRUE,"",IF(VLOOKUP($A183,parlvotes_lh!$A$11:$ZZ$208,166,FALSE)=0,"",VLOOKUP($A183,parlvotes_lh!$A$11:$ZZ$208,166,FALSE)))</f>
        <v/>
      </c>
      <c r="S183" s="214" t="str">
        <f>IF(ISERROR(VLOOKUP($A183,parlvotes_lh!$A$11:$ZZ$208,186,FALSE))=TRUE,"",IF(VLOOKUP($A183,parlvotes_lh!$A$11:$ZZ$208,186,FALSE)=0,"",VLOOKUP($A183,parlvotes_lh!$A$11:$ZZ$208,186,FALSE)))</f>
        <v/>
      </c>
      <c r="T183" s="214" t="str">
        <f>IF(ISERROR(VLOOKUP($A183,parlvotes_lh!$A$11:$ZZ$208,206,FALSE))=TRUE,"",IF(VLOOKUP($A183,parlvotes_lh!$A$11:$ZZ$208,206,FALSE)=0,"",VLOOKUP($A183,parlvotes_lh!$A$11:$ZZ$208,206,FALSE)))</f>
        <v/>
      </c>
      <c r="U183" s="214" t="str">
        <f>IF(ISERROR(VLOOKUP($A183,parlvotes_lh!$A$11:$ZZ$208,226,FALSE))=TRUE,"",IF(VLOOKUP($A183,parlvotes_lh!$A$11:$ZZ$208,226,FALSE)=0,"",VLOOKUP($A183,parlvotes_lh!$A$11:$ZZ$208,226,FALSE)))</f>
        <v/>
      </c>
      <c r="V183" s="214" t="str">
        <f>IF(ISERROR(VLOOKUP($A183,parlvotes_lh!$A$11:$ZZ$208,246,FALSE))=TRUE,"",IF(VLOOKUP($A183,parlvotes_lh!$A$11:$ZZ$208,246,FALSE)=0,"",VLOOKUP($A183,parlvotes_lh!$A$11:$ZZ$208,246,FALSE)))</f>
        <v/>
      </c>
      <c r="W183" s="214" t="str">
        <f>IF(ISERROR(VLOOKUP($A183,parlvotes_lh!$A$11:$ZZ$208,266,FALSE))=TRUE,"",IF(VLOOKUP($A183,parlvotes_lh!$A$11:$ZZ$208,266,FALSE)=0,"",VLOOKUP($A183,parlvotes_lh!$A$11:$ZZ$208,266,FALSE)))</f>
        <v/>
      </c>
      <c r="X183" s="214" t="str">
        <f>IF(ISERROR(VLOOKUP($A183,parlvotes_lh!$A$11:$ZZ$208,286,FALSE))=TRUE,"",IF(VLOOKUP($A183,parlvotes_lh!$A$11:$ZZ$208,286,FALSE)=0,"",VLOOKUP($A183,parlvotes_lh!$A$11:$ZZ$208,286,FALSE)))</f>
        <v/>
      </c>
      <c r="Y183" s="214" t="str">
        <f>IF(ISERROR(VLOOKUP($A183,parlvotes_lh!$A$11:$ZZ$208,306,FALSE))=TRUE,"",IF(VLOOKUP($A183,parlvotes_lh!$A$11:$ZZ$208,306,FALSE)=0,"",VLOOKUP($A183,parlvotes_lh!$A$11:$ZZ$208,306,FALSE)))</f>
        <v/>
      </c>
      <c r="Z183" s="214" t="str">
        <f>IF(ISERROR(VLOOKUP($A183,parlvotes_lh!$A$11:$ZZ$208,326,FALSE))=TRUE,"",IF(VLOOKUP($A183,parlvotes_lh!$A$11:$ZZ$208,326,FALSE)=0,"",VLOOKUP($A183,parlvotes_lh!$A$11:$ZZ$208,326,FALSE)))</f>
        <v/>
      </c>
      <c r="AA183" s="214" t="str">
        <f>IF(ISERROR(VLOOKUP($A183,parlvotes_lh!$A$11:$ZZ$208,346,FALSE))=TRUE,"",IF(VLOOKUP($A183,parlvotes_lh!$A$11:$ZZ$208,346,FALSE)=0,"",VLOOKUP($A183,parlvotes_lh!$A$11:$ZZ$208,346,FALSE)))</f>
        <v/>
      </c>
      <c r="AB183" s="214" t="str">
        <f>IF(ISERROR(VLOOKUP($A183,parlvotes_lh!$A$11:$ZZ$208,366,FALSE))=TRUE,"",IF(VLOOKUP($A183,parlvotes_lh!$A$11:$ZZ$208,366,FALSE)=0,"",VLOOKUP($A183,parlvotes_lh!$A$11:$ZZ$208,366,FALSE)))</f>
        <v/>
      </c>
      <c r="AC183" s="214" t="str">
        <f>IF(ISERROR(VLOOKUP($A183,parlvotes_lh!$A$11:$ZZ$208,386,FALSE))=TRUE,"",IF(VLOOKUP($A183,parlvotes_lh!$A$11:$ZZ$208,386,FALSE)=0,"",VLOOKUP($A183,parlvotes_lh!$A$11:$ZZ$208,386,FALSE)))</f>
        <v/>
      </c>
    </row>
    <row r="184" spans="1:29" ht="13.5" customHeight="1">
      <c r="A184" s="208"/>
      <c r="B184" s="120" t="str">
        <f>IF(A184="","",MID(info_weblinks!$C$3,32,3))</f>
        <v/>
      </c>
      <c r="C184" s="120" t="str">
        <f>IF(info_parties!G187="","",info_parties!G187)</f>
        <v/>
      </c>
      <c r="D184" s="120" t="str">
        <f>IF(info_parties!K187="","",info_parties!K187)</f>
        <v/>
      </c>
      <c r="E184" s="120" t="str">
        <f>IF(info_parties!H187="","",info_parties!H187)</f>
        <v/>
      </c>
      <c r="F184" s="209" t="str">
        <f t="shared" si="20"/>
        <v/>
      </c>
      <c r="G184" s="210" t="str">
        <f t="shared" si="21"/>
        <v/>
      </c>
      <c r="H184" s="211" t="str">
        <f t="shared" si="22"/>
        <v/>
      </c>
      <c r="I184" s="212" t="str">
        <f t="shared" si="23"/>
        <v/>
      </c>
      <c r="J184" s="213" t="str">
        <f>IF(ISERROR(VLOOKUP($A184,parlvotes_lh!$A$11:$ZZ$208,6,FALSE))=TRUE,"",IF(VLOOKUP($A184,parlvotes_lh!$A$11:$ZZ$208,6,FALSE)=0,"",VLOOKUP($A184,parlvotes_lh!$A$11:$ZZ$208,6,FALSE)))</f>
        <v/>
      </c>
      <c r="K184" s="213" t="str">
        <f>IF(ISERROR(VLOOKUP($A184,parlvotes_lh!$A$11:$ZZ$208,26,FALSE))=TRUE,"",IF(VLOOKUP($A184,parlvotes_lh!$A$11:$ZZ$208,26,FALSE)=0,"",VLOOKUP($A184,parlvotes_lh!$A$11:$ZZ$208,26,FALSE)))</f>
        <v/>
      </c>
      <c r="L184" s="213" t="str">
        <f>IF(ISERROR(VLOOKUP($A184,parlvotes_lh!$A$11:$ZZ$208,46,FALSE))=TRUE,"",IF(VLOOKUP($A184,parlvotes_lh!$A$11:$ZZ$208,46,FALSE)=0,"",VLOOKUP($A184,parlvotes_lh!$A$11:$ZZ$208,46,FALSE)))</f>
        <v/>
      </c>
      <c r="M184" s="213" t="str">
        <f>IF(ISERROR(VLOOKUP($A184,parlvotes_lh!$A$11:$ZZ$208,66,FALSE))=TRUE,"",IF(VLOOKUP($A184,parlvotes_lh!$A$11:$ZZ$208,66,FALSE)=0,"",VLOOKUP($A184,parlvotes_lh!$A$11:$ZZ$208,66,FALSE)))</f>
        <v/>
      </c>
      <c r="N184" s="213" t="str">
        <f>IF(ISERROR(VLOOKUP($A184,parlvotes_lh!$A$11:$ZZ$208,86,FALSE))=TRUE,"",IF(VLOOKUP($A184,parlvotes_lh!$A$11:$ZZ$208,86,FALSE)=0,"",VLOOKUP($A184,parlvotes_lh!$A$11:$ZZ$208,86,FALSE)))</f>
        <v/>
      </c>
      <c r="O184" s="213" t="str">
        <f>IF(ISERROR(VLOOKUP($A184,parlvotes_lh!$A$11:$ZZ$208,106,FALSE))=TRUE,"",IF(VLOOKUP($A184,parlvotes_lh!$A$11:$ZZ$208,106,FALSE)=0,"",VLOOKUP($A184,parlvotes_lh!$A$11:$ZZ$208,106,FALSE)))</f>
        <v/>
      </c>
      <c r="P184" s="213" t="str">
        <f>IF(ISERROR(VLOOKUP($A184,parlvotes_lh!$A$11:$ZZ$208,126,FALSE))=TRUE,"",IF(VLOOKUP($A184,parlvotes_lh!$A$11:$ZZ$208,126,FALSE)=0,"",VLOOKUP($A184,parlvotes_lh!$A$11:$ZZ$208,126,FALSE)))</f>
        <v/>
      </c>
      <c r="Q184" s="214" t="str">
        <f>IF(ISERROR(VLOOKUP($A184,parlvotes_lh!$A$11:$ZZ$208,146,FALSE))=TRUE,"",IF(VLOOKUP($A184,parlvotes_lh!$A$11:$ZZ$208,146,FALSE)=0,"",VLOOKUP($A184,parlvotes_lh!$A$11:$ZZ$208,146,FALSE)))</f>
        <v/>
      </c>
      <c r="R184" s="214" t="str">
        <f>IF(ISERROR(VLOOKUP($A184,parlvotes_lh!$A$11:$ZZ$208,166,FALSE))=TRUE,"",IF(VLOOKUP($A184,parlvotes_lh!$A$11:$ZZ$208,166,FALSE)=0,"",VLOOKUP($A184,parlvotes_lh!$A$11:$ZZ$208,166,FALSE)))</f>
        <v/>
      </c>
      <c r="S184" s="214" t="str">
        <f>IF(ISERROR(VLOOKUP($A184,parlvotes_lh!$A$11:$ZZ$208,186,FALSE))=TRUE,"",IF(VLOOKUP($A184,parlvotes_lh!$A$11:$ZZ$208,186,FALSE)=0,"",VLOOKUP($A184,parlvotes_lh!$A$11:$ZZ$208,186,FALSE)))</f>
        <v/>
      </c>
      <c r="T184" s="214" t="str">
        <f>IF(ISERROR(VLOOKUP($A184,parlvotes_lh!$A$11:$ZZ$208,206,FALSE))=TRUE,"",IF(VLOOKUP($A184,parlvotes_lh!$A$11:$ZZ$208,206,FALSE)=0,"",VLOOKUP($A184,parlvotes_lh!$A$11:$ZZ$208,206,FALSE)))</f>
        <v/>
      </c>
      <c r="U184" s="214" t="str">
        <f>IF(ISERROR(VLOOKUP($A184,parlvotes_lh!$A$11:$ZZ$208,226,FALSE))=TRUE,"",IF(VLOOKUP($A184,parlvotes_lh!$A$11:$ZZ$208,226,FALSE)=0,"",VLOOKUP($A184,parlvotes_lh!$A$11:$ZZ$208,226,FALSE)))</f>
        <v/>
      </c>
      <c r="V184" s="214" t="str">
        <f>IF(ISERROR(VLOOKUP($A184,parlvotes_lh!$A$11:$ZZ$208,246,FALSE))=TRUE,"",IF(VLOOKUP($A184,parlvotes_lh!$A$11:$ZZ$208,246,FALSE)=0,"",VLOOKUP($A184,parlvotes_lh!$A$11:$ZZ$208,246,FALSE)))</f>
        <v/>
      </c>
      <c r="W184" s="214" t="str">
        <f>IF(ISERROR(VLOOKUP($A184,parlvotes_lh!$A$11:$ZZ$208,266,FALSE))=TRUE,"",IF(VLOOKUP($A184,parlvotes_lh!$A$11:$ZZ$208,266,FALSE)=0,"",VLOOKUP($A184,parlvotes_lh!$A$11:$ZZ$208,266,FALSE)))</f>
        <v/>
      </c>
      <c r="X184" s="214" t="str">
        <f>IF(ISERROR(VLOOKUP($A184,parlvotes_lh!$A$11:$ZZ$208,286,FALSE))=TRUE,"",IF(VLOOKUP($A184,parlvotes_lh!$A$11:$ZZ$208,286,FALSE)=0,"",VLOOKUP($A184,parlvotes_lh!$A$11:$ZZ$208,286,FALSE)))</f>
        <v/>
      </c>
      <c r="Y184" s="214" t="str">
        <f>IF(ISERROR(VLOOKUP($A184,parlvotes_lh!$A$11:$ZZ$208,306,FALSE))=TRUE,"",IF(VLOOKUP($A184,parlvotes_lh!$A$11:$ZZ$208,306,FALSE)=0,"",VLOOKUP($A184,parlvotes_lh!$A$11:$ZZ$208,306,FALSE)))</f>
        <v/>
      </c>
      <c r="Z184" s="214" t="str">
        <f>IF(ISERROR(VLOOKUP($A184,parlvotes_lh!$A$11:$ZZ$208,326,FALSE))=TRUE,"",IF(VLOOKUP($A184,parlvotes_lh!$A$11:$ZZ$208,326,FALSE)=0,"",VLOOKUP($A184,parlvotes_lh!$A$11:$ZZ$208,326,FALSE)))</f>
        <v/>
      </c>
      <c r="AA184" s="214" t="str">
        <f>IF(ISERROR(VLOOKUP($A184,parlvotes_lh!$A$11:$ZZ$208,346,FALSE))=TRUE,"",IF(VLOOKUP($A184,parlvotes_lh!$A$11:$ZZ$208,346,FALSE)=0,"",VLOOKUP($A184,parlvotes_lh!$A$11:$ZZ$208,346,FALSE)))</f>
        <v/>
      </c>
      <c r="AB184" s="214" t="str">
        <f>IF(ISERROR(VLOOKUP($A184,parlvotes_lh!$A$11:$ZZ$208,366,FALSE))=TRUE,"",IF(VLOOKUP($A184,parlvotes_lh!$A$11:$ZZ$208,366,FALSE)=0,"",VLOOKUP($A184,parlvotes_lh!$A$11:$ZZ$208,366,FALSE)))</f>
        <v/>
      </c>
      <c r="AC184" s="214" t="str">
        <f>IF(ISERROR(VLOOKUP($A184,parlvotes_lh!$A$11:$ZZ$208,386,FALSE))=TRUE,"",IF(VLOOKUP($A184,parlvotes_lh!$A$11:$ZZ$208,386,FALSE)=0,"",VLOOKUP($A184,parlvotes_lh!$A$11:$ZZ$208,386,FALSE)))</f>
        <v/>
      </c>
    </row>
    <row r="185" spans="1:29" ht="13.5" customHeight="1">
      <c r="A185" s="208"/>
      <c r="B185" s="120" t="str">
        <f>IF(A185="","",MID(info_weblinks!$C$3,32,3))</f>
        <v/>
      </c>
      <c r="C185" s="120" t="str">
        <f>IF(info_parties!G188="","",info_parties!G188)</f>
        <v/>
      </c>
      <c r="D185" s="120" t="str">
        <f>IF(info_parties!K188="","",info_parties!K188)</f>
        <v/>
      </c>
      <c r="E185" s="120" t="str">
        <f>IF(info_parties!H188="","",info_parties!H188)</f>
        <v/>
      </c>
      <c r="F185" s="209" t="str">
        <f t="shared" si="20"/>
        <v/>
      </c>
      <c r="G185" s="210" t="str">
        <f t="shared" si="21"/>
        <v/>
      </c>
      <c r="H185" s="211" t="str">
        <f t="shared" si="22"/>
        <v/>
      </c>
      <c r="I185" s="212" t="str">
        <f t="shared" si="23"/>
        <v/>
      </c>
      <c r="J185" s="213" t="str">
        <f>IF(ISERROR(VLOOKUP($A185,parlvotes_lh!$A$11:$ZZ$208,6,FALSE))=TRUE,"",IF(VLOOKUP($A185,parlvotes_lh!$A$11:$ZZ$208,6,FALSE)=0,"",VLOOKUP($A185,parlvotes_lh!$A$11:$ZZ$208,6,FALSE)))</f>
        <v/>
      </c>
      <c r="K185" s="213" t="str">
        <f>IF(ISERROR(VLOOKUP($A185,parlvotes_lh!$A$11:$ZZ$208,26,FALSE))=TRUE,"",IF(VLOOKUP($A185,parlvotes_lh!$A$11:$ZZ$208,26,FALSE)=0,"",VLOOKUP($A185,parlvotes_lh!$A$11:$ZZ$208,26,FALSE)))</f>
        <v/>
      </c>
      <c r="L185" s="213" t="str">
        <f>IF(ISERROR(VLOOKUP($A185,parlvotes_lh!$A$11:$ZZ$208,46,FALSE))=TRUE,"",IF(VLOOKUP($A185,parlvotes_lh!$A$11:$ZZ$208,46,FALSE)=0,"",VLOOKUP($A185,parlvotes_lh!$A$11:$ZZ$208,46,FALSE)))</f>
        <v/>
      </c>
      <c r="M185" s="213" t="str">
        <f>IF(ISERROR(VLOOKUP($A185,parlvotes_lh!$A$11:$ZZ$208,66,FALSE))=TRUE,"",IF(VLOOKUP($A185,parlvotes_lh!$A$11:$ZZ$208,66,FALSE)=0,"",VLOOKUP($A185,parlvotes_lh!$A$11:$ZZ$208,66,FALSE)))</f>
        <v/>
      </c>
      <c r="N185" s="213" t="str">
        <f>IF(ISERROR(VLOOKUP($A185,parlvotes_lh!$A$11:$ZZ$208,86,FALSE))=TRUE,"",IF(VLOOKUP($A185,parlvotes_lh!$A$11:$ZZ$208,86,FALSE)=0,"",VLOOKUP($A185,parlvotes_lh!$A$11:$ZZ$208,86,FALSE)))</f>
        <v/>
      </c>
      <c r="O185" s="213" t="str">
        <f>IF(ISERROR(VLOOKUP($A185,parlvotes_lh!$A$11:$ZZ$208,106,FALSE))=TRUE,"",IF(VLOOKUP($A185,parlvotes_lh!$A$11:$ZZ$208,106,FALSE)=0,"",VLOOKUP($A185,parlvotes_lh!$A$11:$ZZ$208,106,FALSE)))</f>
        <v/>
      </c>
      <c r="P185" s="213" t="str">
        <f>IF(ISERROR(VLOOKUP($A185,parlvotes_lh!$A$11:$ZZ$208,126,FALSE))=TRUE,"",IF(VLOOKUP($A185,parlvotes_lh!$A$11:$ZZ$208,126,FALSE)=0,"",VLOOKUP($A185,parlvotes_lh!$A$11:$ZZ$208,126,FALSE)))</f>
        <v/>
      </c>
      <c r="Q185" s="214" t="str">
        <f>IF(ISERROR(VLOOKUP($A185,parlvotes_lh!$A$11:$ZZ$208,146,FALSE))=TRUE,"",IF(VLOOKUP($A185,parlvotes_lh!$A$11:$ZZ$208,146,FALSE)=0,"",VLOOKUP($A185,parlvotes_lh!$A$11:$ZZ$208,146,FALSE)))</f>
        <v/>
      </c>
      <c r="R185" s="214" t="str">
        <f>IF(ISERROR(VLOOKUP($A185,parlvotes_lh!$A$11:$ZZ$208,166,FALSE))=TRUE,"",IF(VLOOKUP($A185,parlvotes_lh!$A$11:$ZZ$208,166,FALSE)=0,"",VLOOKUP($A185,parlvotes_lh!$A$11:$ZZ$208,166,FALSE)))</f>
        <v/>
      </c>
      <c r="S185" s="214" t="str">
        <f>IF(ISERROR(VLOOKUP($A185,parlvotes_lh!$A$11:$ZZ$208,186,FALSE))=TRUE,"",IF(VLOOKUP($A185,parlvotes_lh!$A$11:$ZZ$208,186,FALSE)=0,"",VLOOKUP($A185,parlvotes_lh!$A$11:$ZZ$208,186,FALSE)))</f>
        <v/>
      </c>
      <c r="T185" s="214" t="str">
        <f>IF(ISERROR(VLOOKUP($A185,parlvotes_lh!$A$11:$ZZ$208,206,FALSE))=TRUE,"",IF(VLOOKUP($A185,parlvotes_lh!$A$11:$ZZ$208,206,FALSE)=0,"",VLOOKUP($A185,parlvotes_lh!$A$11:$ZZ$208,206,FALSE)))</f>
        <v/>
      </c>
      <c r="U185" s="214" t="str">
        <f>IF(ISERROR(VLOOKUP($A185,parlvotes_lh!$A$11:$ZZ$208,226,FALSE))=TRUE,"",IF(VLOOKUP($A185,parlvotes_lh!$A$11:$ZZ$208,226,FALSE)=0,"",VLOOKUP($A185,parlvotes_lh!$A$11:$ZZ$208,226,FALSE)))</f>
        <v/>
      </c>
      <c r="V185" s="214" t="str">
        <f>IF(ISERROR(VLOOKUP($A185,parlvotes_lh!$A$11:$ZZ$208,246,FALSE))=TRUE,"",IF(VLOOKUP($A185,parlvotes_lh!$A$11:$ZZ$208,246,FALSE)=0,"",VLOOKUP($A185,parlvotes_lh!$A$11:$ZZ$208,246,FALSE)))</f>
        <v/>
      </c>
      <c r="W185" s="214" t="str">
        <f>IF(ISERROR(VLOOKUP($A185,parlvotes_lh!$A$11:$ZZ$208,266,FALSE))=TRUE,"",IF(VLOOKUP($A185,parlvotes_lh!$A$11:$ZZ$208,266,FALSE)=0,"",VLOOKUP($A185,parlvotes_lh!$A$11:$ZZ$208,266,FALSE)))</f>
        <v/>
      </c>
      <c r="X185" s="214" t="str">
        <f>IF(ISERROR(VLOOKUP($A185,parlvotes_lh!$A$11:$ZZ$208,286,FALSE))=TRUE,"",IF(VLOOKUP($A185,parlvotes_lh!$A$11:$ZZ$208,286,FALSE)=0,"",VLOOKUP($A185,parlvotes_lh!$A$11:$ZZ$208,286,FALSE)))</f>
        <v/>
      </c>
      <c r="Y185" s="214" t="str">
        <f>IF(ISERROR(VLOOKUP($A185,parlvotes_lh!$A$11:$ZZ$208,306,FALSE))=TRUE,"",IF(VLOOKUP($A185,parlvotes_lh!$A$11:$ZZ$208,306,FALSE)=0,"",VLOOKUP($A185,parlvotes_lh!$A$11:$ZZ$208,306,FALSE)))</f>
        <v/>
      </c>
      <c r="Z185" s="214" t="str">
        <f>IF(ISERROR(VLOOKUP($A185,parlvotes_lh!$A$11:$ZZ$208,326,FALSE))=TRUE,"",IF(VLOOKUP($A185,parlvotes_lh!$A$11:$ZZ$208,326,FALSE)=0,"",VLOOKUP($A185,parlvotes_lh!$A$11:$ZZ$208,326,FALSE)))</f>
        <v/>
      </c>
      <c r="AA185" s="214" t="str">
        <f>IF(ISERROR(VLOOKUP($A185,parlvotes_lh!$A$11:$ZZ$208,346,FALSE))=TRUE,"",IF(VLOOKUP($A185,parlvotes_lh!$A$11:$ZZ$208,346,FALSE)=0,"",VLOOKUP($A185,parlvotes_lh!$A$11:$ZZ$208,346,FALSE)))</f>
        <v/>
      </c>
      <c r="AB185" s="214" t="str">
        <f>IF(ISERROR(VLOOKUP($A185,parlvotes_lh!$A$11:$ZZ$208,366,FALSE))=TRUE,"",IF(VLOOKUP($A185,parlvotes_lh!$A$11:$ZZ$208,366,FALSE)=0,"",VLOOKUP($A185,parlvotes_lh!$A$11:$ZZ$208,366,FALSE)))</f>
        <v/>
      </c>
      <c r="AC185" s="214" t="str">
        <f>IF(ISERROR(VLOOKUP($A185,parlvotes_lh!$A$11:$ZZ$208,386,FALSE))=TRUE,"",IF(VLOOKUP($A185,parlvotes_lh!$A$11:$ZZ$208,386,FALSE)=0,"",VLOOKUP($A185,parlvotes_lh!$A$11:$ZZ$208,386,FALSE)))</f>
        <v/>
      </c>
    </row>
    <row r="186" spans="1:29" ht="13.5" customHeight="1">
      <c r="A186" s="208"/>
      <c r="B186" s="120" t="str">
        <f>IF(A186="","",MID(info_weblinks!$C$3,32,3))</f>
        <v/>
      </c>
      <c r="C186" s="120" t="str">
        <f>IF(info_parties!G189="","",info_parties!G189)</f>
        <v/>
      </c>
      <c r="D186" s="120" t="str">
        <f>IF(info_parties!K189="","",info_parties!K189)</f>
        <v/>
      </c>
      <c r="E186" s="120" t="str">
        <f>IF(info_parties!H189="","",info_parties!H189)</f>
        <v/>
      </c>
      <c r="F186" s="209" t="str">
        <f t="shared" si="20"/>
        <v/>
      </c>
      <c r="G186" s="210" t="str">
        <f t="shared" si="21"/>
        <v/>
      </c>
      <c r="H186" s="211" t="str">
        <f t="shared" si="22"/>
        <v/>
      </c>
      <c r="I186" s="212" t="str">
        <f t="shared" si="23"/>
        <v/>
      </c>
      <c r="J186" s="213" t="str">
        <f>IF(ISERROR(VLOOKUP($A186,parlvotes_lh!$A$11:$ZZ$208,6,FALSE))=TRUE,"",IF(VLOOKUP($A186,parlvotes_lh!$A$11:$ZZ$208,6,FALSE)=0,"",VLOOKUP($A186,parlvotes_lh!$A$11:$ZZ$208,6,FALSE)))</f>
        <v/>
      </c>
      <c r="K186" s="213" t="str">
        <f>IF(ISERROR(VLOOKUP($A186,parlvotes_lh!$A$11:$ZZ$208,26,FALSE))=TRUE,"",IF(VLOOKUP($A186,parlvotes_lh!$A$11:$ZZ$208,26,FALSE)=0,"",VLOOKUP($A186,parlvotes_lh!$A$11:$ZZ$208,26,FALSE)))</f>
        <v/>
      </c>
      <c r="L186" s="213" t="str">
        <f>IF(ISERROR(VLOOKUP($A186,parlvotes_lh!$A$11:$ZZ$208,46,FALSE))=TRUE,"",IF(VLOOKUP($A186,parlvotes_lh!$A$11:$ZZ$208,46,FALSE)=0,"",VLOOKUP($A186,parlvotes_lh!$A$11:$ZZ$208,46,FALSE)))</f>
        <v/>
      </c>
      <c r="M186" s="213" t="str">
        <f>IF(ISERROR(VLOOKUP($A186,parlvotes_lh!$A$11:$ZZ$208,66,FALSE))=TRUE,"",IF(VLOOKUP($A186,parlvotes_lh!$A$11:$ZZ$208,66,FALSE)=0,"",VLOOKUP($A186,parlvotes_lh!$A$11:$ZZ$208,66,FALSE)))</f>
        <v/>
      </c>
      <c r="N186" s="213" t="str">
        <f>IF(ISERROR(VLOOKUP($A186,parlvotes_lh!$A$11:$ZZ$208,86,FALSE))=TRUE,"",IF(VLOOKUP($A186,parlvotes_lh!$A$11:$ZZ$208,86,FALSE)=0,"",VLOOKUP($A186,parlvotes_lh!$A$11:$ZZ$208,86,FALSE)))</f>
        <v/>
      </c>
      <c r="O186" s="213" t="str">
        <f>IF(ISERROR(VLOOKUP($A186,parlvotes_lh!$A$11:$ZZ$208,106,FALSE))=TRUE,"",IF(VLOOKUP($A186,parlvotes_lh!$A$11:$ZZ$208,106,FALSE)=0,"",VLOOKUP($A186,parlvotes_lh!$A$11:$ZZ$208,106,FALSE)))</f>
        <v/>
      </c>
      <c r="P186" s="213" t="str">
        <f>IF(ISERROR(VLOOKUP($A186,parlvotes_lh!$A$11:$ZZ$208,126,FALSE))=TRUE,"",IF(VLOOKUP($A186,parlvotes_lh!$A$11:$ZZ$208,126,FALSE)=0,"",VLOOKUP($A186,parlvotes_lh!$A$11:$ZZ$208,126,FALSE)))</f>
        <v/>
      </c>
      <c r="Q186" s="214" t="str">
        <f>IF(ISERROR(VLOOKUP($A186,parlvotes_lh!$A$11:$ZZ$208,146,FALSE))=TRUE,"",IF(VLOOKUP($A186,parlvotes_lh!$A$11:$ZZ$208,146,FALSE)=0,"",VLOOKUP($A186,parlvotes_lh!$A$11:$ZZ$208,146,FALSE)))</f>
        <v/>
      </c>
      <c r="R186" s="214" t="str">
        <f>IF(ISERROR(VLOOKUP($A186,parlvotes_lh!$A$11:$ZZ$208,166,FALSE))=TRUE,"",IF(VLOOKUP($A186,parlvotes_lh!$A$11:$ZZ$208,166,FALSE)=0,"",VLOOKUP($A186,parlvotes_lh!$A$11:$ZZ$208,166,FALSE)))</f>
        <v/>
      </c>
      <c r="S186" s="214" t="str">
        <f>IF(ISERROR(VLOOKUP($A186,parlvotes_lh!$A$11:$ZZ$208,186,FALSE))=TRUE,"",IF(VLOOKUP($A186,parlvotes_lh!$A$11:$ZZ$208,186,FALSE)=0,"",VLOOKUP($A186,parlvotes_lh!$A$11:$ZZ$208,186,FALSE)))</f>
        <v/>
      </c>
      <c r="T186" s="214" t="str">
        <f>IF(ISERROR(VLOOKUP($A186,parlvotes_lh!$A$11:$ZZ$208,206,FALSE))=TRUE,"",IF(VLOOKUP($A186,parlvotes_lh!$A$11:$ZZ$208,206,FALSE)=0,"",VLOOKUP($A186,parlvotes_lh!$A$11:$ZZ$208,206,FALSE)))</f>
        <v/>
      </c>
      <c r="U186" s="214" t="str">
        <f>IF(ISERROR(VLOOKUP($A186,parlvotes_lh!$A$11:$ZZ$208,226,FALSE))=TRUE,"",IF(VLOOKUP($A186,parlvotes_lh!$A$11:$ZZ$208,226,FALSE)=0,"",VLOOKUP($A186,parlvotes_lh!$A$11:$ZZ$208,226,FALSE)))</f>
        <v/>
      </c>
      <c r="V186" s="214" t="str">
        <f>IF(ISERROR(VLOOKUP($A186,parlvotes_lh!$A$11:$ZZ$208,246,FALSE))=TRUE,"",IF(VLOOKUP($A186,parlvotes_lh!$A$11:$ZZ$208,246,FALSE)=0,"",VLOOKUP($A186,parlvotes_lh!$A$11:$ZZ$208,246,FALSE)))</f>
        <v/>
      </c>
      <c r="W186" s="214" t="str">
        <f>IF(ISERROR(VLOOKUP($A186,parlvotes_lh!$A$11:$ZZ$208,266,FALSE))=TRUE,"",IF(VLOOKUP($A186,parlvotes_lh!$A$11:$ZZ$208,266,FALSE)=0,"",VLOOKUP($A186,parlvotes_lh!$A$11:$ZZ$208,266,FALSE)))</f>
        <v/>
      </c>
      <c r="X186" s="214" t="str">
        <f>IF(ISERROR(VLOOKUP($A186,parlvotes_lh!$A$11:$ZZ$208,286,FALSE))=TRUE,"",IF(VLOOKUP($A186,parlvotes_lh!$A$11:$ZZ$208,286,FALSE)=0,"",VLOOKUP($A186,parlvotes_lh!$A$11:$ZZ$208,286,FALSE)))</f>
        <v/>
      </c>
      <c r="Y186" s="214" t="str">
        <f>IF(ISERROR(VLOOKUP($A186,parlvotes_lh!$A$11:$ZZ$208,306,FALSE))=TRUE,"",IF(VLOOKUP($A186,parlvotes_lh!$A$11:$ZZ$208,306,FALSE)=0,"",VLOOKUP($A186,parlvotes_lh!$A$11:$ZZ$208,306,FALSE)))</f>
        <v/>
      </c>
      <c r="Z186" s="214" t="str">
        <f>IF(ISERROR(VLOOKUP($A186,parlvotes_lh!$A$11:$ZZ$208,326,FALSE))=TRUE,"",IF(VLOOKUP($A186,parlvotes_lh!$A$11:$ZZ$208,326,FALSE)=0,"",VLOOKUP($A186,parlvotes_lh!$A$11:$ZZ$208,326,FALSE)))</f>
        <v/>
      </c>
      <c r="AA186" s="214" t="str">
        <f>IF(ISERROR(VLOOKUP($A186,parlvotes_lh!$A$11:$ZZ$208,346,FALSE))=TRUE,"",IF(VLOOKUP($A186,parlvotes_lh!$A$11:$ZZ$208,346,FALSE)=0,"",VLOOKUP($A186,parlvotes_lh!$A$11:$ZZ$208,346,FALSE)))</f>
        <v/>
      </c>
      <c r="AB186" s="214" t="str">
        <f>IF(ISERROR(VLOOKUP($A186,parlvotes_lh!$A$11:$ZZ$208,366,FALSE))=TRUE,"",IF(VLOOKUP($A186,parlvotes_lh!$A$11:$ZZ$208,366,FALSE)=0,"",VLOOKUP($A186,parlvotes_lh!$A$11:$ZZ$208,366,FALSE)))</f>
        <v/>
      </c>
      <c r="AC186" s="214" t="str">
        <f>IF(ISERROR(VLOOKUP($A186,parlvotes_lh!$A$11:$ZZ$208,386,FALSE))=TRUE,"",IF(VLOOKUP($A186,parlvotes_lh!$A$11:$ZZ$208,386,FALSE)=0,"",VLOOKUP($A186,parlvotes_lh!$A$11:$ZZ$208,386,FALSE)))</f>
        <v/>
      </c>
    </row>
    <row r="187" spans="1:29" ht="13.5" customHeight="1">
      <c r="A187" s="208"/>
      <c r="B187" s="120" t="str">
        <f>IF(A187="","",MID(info_weblinks!$C$3,32,3))</f>
        <v/>
      </c>
      <c r="C187" s="120" t="str">
        <f>IF(info_parties!G190="","",info_parties!G190)</f>
        <v/>
      </c>
      <c r="D187" s="120" t="str">
        <f>IF(info_parties!K190="","",info_parties!K190)</f>
        <v/>
      </c>
      <c r="E187" s="120" t="str">
        <f>IF(info_parties!H190="","",info_parties!H190)</f>
        <v/>
      </c>
      <c r="F187" s="209" t="str">
        <f t="shared" si="20"/>
        <v/>
      </c>
      <c r="G187" s="210" t="str">
        <f t="shared" si="21"/>
        <v/>
      </c>
      <c r="H187" s="211" t="str">
        <f t="shared" si="22"/>
        <v/>
      </c>
      <c r="I187" s="212" t="str">
        <f t="shared" si="23"/>
        <v/>
      </c>
      <c r="J187" s="213" t="str">
        <f>IF(ISERROR(VLOOKUP($A187,parlvotes_lh!$A$11:$ZZ$208,6,FALSE))=TRUE,"",IF(VLOOKUP($A187,parlvotes_lh!$A$11:$ZZ$208,6,FALSE)=0,"",VLOOKUP($A187,parlvotes_lh!$A$11:$ZZ$208,6,FALSE)))</f>
        <v/>
      </c>
      <c r="K187" s="213" t="str">
        <f>IF(ISERROR(VLOOKUP($A187,parlvotes_lh!$A$11:$ZZ$208,26,FALSE))=TRUE,"",IF(VLOOKUP($A187,parlvotes_lh!$A$11:$ZZ$208,26,FALSE)=0,"",VLOOKUP($A187,parlvotes_lh!$A$11:$ZZ$208,26,FALSE)))</f>
        <v/>
      </c>
      <c r="L187" s="213" t="str">
        <f>IF(ISERROR(VLOOKUP($A187,parlvotes_lh!$A$11:$ZZ$208,46,FALSE))=TRUE,"",IF(VLOOKUP($A187,parlvotes_lh!$A$11:$ZZ$208,46,FALSE)=0,"",VLOOKUP($A187,parlvotes_lh!$A$11:$ZZ$208,46,FALSE)))</f>
        <v/>
      </c>
      <c r="M187" s="213" t="str">
        <f>IF(ISERROR(VLOOKUP($A187,parlvotes_lh!$A$11:$ZZ$208,66,FALSE))=TRUE,"",IF(VLOOKUP($A187,parlvotes_lh!$A$11:$ZZ$208,66,FALSE)=0,"",VLOOKUP($A187,parlvotes_lh!$A$11:$ZZ$208,66,FALSE)))</f>
        <v/>
      </c>
      <c r="N187" s="213" t="str">
        <f>IF(ISERROR(VLOOKUP($A187,parlvotes_lh!$A$11:$ZZ$208,86,FALSE))=TRUE,"",IF(VLOOKUP($A187,parlvotes_lh!$A$11:$ZZ$208,86,FALSE)=0,"",VLOOKUP($A187,parlvotes_lh!$A$11:$ZZ$208,86,FALSE)))</f>
        <v/>
      </c>
      <c r="O187" s="213" t="str">
        <f>IF(ISERROR(VLOOKUP($A187,parlvotes_lh!$A$11:$ZZ$208,106,FALSE))=TRUE,"",IF(VLOOKUP($A187,parlvotes_lh!$A$11:$ZZ$208,106,FALSE)=0,"",VLOOKUP($A187,parlvotes_lh!$A$11:$ZZ$208,106,FALSE)))</f>
        <v/>
      </c>
      <c r="P187" s="213" t="str">
        <f>IF(ISERROR(VLOOKUP($A187,parlvotes_lh!$A$11:$ZZ$208,126,FALSE))=TRUE,"",IF(VLOOKUP($A187,parlvotes_lh!$A$11:$ZZ$208,126,FALSE)=0,"",VLOOKUP($A187,parlvotes_lh!$A$11:$ZZ$208,126,FALSE)))</f>
        <v/>
      </c>
      <c r="Q187" s="214" t="str">
        <f>IF(ISERROR(VLOOKUP($A187,parlvotes_lh!$A$11:$ZZ$208,146,FALSE))=TRUE,"",IF(VLOOKUP($A187,parlvotes_lh!$A$11:$ZZ$208,146,FALSE)=0,"",VLOOKUP($A187,parlvotes_lh!$A$11:$ZZ$208,146,FALSE)))</f>
        <v/>
      </c>
      <c r="R187" s="214" t="str">
        <f>IF(ISERROR(VLOOKUP($A187,parlvotes_lh!$A$11:$ZZ$208,166,FALSE))=TRUE,"",IF(VLOOKUP($A187,parlvotes_lh!$A$11:$ZZ$208,166,FALSE)=0,"",VLOOKUP($A187,parlvotes_lh!$A$11:$ZZ$208,166,FALSE)))</f>
        <v/>
      </c>
      <c r="S187" s="214" t="str">
        <f>IF(ISERROR(VLOOKUP($A187,parlvotes_lh!$A$11:$ZZ$208,186,FALSE))=TRUE,"",IF(VLOOKUP($A187,parlvotes_lh!$A$11:$ZZ$208,186,FALSE)=0,"",VLOOKUP($A187,parlvotes_lh!$A$11:$ZZ$208,186,FALSE)))</f>
        <v/>
      </c>
      <c r="T187" s="214" t="str">
        <f>IF(ISERROR(VLOOKUP($A187,parlvotes_lh!$A$11:$ZZ$208,206,FALSE))=TRUE,"",IF(VLOOKUP($A187,parlvotes_lh!$A$11:$ZZ$208,206,FALSE)=0,"",VLOOKUP($A187,parlvotes_lh!$A$11:$ZZ$208,206,FALSE)))</f>
        <v/>
      </c>
      <c r="U187" s="214" t="str">
        <f>IF(ISERROR(VLOOKUP($A187,parlvotes_lh!$A$11:$ZZ$208,226,FALSE))=TRUE,"",IF(VLOOKUP($A187,parlvotes_lh!$A$11:$ZZ$208,226,FALSE)=0,"",VLOOKUP($A187,parlvotes_lh!$A$11:$ZZ$208,226,FALSE)))</f>
        <v/>
      </c>
      <c r="V187" s="214" t="str">
        <f>IF(ISERROR(VLOOKUP($A187,parlvotes_lh!$A$11:$ZZ$208,246,FALSE))=TRUE,"",IF(VLOOKUP($A187,parlvotes_lh!$A$11:$ZZ$208,246,FALSE)=0,"",VLOOKUP($A187,parlvotes_lh!$A$11:$ZZ$208,246,FALSE)))</f>
        <v/>
      </c>
      <c r="W187" s="214" t="str">
        <f>IF(ISERROR(VLOOKUP($A187,parlvotes_lh!$A$11:$ZZ$208,266,FALSE))=TRUE,"",IF(VLOOKUP($A187,parlvotes_lh!$A$11:$ZZ$208,266,FALSE)=0,"",VLOOKUP($A187,parlvotes_lh!$A$11:$ZZ$208,266,FALSE)))</f>
        <v/>
      </c>
      <c r="X187" s="214" t="str">
        <f>IF(ISERROR(VLOOKUP($A187,parlvotes_lh!$A$11:$ZZ$208,286,FALSE))=TRUE,"",IF(VLOOKUP($A187,parlvotes_lh!$A$11:$ZZ$208,286,FALSE)=0,"",VLOOKUP($A187,parlvotes_lh!$A$11:$ZZ$208,286,FALSE)))</f>
        <v/>
      </c>
      <c r="Y187" s="214" t="str">
        <f>IF(ISERROR(VLOOKUP($A187,parlvotes_lh!$A$11:$ZZ$208,306,FALSE))=TRUE,"",IF(VLOOKUP($A187,parlvotes_lh!$A$11:$ZZ$208,306,FALSE)=0,"",VLOOKUP($A187,parlvotes_lh!$A$11:$ZZ$208,306,FALSE)))</f>
        <v/>
      </c>
      <c r="Z187" s="214" t="str">
        <f>IF(ISERROR(VLOOKUP($A187,parlvotes_lh!$A$11:$ZZ$208,326,FALSE))=TRUE,"",IF(VLOOKUP($A187,parlvotes_lh!$A$11:$ZZ$208,326,FALSE)=0,"",VLOOKUP($A187,parlvotes_lh!$A$11:$ZZ$208,326,FALSE)))</f>
        <v/>
      </c>
      <c r="AA187" s="214" t="str">
        <f>IF(ISERROR(VLOOKUP($A187,parlvotes_lh!$A$11:$ZZ$208,346,FALSE))=TRUE,"",IF(VLOOKUP($A187,parlvotes_lh!$A$11:$ZZ$208,346,FALSE)=0,"",VLOOKUP($A187,parlvotes_lh!$A$11:$ZZ$208,346,FALSE)))</f>
        <v/>
      </c>
      <c r="AB187" s="214" t="str">
        <f>IF(ISERROR(VLOOKUP($A187,parlvotes_lh!$A$11:$ZZ$208,366,FALSE))=TRUE,"",IF(VLOOKUP($A187,parlvotes_lh!$A$11:$ZZ$208,366,FALSE)=0,"",VLOOKUP($A187,parlvotes_lh!$A$11:$ZZ$208,366,FALSE)))</f>
        <v/>
      </c>
      <c r="AC187" s="214" t="str">
        <f>IF(ISERROR(VLOOKUP($A187,parlvotes_lh!$A$11:$ZZ$208,386,FALSE))=TRUE,"",IF(VLOOKUP($A187,parlvotes_lh!$A$11:$ZZ$208,386,FALSE)=0,"",VLOOKUP($A187,parlvotes_lh!$A$11:$ZZ$208,386,FALSE)))</f>
        <v/>
      </c>
    </row>
    <row r="188" spans="1:29" ht="13.5" customHeight="1">
      <c r="A188" s="208"/>
      <c r="B188" s="120" t="str">
        <f>IF(A188="","",MID(info_weblinks!$C$3,32,3))</f>
        <v/>
      </c>
      <c r="C188" s="120" t="str">
        <f>IF(info_parties!G191="","",info_parties!G191)</f>
        <v/>
      </c>
      <c r="D188" s="120" t="str">
        <f>IF(info_parties!K191="","",info_parties!K191)</f>
        <v/>
      </c>
      <c r="E188" s="120" t="str">
        <f>IF(info_parties!H191="","",info_parties!H191)</f>
        <v/>
      </c>
      <c r="F188" s="209" t="str">
        <f t="shared" si="20"/>
        <v/>
      </c>
      <c r="G188" s="210" t="str">
        <f t="shared" si="21"/>
        <v/>
      </c>
      <c r="H188" s="211" t="str">
        <f t="shared" si="22"/>
        <v/>
      </c>
      <c r="I188" s="212" t="str">
        <f t="shared" si="23"/>
        <v/>
      </c>
      <c r="J188" s="213" t="str">
        <f>IF(ISERROR(VLOOKUP($A188,parlvotes_lh!$A$11:$ZZ$208,6,FALSE))=TRUE,"",IF(VLOOKUP($A188,parlvotes_lh!$A$11:$ZZ$208,6,FALSE)=0,"",VLOOKUP($A188,parlvotes_lh!$A$11:$ZZ$208,6,FALSE)))</f>
        <v/>
      </c>
      <c r="K188" s="213" t="str">
        <f>IF(ISERROR(VLOOKUP($A188,parlvotes_lh!$A$11:$ZZ$208,26,FALSE))=TRUE,"",IF(VLOOKUP($A188,parlvotes_lh!$A$11:$ZZ$208,26,FALSE)=0,"",VLOOKUP($A188,parlvotes_lh!$A$11:$ZZ$208,26,FALSE)))</f>
        <v/>
      </c>
      <c r="L188" s="213" t="str">
        <f>IF(ISERROR(VLOOKUP($A188,parlvotes_lh!$A$11:$ZZ$208,46,FALSE))=TRUE,"",IF(VLOOKUP($A188,parlvotes_lh!$A$11:$ZZ$208,46,FALSE)=0,"",VLOOKUP($A188,parlvotes_lh!$A$11:$ZZ$208,46,FALSE)))</f>
        <v/>
      </c>
      <c r="M188" s="213" t="str">
        <f>IF(ISERROR(VLOOKUP($A188,parlvotes_lh!$A$11:$ZZ$208,66,FALSE))=TRUE,"",IF(VLOOKUP($A188,parlvotes_lh!$A$11:$ZZ$208,66,FALSE)=0,"",VLOOKUP($A188,parlvotes_lh!$A$11:$ZZ$208,66,FALSE)))</f>
        <v/>
      </c>
      <c r="N188" s="213" t="str">
        <f>IF(ISERROR(VLOOKUP($A188,parlvotes_lh!$A$11:$ZZ$208,86,FALSE))=TRUE,"",IF(VLOOKUP($A188,parlvotes_lh!$A$11:$ZZ$208,86,FALSE)=0,"",VLOOKUP($A188,parlvotes_lh!$A$11:$ZZ$208,86,FALSE)))</f>
        <v/>
      </c>
      <c r="O188" s="213" t="str">
        <f>IF(ISERROR(VLOOKUP($A188,parlvotes_lh!$A$11:$ZZ$208,106,FALSE))=TRUE,"",IF(VLOOKUP($A188,parlvotes_lh!$A$11:$ZZ$208,106,FALSE)=0,"",VLOOKUP($A188,parlvotes_lh!$A$11:$ZZ$208,106,FALSE)))</f>
        <v/>
      </c>
      <c r="P188" s="213" t="str">
        <f>IF(ISERROR(VLOOKUP($A188,parlvotes_lh!$A$11:$ZZ$208,126,FALSE))=TRUE,"",IF(VLOOKUP($A188,parlvotes_lh!$A$11:$ZZ$208,126,FALSE)=0,"",VLOOKUP($A188,parlvotes_lh!$A$11:$ZZ$208,126,FALSE)))</f>
        <v/>
      </c>
      <c r="Q188" s="214" t="str">
        <f>IF(ISERROR(VLOOKUP($A188,parlvotes_lh!$A$11:$ZZ$208,146,FALSE))=TRUE,"",IF(VLOOKUP($A188,parlvotes_lh!$A$11:$ZZ$208,146,FALSE)=0,"",VLOOKUP($A188,parlvotes_lh!$A$11:$ZZ$208,146,FALSE)))</f>
        <v/>
      </c>
      <c r="R188" s="214" t="str">
        <f>IF(ISERROR(VLOOKUP($A188,parlvotes_lh!$A$11:$ZZ$208,166,FALSE))=TRUE,"",IF(VLOOKUP($A188,parlvotes_lh!$A$11:$ZZ$208,166,FALSE)=0,"",VLOOKUP($A188,parlvotes_lh!$A$11:$ZZ$208,166,FALSE)))</f>
        <v/>
      </c>
      <c r="S188" s="214" t="str">
        <f>IF(ISERROR(VLOOKUP($A188,parlvotes_lh!$A$11:$ZZ$208,186,FALSE))=TRUE,"",IF(VLOOKUP($A188,parlvotes_lh!$A$11:$ZZ$208,186,FALSE)=0,"",VLOOKUP($A188,parlvotes_lh!$A$11:$ZZ$208,186,FALSE)))</f>
        <v/>
      </c>
      <c r="T188" s="214" t="str">
        <f>IF(ISERROR(VLOOKUP($A188,parlvotes_lh!$A$11:$ZZ$208,206,FALSE))=TRUE,"",IF(VLOOKUP($A188,parlvotes_lh!$A$11:$ZZ$208,206,FALSE)=0,"",VLOOKUP($A188,parlvotes_lh!$A$11:$ZZ$208,206,FALSE)))</f>
        <v/>
      </c>
      <c r="U188" s="214" t="str">
        <f>IF(ISERROR(VLOOKUP($A188,parlvotes_lh!$A$11:$ZZ$208,226,FALSE))=TRUE,"",IF(VLOOKUP($A188,parlvotes_lh!$A$11:$ZZ$208,226,FALSE)=0,"",VLOOKUP($A188,parlvotes_lh!$A$11:$ZZ$208,226,FALSE)))</f>
        <v/>
      </c>
      <c r="V188" s="214" t="str">
        <f>IF(ISERROR(VLOOKUP($A188,parlvotes_lh!$A$11:$ZZ$208,246,FALSE))=TRUE,"",IF(VLOOKUP($A188,parlvotes_lh!$A$11:$ZZ$208,246,FALSE)=0,"",VLOOKUP($A188,parlvotes_lh!$A$11:$ZZ$208,246,FALSE)))</f>
        <v/>
      </c>
      <c r="W188" s="214" t="str">
        <f>IF(ISERROR(VLOOKUP($A188,parlvotes_lh!$A$11:$ZZ$208,266,FALSE))=TRUE,"",IF(VLOOKUP($A188,parlvotes_lh!$A$11:$ZZ$208,266,FALSE)=0,"",VLOOKUP($A188,parlvotes_lh!$A$11:$ZZ$208,266,FALSE)))</f>
        <v/>
      </c>
      <c r="X188" s="214" t="str">
        <f>IF(ISERROR(VLOOKUP($A188,parlvotes_lh!$A$11:$ZZ$208,286,FALSE))=TRUE,"",IF(VLOOKUP($A188,parlvotes_lh!$A$11:$ZZ$208,286,FALSE)=0,"",VLOOKUP($A188,parlvotes_lh!$A$11:$ZZ$208,286,FALSE)))</f>
        <v/>
      </c>
      <c r="Y188" s="214" t="str">
        <f>IF(ISERROR(VLOOKUP($A188,parlvotes_lh!$A$11:$ZZ$208,306,FALSE))=TRUE,"",IF(VLOOKUP($A188,parlvotes_lh!$A$11:$ZZ$208,306,FALSE)=0,"",VLOOKUP($A188,parlvotes_lh!$A$11:$ZZ$208,306,FALSE)))</f>
        <v/>
      </c>
      <c r="Z188" s="214" t="str">
        <f>IF(ISERROR(VLOOKUP($A188,parlvotes_lh!$A$11:$ZZ$208,326,FALSE))=TRUE,"",IF(VLOOKUP($A188,parlvotes_lh!$A$11:$ZZ$208,326,FALSE)=0,"",VLOOKUP($A188,parlvotes_lh!$A$11:$ZZ$208,326,FALSE)))</f>
        <v/>
      </c>
      <c r="AA188" s="214" t="str">
        <f>IF(ISERROR(VLOOKUP($A188,parlvotes_lh!$A$11:$ZZ$208,346,FALSE))=TRUE,"",IF(VLOOKUP($A188,parlvotes_lh!$A$11:$ZZ$208,346,FALSE)=0,"",VLOOKUP($A188,parlvotes_lh!$A$11:$ZZ$208,346,FALSE)))</f>
        <v/>
      </c>
      <c r="AB188" s="214" t="str">
        <f>IF(ISERROR(VLOOKUP($A188,parlvotes_lh!$A$11:$ZZ$208,366,FALSE))=TRUE,"",IF(VLOOKUP($A188,parlvotes_lh!$A$11:$ZZ$208,366,FALSE)=0,"",VLOOKUP($A188,parlvotes_lh!$A$11:$ZZ$208,366,FALSE)))</f>
        <v/>
      </c>
      <c r="AC188" s="214" t="str">
        <f>IF(ISERROR(VLOOKUP($A188,parlvotes_lh!$A$11:$ZZ$208,386,FALSE))=TRUE,"",IF(VLOOKUP($A188,parlvotes_lh!$A$11:$ZZ$208,386,FALSE)=0,"",VLOOKUP($A188,parlvotes_lh!$A$11:$ZZ$208,386,FALSE)))</f>
        <v/>
      </c>
    </row>
    <row r="189" spans="1:29" ht="13.5" customHeight="1">
      <c r="A189" s="208"/>
      <c r="B189" s="120" t="str">
        <f>IF(A189="","",MID(info_weblinks!$C$3,32,3))</f>
        <v/>
      </c>
      <c r="C189" s="120" t="str">
        <f>IF(info_parties!G192="","",info_parties!G192)</f>
        <v/>
      </c>
      <c r="D189" s="120" t="str">
        <f>IF(info_parties!K192="","",info_parties!K192)</f>
        <v/>
      </c>
      <c r="E189" s="120" t="str">
        <f>IF(info_parties!H192="","",info_parties!H192)</f>
        <v/>
      </c>
      <c r="F189" s="209" t="str">
        <f t="shared" si="20"/>
        <v/>
      </c>
      <c r="G189" s="210" t="str">
        <f t="shared" si="21"/>
        <v/>
      </c>
      <c r="H189" s="211" t="str">
        <f t="shared" si="22"/>
        <v/>
      </c>
      <c r="I189" s="212" t="str">
        <f t="shared" si="23"/>
        <v/>
      </c>
      <c r="J189" s="213" t="str">
        <f>IF(ISERROR(VLOOKUP($A189,parlvotes_lh!$A$11:$ZZ$208,6,FALSE))=TRUE,"",IF(VLOOKUP($A189,parlvotes_lh!$A$11:$ZZ$208,6,FALSE)=0,"",VLOOKUP($A189,parlvotes_lh!$A$11:$ZZ$208,6,FALSE)))</f>
        <v/>
      </c>
      <c r="K189" s="213" t="str">
        <f>IF(ISERROR(VLOOKUP($A189,parlvotes_lh!$A$11:$ZZ$208,26,FALSE))=TRUE,"",IF(VLOOKUP($A189,parlvotes_lh!$A$11:$ZZ$208,26,FALSE)=0,"",VLOOKUP($A189,parlvotes_lh!$A$11:$ZZ$208,26,FALSE)))</f>
        <v/>
      </c>
      <c r="L189" s="213" t="str">
        <f>IF(ISERROR(VLOOKUP($A189,parlvotes_lh!$A$11:$ZZ$208,46,FALSE))=TRUE,"",IF(VLOOKUP($A189,parlvotes_lh!$A$11:$ZZ$208,46,FALSE)=0,"",VLOOKUP($A189,parlvotes_lh!$A$11:$ZZ$208,46,FALSE)))</f>
        <v/>
      </c>
      <c r="M189" s="213" t="str">
        <f>IF(ISERROR(VLOOKUP($A189,parlvotes_lh!$A$11:$ZZ$208,66,FALSE))=TRUE,"",IF(VLOOKUP($A189,parlvotes_lh!$A$11:$ZZ$208,66,FALSE)=0,"",VLOOKUP($A189,parlvotes_lh!$A$11:$ZZ$208,66,FALSE)))</f>
        <v/>
      </c>
      <c r="N189" s="213" t="str">
        <f>IF(ISERROR(VLOOKUP($A189,parlvotes_lh!$A$11:$ZZ$208,86,FALSE))=TRUE,"",IF(VLOOKUP($A189,parlvotes_lh!$A$11:$ZZ$208,86,FALSE)=0,"",VLOOKUP($A189,parlvotes_lh!$A$11:$ZZ$208,86,FALSE)))</f>
        <v/>
      </c>
      <c r="O189" s="213" t="str">
        <f>IF(ISERROR(VLOOKUP($A189,parlvotes_lh!$A$11:$ZZ$208,106,FALSE))=TRUE,"",IF(VLOOKUP($A189,parlvotes_lh!$A$11:$ZZ$208,106,FALSE)=0,"",VLOOKUP($A189,parlvotes_lh!$A$11:$ZZ$208,106,FALSE)))</f>
        <v/>
      </c>
      <c r="P189" s="213" t="str">
        <f>IF(ISERROR(VLOOKUP($A189,parlvotes_lh!$A$11:$ZZ$208,126,FALSE))=TRUE,"",IF(VLOOKUP($A189,parlvotes_lh!$A$11:$ZZ$208,126,FALSE)=0,"",VLOOKUP($A189,parlvotes_lh!$A$11:$ZZ$208,126,FALSE)))</f>
        <v/>
      </c>
      <c r="Q189" s="214" t="str">
        <f>IF(ISERROR(VLOOKUP($A189,parlvotes_lh!$A$11:$ZZ$208,146,FALSE))=TRUE,"",IF(VLOOKUP($A189,parlvotes_lh!$A$11:$ZZ$208,146,FALSE)=0,"",VLOOKUP($A189,parlvotes_lh!$A$11:$ZZ$208,146,FALSE)))</f>
        <v/>
      </c>
      <c r="R189" s="214" t="str">
        <f>IF(ISERROR(VLOOKUP($A189,parlvotes_lh!$A$11:$ZZ$208,166,FALSE))=TRUE,"",IF(VLOOKUP($A189,parlvotes_lh!$A$11:$ZZ$208,166,FALSE)=0,"",VLOOKUP($A189,parlvotes_lh!$A$11:$ZZ$208,166,FALSE)))</f>
        <v/>
      </c>
      <c r="S189" s="214" t="str">
        <f>IF(ISERROR(VLOOKUP($A189,parlvotes_lh!$A$11:$ZZ$208,186,FALSE))=TRUE,"",IF(VLOOKUP($A189,parlvotes_lh!$A$11:$ZZ$208,186,FALSE)=0,"",VLOOKUP($A189,parlvotes_lh!$A$11:$ZZ$208,186,FALSE)))</f>
        <v/>
      </c>
      <c r="T189" s="214" t="str">
        <f>IF(ISERROR(VLOOKUP($A189,parlvotes_lh!$A$11:$ZZ$208,206,FALSE))=TRUE,"",IF(VLOOKUP($A189,parlvotes_lh!$A$11:$ZZ$208,206,FALSE)=0,"",VLOOKUP($A189,parlvotes_lh!$A$11:$ZZ$208,206,FALSE)))</f>
        <v/>
      </c>
      <c r="U189" s="214" t="str">
        <f>IF(ISERROR(VLOOKUP($A189,parlvotes_lh!$A$11:$ZZ$208,226,FALSE))=TRUE,"",IF(VLOOKUP($A189,parlvotes_lh!$A$11:$ZZ$208,226,FALSE)=0,"",VLOOKUP($A189,parlvotes_lh!$A$11:$ZZ$208,226,FALSE)))</f>
        <v/>
      </c>
      <c r="V189" s="214" t="str">
        <f>IF(ISERROR(VLOOKUP($A189,parlvotes_lh!$A$11:$ZZ$208,246,FALSE))=TRUE,"",IF(VLOOKUP($A189,parlvotes_lh!$A$11:$ZZ$208,246,FALSE)=0,"",VLOOKUP($A189,parlvotes_lh!$A$11:$ZZ$208,246,FALSE)))</f>
        <v/>
      </c>
      <c r="W189" s="214" t="str">
        <f>IF(ISERROR(VLOOKUP($A189,parlvotes_lh!$A$11:$ZZ$208,266,FALSE))=TRUE,"",IF(VLOOKUP($A189,parlvotes_lh!$A$11:$ZZ$208,266,FALSE)=0,"",VLOOKUP($A189,parlvotes_lh!$A$11:$ZZ$208,266,FALSE)))</f>
        <v/>
      </c>
      <c r="X189" s="214" t="str">
        <f>IF(ISERROR(VLOOKUP($A189,parlvotes_lh!$A$11:$ZZ$208,286,FALSE))=TRUE,"",IF(VLOOKUP($A189,parlvotes_lh!$A$11:$ZZ$208,286,FALSE)=0,"",VLOOKUP($A189,parlvotes_lh!$A$11:$ZZ$208,286,FALSE)))</f>
        <v/>
      </c>
      <c r="Y189" s="214" t="str">
        <f>IF(ISERROR(VLOOKUP($A189,parlvotes_lh!$A$11:$ZZ$208,306,FALSE))=TRUE,"",IF(VLOOKUP($A189,parlvotes_lh!$A$11:$ZZ$208,306,FALSE)=0,"",VLOOKUP($A189,parlvotes_lh!$A$11:$ZZ$208,306,FALSE)))</f>
        <v/>
      </c>
      <c r="Z189" s="214" t="str">
        <f>IF(ISERROR(VLOOKUP($A189,parlvotes_lh!$A$11:$ZZ$208,326,FALSE))=TRUE,"",IF(VLOOKUP($A189,parlvotes_lh!$A$11:$ZZ$208,326,FALSE)=0,"",VLOOKUP($A189,parlvotes_lh!$A$11:$ZZ$208,326,FALSE)))</f>
        <v/>
      </c>
      <c r="AA189" s="214" t="str">
        <f>IF(ISERROR(VLOOKUP($A189,parlvotes_lh!$A$11:$ZZ$208,346,FALSE))=TRUE,"",IF(VLOOKUP($A189,parlvotes_lh!$A$11:$ZZ$208,346,FALSE)=0,"",VLOOKUP($A189,parlvotes_lh!$A$11:$ZZ$208,346,FALSE)))</f>
        <v/>
      </c>
      <c r="AB189" s="214" t="str">
        <f>IF(ISERROR(VLOOKUP($A189,parlvotes_lh!$A$11:$ZZ$208,366,FALSE))=TRUE,"",IF(VLOOKUP($A189,parlvotes_lh!$A$11:$ZZ$208,366,FALSE)=0,"",VLOOKUP($A189,parlvotes_lh!$A$11:$ZZ$208,366,FALSE)))</f>
        <v/>
      </c>
      <c r="AC189" s="214" t="str">
        <f>IF(ISERROR(VLOOKUP($A189,parlvotes_lh!$A$11:$ZZ$208,386,FALSE))=TRUE,"",IF(VLOOKUP($A189,parlvotes_lh!$A$11:$ZZ$208,386,FALSE)=0,"",VLOOKUP($A189,parlvotes_lh!$A$11:$ZZ$208,386,FALSE)))</f>
        <v/>
      </c>
    </row>
    <row r="190" spans="1:29" ht="13.5" customHeight="1">
      <c r="A190" s="208"/>
      <c r="B190" s="120" t="str">
        <f>IF(A190="","",MID(info_weblinks!$C$3,32,3))</f>
        <v/>
      </c>
      <c r="C190" s="120" t="str">
        <f>IF(info_parties!G193="","",info_parties!G193)</f>
        <v/>
      </c>
      <c r="D190" s="120" t="str">
        <f>IF(info_parties!K193="","",info_parties!K193)</f>
        <v/>
      </c>
      <c r="E190" s="120" t="str">
        <f>IF(info_parties!H193="","",info_parties!H193)</f>
        <v/>
      </c>
      <c r="F190" s="209" t="str">
        <f t="shared" si="20"/>
        <v/>
      </c>
      <c r="G190" s="210" t="str">
        <f t="shared" si="21"/>
        <v/>
      </c>
      <c r="H190" s="211" t="str">
        <f t="shared" si="22"/>
        <v/>
      </c>
      <c r="I190" s="212" t="str">
        <f t="shared" si="23"/>
        <v/>
      </c>
      <c r="J190" s="213" t="str">
        <f>IF(ISERROR(VLOOKUP($A190,parlvotes_lh!$A$11:$ZZ$208,6,FALSE))=TRUE,"",IF(VLOOKUP($A190,parlvotes_lh!$A$11:$ZZ$208,6,FALSE)=0,"",VLOOKUP($A190,parlvotes_lh!$A$11:$ZZ$208,6,FALSE)))</f>
        <v/>
      </c>
      <c r="K190" s="213" t="str">
        <f>IF(ISERROR(VLOOKUP($A190,parlvotes_lh!$A$11:$ZZ$208,26,FALSE))=TRUE,"",IF(VLOOKUP($A190,parlvotes_lh!$A$11:$ZZ$208,26,FALSE)=0,"",VLOOKUP($A190,parlvotes_lh!$A$11:$ZZ$208,26,FALSE)))</f>
        <v/>
      </c>
      <c r="L190" s="213" t="str">
        <f>IF(ISERROR(VLOOKUP($A190,parlvotes_lh!$A$11:$ZZ$208,46,FALSE))=TRUE,"",IF(VLOOKUP($A190,parlvotes_lh!$A$11:$ZZ$208,46,FALSE)=0,"",VLOOKUP($A190,parlvotes_lh!$A$11:$ZZ$208,46,FALSE)))</f>
        <v/>
      </c>
      <c r="M190" s="213" t="str">
        <f>IF(ISERROR(VLOOKUP($A190,parlvotes_lh!$A$11:$ZZ$208,66,FALSE))=TRUE,"",IF(VLOOKUP($A190,parlvotes_lh!$A$11:$ZZ$208,66,FALSE)=0,"",VLOOKUP($A190,parlvotes_lh!$A$11:$ZZ$208,66,FALSE)))</f>
        <v/>
      </c>
      <c r="N190" s="213" t="str">
        <f>IF(ISERROR(VLOOKUP($A190,parlvotes_lh!$A$11:$ZZ$208,86,FALSE))=TRUE,"",IF(VLOOKUP($A190,parlvotes_lh!$A$11:$ZZ$208,86,FALSE)=0,"",VLOOKUP($A190,parlvotes_lh!$A$11:$ZZ$208,86,FALSE)))</f>
        <v/>
      </c>
      <c r="O190" s="213" t="str">
        <f>IF(ISERROR(VLOOKUP($A190,parlvotes_lh!$A$11:$ZZ$208,106,FALSE))=TRUE,"",IF(VLOOKUP($A190,parlvotes_lh!$A$11:$ZZ$208,106,FALSE)=0,"",VLOOKUP($A190,parlvotes_lh!$A$11:$ZZ$208,106,FALSE)))</f>
        <v/>
      </c>
      <c r="P190" s="213" t="str">
        <f>IF(ISERROR(VLOOKUP($A190,parlvotes_lh!$A$11:$ZZ$208,126,FALSE))=TRUE,"",IF(VLOOKUP($A190,parlvotes_lh!$A$11:$ZZ$208,126,FALSE)=0,"",VLOOKUP($A190,parlvotes_lh!$A$11:$ZZ$208,126,FALSE)))</f>
        <v/>
      </c>
      <c r="Q190" s="214" t="str">
        <f>IF(ISERROR(VLOOKUP($A190,parlvotes_lh!$A$11:$ZZ$208,146,FALSE))=TRUE,"",IF(VLOOKUP($A190,parlvotes_lh!$A$11:$ZZ$208,146,FALSE)=0,"",VLOOKUP($A190,parlvotes_lh!$A$11:$ZZ$208,146,FALSE)))</f>
        <v/>
      </c>
      <c r="R190" s="214" t="str">
        <f>IF(ISERROR(VLOOKUP($A190,parlvotes_lh!$A$11:$ZZ$208,166,FALSE))=TRUE,"",IF(VLOOKUP($A190,parlvotes_lh!$A$11:$ZZ$208,166,FALSE)=0,"",VLOOKUP($A190,parlvotes_lh!$A$11:$ZZ$208,166,FALSE)))</f>
        <v/>
      </c>
      <c r="S190" s="214" t="str">
        <f>IF(ISERROR(VLOOKUP($A190,parlvotes_lh!$A$11:$ZZ$208,186,FALSE))=TRUE,"",IF(VLOOKUP($A190,parlvotes_lh!$A$11:$ZZ$208,186,FALSE)=0,"",VLOOKUP($A190,parlvotes_lh!$A$11:$ZZ$208,186,FALSE)))</f>
        <v/>
      </c>
      <c r="T190" s="214" t="str">
        <f>IF(ISERROR(VLOOKUP($A190,parlvotes_lh!$A$11:$ZZ$208,206,FALSE))=TRUE,"",IF(VLOOKUP($A190,parlvotes_lh!$A$11:$ZZ$208,206,FALSE)=0,"",VLOOKUP($A190,parlvotes_lh!$A$11:$ZZ$208,206,FALSE)))</f>
        <v/>
      </c>
      <c r="U190" s="214" t="str">
        <f>IF(ISERROR(VLOOKUP($A190,parlvotes_lh!$A$11:$ZZ$208,226,FALSE))=TRUE,"",IF(VLOOKUP($A190,parlvotes_lh!$A$11:$ZZ$208,226,FALSE)=0,"",VLOOKUP($A190,parlvotes_lh!$A$11:$ZZ$208,226,FALSE)))</f>
        <v/>
      </c>
      <c r="V190" s="214" t="str">
        <f>IF(ISERROR(VLOOKUP($A190,parlvotes_lh!$A$11:$ZZ$208,246,FALSE))=TRUE,"",IF(VLOOKUP($A190,parlvotes_lh!$A$11:$ZZ$208,246,FALSE)=0,"",VLOOKUP($A190,parlvotes_lh!$A$11:$ZZ$208,246,FALSE)))</f>
        <v/>
      </c>
      <c r="W190" s="214" t="str">
        <f>IF(ISERROR(VLOOKUP($A190,parlvotes_lh!$A$11:$ZZ$208,266,FALSE))=TRUE,"",IF(VLOOKUP($A190,parlvotes_lh!$A$11:$ZZ$208,266,FALSE)=0,"",VLOOKUP($A190,parlvotes_lh!$A$11:$ZZ$208,266,FALSE)))</f>
        <v/>
      </c>
      <c r="X190" s="214" t="str">
        <f>IF(ISERROR(VLOOKUP($A190,parlvotes_lh!$A$11:$ZZ$208,286,FALSE))=TRUE,"",IF(VLOOKUP($A190,parlvotes_lh!$A$11:$ZZ$208,286,FALSE)=0,"",VLOOKUP($A190,parlvotes_lh!$A$11:$ZZ$208,286,FALSE)))</f>
        <v/>
      </c>
      <c r="Y190" s="214" t="str">
        <f>IF(ISERROR(VLOOKUP($A190,parlvotes_lh!$A$11:$ZZ$208,306,FALSE))=TRUE,"",IF(VLOOKUP($A190,parlvotes_lh!$A$11:$ZZ$208,306,FALSE)=0,"",VLOOKUP($A190,parlvotes_lh!$A$11:$ZZ$208,306,FALSE)))</f>
        <v/>
      </c>
      <c r="Z190" s="214" t="str">
        <f>IF(ISERROR(VLOOKUP($A190,parlvotes_lh!$A$11:$ZZ$208,326,FALSE))=TRUE,"",IF(VLOOKUP($A190,parlvotes_lh!$A$11:$ZZ$208,326,FALSE)=0,"",VLOOKUP($A190,parlvotes_lh!$A$11:$ZZ$208,326,FALSE)))</f>
        <v/>
      </c>
      <c r="AA190" s="214" t="str">
        <f>IF(ISERROR(VLOOKUP($A190,parlvotes_lh!$A$11:$ZZ$208,346,FALSE))=TRUE,"",IF(VLOOKUP($A190,parlvotes_lh!$A$11:$ZZ$208,346,FALSE)=0,"",VLOOKUP($A190,parlvotes_lh!$A$11:$ZZ$208,346,FALSE)))</f>
        <v/>
      </c>
      <c r="AB190" s="214" t="str">
        <f>IF(ISERROR(VLOOKUP($A190,parlvotes_lh!$A$11:$ZZ$208,366,FALSE))=TRUE,"",IF(VLOOKUP($A190,parlvotes_lh!$A$11:$ZZ$208,366,FALSE)=0,"",VLOOKUP($A190,parlvotes_lh!$A$11:$ZZ$208,366,FALSE)))</f>
        <v/>
      </c>
      <c r="AC190" s="214" t="str">
        <f>IF(ISERROR(VLOOKUP($A190,parlvotes_lh!$A$11:$ZZ$208,386,FALSE))=TRUE,"",IF(VLOOKUP($A190,parlvotes_lh!$A$11:$ZZ$208,386,FALSE)=0,"",VLOOKUP($A190,parlvotes_lh!$A$11:$ZZ$208,386,FALSE)))</f>
        <v/>
      </c>
    </row>
    <row r="191" spans="1:29" ht="13.5" customHeight="1">
      <c r="A191" s="208"/>
      <c r="B191" s="120" t="str">
        <f>IF(A191="","",MID(info_weblinks!$C$3,32,3))</f>
        <v/>
      </c>
      <c r="C191" s="120" t="str">
        <f>IF(info_parties!G194="","",info_parties!G194)</f>
        <v/>
      </c>
      <c r="D191" s="120" t="str">
        <f>IF(info_parties!K194="","",info_parties!K194)</f>
        <v/>
      </c>
      <c r="E191" s="120" t="str">
        <f>IF(info_parties!H194="","",info_parties!H194)</f>
        <v/>
      </c>
      <c r="F191" s="209" t="str">
        <f t="shared" si="20"/>
        <v/>
      </c>
      <c r="G191" s="210" t="str">
        <f t="shared" si="21"/>
        <v/>
      </c>
      <c r="H191" s="211" t="str">
        <f t="shared" si="22"/>
        <v/>
      </c>
      <c r="I191" s="212" t="str">
        <f t="shared" si="23"/>
        <v/>
      </c>
      <c r="J191" s="213" t="str">
        <f>IF(ISERROR(VLOOKUP($A191,parlvotes_lh!$A$11:$ZZ$208,6,FALSE))=TRUE,"",IF(VLOOKUP($A191,parlvotes_lh!$A$11:$ZZ$208,6,FALSE)=0,"",VLOOKUP($A191,parlvotes_lh!$A$11:$ZZ$208,6,FALSE)))</f>
        <v/>
      </c>
      <c r="K191" s="213" t="str">
        <f>IF(ISERROR(VLOOKUP($A191,parlvotes_lh!$A$11:$ZZ$208,26,FALSE))=TRUE,"",IF(VLOOKUP($A191,parlvotes_lh!$A$11:$ZZ$208,26,FALSE)=0,"",VLOOKUP($A191,parlvotes_lh!$A$11:$ZZ$208,26,FALSE)))</f>
        <v/>
      </c>
      <c r="L191" s="213" t="str">
        <f>IF(ISERROR(VLOOKUP($A191,parlvotes_lh!$A$11:$ZZ$208,46,FALSE))=TRUE,"",IF(VLOOKUP($A191,parlvotes_lh!$A$11:$ZZ$208,46,FALSE)=0,"",VLOOKUP($A191,parlvotes_lh!$A$11:$ZZ$208,46,FALSE)))</f>
        <v/>
      </c>
      <c r="M191" s="213" t="str">
        <f>IF(ISERROR(VLOOKUP($A191,parlvotes_lh!$A$11:$ZZ$208,66,FALSE))=TRUE,"",IF(VLOOKUP($A191,parlvotes_lh!$A$11:$ZZ$208,66,FALSE)=0,"",VLOOKUP($A191,parlvotes_lh!$A$11:$ZZ$208,66,FALSE)))</f>
        <v/>
      </c>
      <c r="N191" s="213" t="str">
        <f>IF(ISERROR(VLOOKUP($A191,parlvotes_lh!$A$11:$ZZ$208,86,FALSE))=TRUE,"",IF(VLOOKUP($A191,parlvotes_lh!$A$11:$ZZ$208,86,FALSE)=0,"",VLOOKUP($A191,parlvotes_lh!$A$11:$ZZ$208,86,FALSE)))</f>
        <v/>
      </c>
      <c r="O191" s="213" t="str">
        <f>IF(ISERROR(VLOOKUP($A191,parlvotes_lh!$A$11:$ZZ$208,106,FALSE))=TRUE,"",IF(VLOOKUP($A191,parlvotes_lh!$A$11:$ZZ$208,106,FALSE)=0,"",VLOOKUP($A191,parlvotes_lh!$A$11:$ZZ$208,106,FALSE)))</f>
        <v/>
      </c>
      <c r="P191" s="213" t="str">
        <f>IF(ISERROR(VLOOKUP($A191,parlvotes_lh!$A$11:$ZZ$208,126,FALSE))=TRUE,"",IF(VLOOKUP($A191,parlvotes_lh!$A$11:$ZZ$208,126,FALSE)=0,"",VLOOKUP($A191,parlvotes_lh!$A$11:$ZZ$208,126,FALSE)))</f>
        <v/>
      </c>
      <c r="Q191" s="214" t="str">
        <f>IF(ISERROR(VLOOKUP($A191,parlvotes_lh!$A$11:$ZZ$208,146,FALSE))=TRUE,"",IF(VLOOKUP($A191,parlvotes_lh!$A$11:$ZZ$208,146,FALSE)=0,"",VLOOKUP($A191,parlvotes_lh!$A$11:$ZZ$208,146,FALSE)))</f>
        <v/>
      </c>
      <c r="R191" s="214" t="str">
        <f>IF(ISERROR(VLOOKUP($A191,parlvotes_lh!$A$11:$ZZ$208,166,FALSE))=TRUE,"",IF(VLOOKUP($A191,parlvotes_lh!$A$11:$ZZ$208,166,FALSE)=0,"",VLOOKUP($A191,parlvotes_lh!$A$11:$ZZ$208,166,FALSE)))</f>
        <v/>
      </c>
      <c r="S191" s="214" t="str">
        <f>IF(ISERROR(VLOOKUP($A191,parlvotes_lh!$A$11:$ZZ$208,186,FALSE))=TRUE,"",IF(VLOOKUP($A191,parlvotes_lh!$A$11:$ZZ$208,186,FALSE)=0,"",VLOOKUP($A191,parlvotes_lh!$A$11:$ZZ$208,186,FALSE)))</f>
        <v/>
      </c>
      <c r="T191" s="214" t="str">
        <f>IF(ISERROR(VLOOKUP($A191,parlvotes_lh!$A$11:$ZZ$208,206,FALSE))=TRUE,"",IF(VLOOKUP($A191,parlvotes_lh!$A$11:$ZZ$208,206,FALSE)=0,"",VLOOKUP($A191,parlvotes_lh!$A$11:$ZZ$208,206,FALSE)))</f>
        <v/>
      </c>
      <c r="U191" s="214" t="str">
        <f>IF(ISERROR(VLOOKUP($A191,parlvotes_lh!$A$11:$ZZ$208,226,FALSE))=TRUE,"",IF(VLOOKUP($A191,parlvotes_lh!$A$11:$ZZ$208,226,FALSE)=0,"",VLOOKUP($A191,parlvotes_lh!$A$11:$ZZ$208,226,FALSE)))</f>
        <v/>
      </c>
      <c r="V191" s="214" t="str">
        <f>IF(ISERROR(VLOOKUP($A191,parlvotes_lh!$A$11:$ZZ$208,246,FALSE))=TRUE,"",IF(VLOOKUP($A191,parlvotes_lh!$A$11:$ZZ$208,246,FALSE)=0,"",VLOOKUP($A191,parlvotes_lh!$A$11:$ZZ$208,246,FALSE)))</f>
        <v/>
      </c>
      <c r="W191" s="214" t="str">
        <f>IF(ISERROR(VLOOKUP($A191,parlvotes_lh!$A$11:$ZZ$208,266,FALSE))=TRUE,"",IF(VLOOKUP($A191,parlvotes_lh!$A$11:$ZZ$208,266,FALSE)=0,"",VLOOKUP($A191,parlvotes_lh!$A$11:$ZZ$208,266,FALSE)))</f>
        <v/>
      </c>
      <c r="X191" s="214" t="str">
        <f>IF(ISERROR(VLOOKUP($A191,parlvotes_lh!$A$11:$ZZ$208,286,FALSE))=TRUE,"",IF(VLOOKUP($A191,parlvotes_lh!$A$11:$ZZ$208,286,FALSE)=0,"",VLOOKUP($A191,parlvotes_lh!$A$11:$ZZ$208,286,FALSE)))</f>
        <v/>
      </c>
      <c r="Y191" s="214" t="str">
        <f>IF(ISERROR(VLOOKUP($A191,parlvotes_lh!$A$11:$ZZ$208,306,FALSE))=TRUE,"",IF(VLOOKUP($A191,parlvotes_lh!$A$11:$ZZ$208,306,FALSE)=0,"",VLOOKUP($A191,parlvotes_lh!$A$11:$ZZ$208,306,FALSE)))</f>
        <v/>
      </c>
      <c r="Z191" s="214" t="str">
        <f>IF(ISERROR(VLOOKUP($A191,parlvotes_lh!$A$11:$ZZ$208,326,FALSE))=TRUE,"",IF(VLOOKUP($A191,parlvotes_lh!$A$11:$ZZ$208,326,FALSE)=0,"",VLOOKUP($A191,parlvotes_lh!$A$11:$ZZ$208,326,FALSE)))</f>
        <v/>
      </c>
      <c r="AA191" s="214" t="str">
        <f>IF(ISERROR(VLOOKUP($A191,parlvotes_lh!$A$11:$ZZ$208,346,FALSE))=TRUE,"",IF(VLOOKUP($A191,parlvotes_lh!$A$11:$ZZ$208,346,FALSE)=0,"",VLOOKUP($A191,parlvotes_lh!$A$11:$ZZ$208,346,FALSE)))</f>
        <v/>
      </c>
      <c r="AB191" s="214" t="str">
        <f>IF(ISERROR(VLOOKUP($A191,parlvotes_lh!$A$11:$ZZ$208,366,FALSE))=TRUE,"",IF(VLOOKUP($A191,parlvotes_lh!$A$11:$ZZ$208,366,FALSE)=0,"",VLOOKUP($A191,parlvotes_lh!$A$11:$ZZ$208,366,FALSE)))</f>
        <v/>
      </c>
      <c r="AC191" s="214" t="str">
        <f>IF(ISERROR(VLOOKUP($A191,parlvotes_lh!$A$11:$ZZ$208,386,FALSE))=TRUE,"",IF(VLOOKUP($A191,parlvotes_lh!$A$11:$ZZ$208,386,FALSE)=0,"",VLOOKUP($A191,parlvotes_lh!$A$11:$ZZ$208,386,FALSE)))</f>
        <v/>
      </c>
    </row>
    <row r="192" spans="1:29" ht="13.5" customHeight="1">
      <c r="A192" s="208"/>
      <c r="B192" s="120" t="str">
        <f>IF(A192="","",MID(info_weblinks!$C$3,32,3))</f>
        <v/>
      </c>
      <c r="C192" s="120" t="str">
        <f>IF(info_parties!G195="","",info_parties!G195)</f>
        <v/>
      </c>
      <c r="D192" s="120" t="str">
        <f>IF(info_parties!K195="","",info_parties!K195)</f>
        <v/>
      </c>
      <c r="E192" s="120" t="str">
        <f>IF(info_parties!H195="","",info_parties!H195)</f>
        <v/>
      </c>
      <c r="F192" s="209" t="str">
        <f t="shared" si="20"/>
        <v/>
      </c>
      <c r="G192" s="210" t="str">
        <f t="shared" si="21"/>
        <v/>
      </c>
      <c r="H192" s="211" t="str">
        <f t="shared" si="22"/>
        <v/>
      </c>
      <c r="I192" s="212" t="str">
        <f t="shared" si="23"/>
        <v/>
      </c>
      <c r="J192" s="213" t="str">
        <f>IF(ISERROR(VLOOKUP($A192,parlvotes_lh!$A$11:$ZZ$208,6,FALSE))=TRUE,"",IF(VLOOKUP($A192,parlvotes_lh!$A$11:$ZZ$208,6,FALSE)=0,"",VLOOKUP($A192,parlvotes_lh!$A$11:$ZZ$208,6,FALSE)))</f>
        <v/>
      </c>
      <c r="K192" s="213" t="str">
        <f>IF(ISERROR(VLOOKUP($A192,parlvotes_lh!$A$11:$ZZ$208,26,FALSE))=TRUE,"",IF(VLOOKUP($A192,parlvotes_lh!$A$11:$ZZ$208,26,FALSE)=0,"",VLOOKUP($A192,parlvotes_lh!$A$11:$ZZ$208,26,FALSE)))</f>
        <v/>
      </c>
      <c r="L192" s="213" t="str">
        <f>IF(ISERROR(VLOOKUP($A192,parlvotes_lh!$A$11:$ZZ$208,46,FALSE))=TRUE,"",IF(VLOOKUP($A192,parlvotes_lh!$A$11:$ZZ$208,46,FALSE)=0,"",VLOOKUP($A192,parlvotes_lh!$A$11:$ZZ$208,46,FALSE)))</f>
        <v/>
      </c>
      <c r="M192" s="213" t="str">
        <f>IF(ISERROR(VLOOKUP($A192,parlvotes_lh!$A$11:$ZZ$208,66,FALSE))=TRUE,"",IF(VLOOKUP($A192,parlvotes_lh!$A$11:$ZZ$208,66,FALSE)=0,"",VLOOKUP($A192,parlvotes_lh!$A$11:$ZZ$208,66,FALSE)))</f>
        <v/>
      </c>
      <c r="N192" s="213" t="str">
        <f>IF(ISERROR(VLOOKUP($A192,parlvotes_lh!$A$11:$ZZ$208,86,FALSE))=TRUE,"",IF(VLOOKUP($A192,parlvotes_lh!$A$11:$ZZ$208,86,FALSE)=0,"",VLOOKUP($A192,parlvotes_lh!$A$11:$ZZ$208,86,FALSE)))</f>
        <v/>
      </c>
      <c r="O192" s="213" t="str">
        <f>IF(ISERROR(VLOOKUP($A192,parlvotes_lh!$A$11:$ZZ$208,106,FALSE))=TRUE,"",IF(VLOOKUP($A192,parlvotes_lh!$A$11:$ZZ$208,106,FALSE)=0,"",VLOOKUP($A192,parlvotes_lh!$A$11:$ZZ$208,106,FALSE)))</f>
        <v/>
      </c>
      <c r="P192" s="213" t="str">
        <f>IF(ISERROR(VLOOKUP($A192,parlvotes_lh!$A$11:$ZZ$208,126,FALSE))=TRUE,"",IF(VLOOKUP($A192,parlvotes_lh!$A$11:$ZZ$208,126,FALSE)=0,"",VLOOKUP($A192,parlvotes_lh!$A$11:$ZZ$208,126,FALSE)))</f>
        <v/>
      </c>
      <c r="Q192" s="214" t="str">
        <f>IF(ISERROR(VLOOKUP($A192,parlvotes_lh!$A$11:$ZZ$208,146,FALSE))=TRUE,"",IF(VLOOKUP($A192,parlvotes_lh!$A$11:$ZZ$208,146,FALSE)=0,"",VLOOKUP($A192,parlvotes_lh!$A$11:$ZZ$208,146,FALSE)))</f>
        <v/>
      </c>
      <c r="R192" s="214" t="str">
        <f>IF(ISERROR(VLOOKUP($A192,parlvotes_lh!$A$11:$ZZ$208,166,FALSE))=TRUE,"",IF(VLOOKUP($A192,parlvotes_lh!$A$11:$ZZ$208,166,FALSE)=0,"",VLOOKUP($A192,parlvotes_lh!$A$11:$ZZ$208,166,FALSE)))</f>
        <v/>
      </c>
      <c r="S192" s="214" t="str">
        <f>IF(ISERROR(VLOOKUP($A192,parlvotes_lh!$A$11:$ZZ$208,186,FALSE))=TRUE,"",IF(VLOOKUP($A192,parlvotes_lh!$A$11:$ZZ$208,186,FALSE)=0,"",VLOOKUP($A192,parlvotes_lh!$A$11:$ZZ$208,186,FALSE)))</f>
        <v/>
      </c>
      <c r="T192" s="214" t="str">
        <f>IF(ISERROR(VLOOKUP($A192,parlvotes_lh!$A$11:$ZZ$208,206,FALSE))=TRUE,"",IF(VLOOKUP($A192,parlvotes_lh!$A$11:$ZZ$208,206,FALSE)=0,"",VLOOKUP($A192,parlvotes_lh!$A$11:$ZZ$208,206,FALSE)))</f>
        <v/>
      </c>
      <c r="U192" s="214" t="str">
        <f>IF(ISERROR(VLOOKUP($A192,parlvotes_lh!$A$11:$ZZ$208,226,FALSE))=TRUE,"",IF(VLOOKUP($A192,parlvotes_lh!$A$11:$ZZ$208,226,FALSE)=0,"",VLOOKUP($A192,parlvotes_lh!$A$11:$ZZ$208,226,FALSE)))</f>
        <v/>
      </c>
      <c r="V192" s="214" t="str">
        <f>IF(ISERROR(VLOOKUP($A192,parlvotes_lh!$A$11:$ZZ$208,246,FALSE))=TRUE,"",IF(VLOOKUP($A192,parlvotes_lh!$A$11:$ZZ$208,246,FALSE)=0,"",VLOOKUP($A192,parlvotes_lh!$A$11:$ZZ$208,246,FALSE)))</f>
        <v/>
      </c>
      <c r="W192" s="214" t="str">
        <f>IF(ISERROR(VLOOKUP($A192,parlvotes_lh!$A$11:$ZZ$208,266,FALSE))=TRUE,"",IF(VLOOKUP($A192,parlvotes_lh!$A$11:$ZZ$208,266,FALSE)=0,"",VLOOKUP($A192,parlvotes_lh!$A$11:$ZZ$208,266,FALSE)))</f>
        <v/>
      </c>
      <c r="X192" s="214" t="str">
        <f>IF(ISERROR(VLOOKUP($A192,parlvotes_lh!$A$11:$ZZ$208,286,FALSE))=TRUE,"",IF(VLOOKUP($A192,parlvotes_lh!$A$11:$ZZ$208,286,FALSE)=0,"",VLOOKUP($A192,parlvotes_lh!$A$11:$ZZ$208,286,FALSE)))</f>
        <v/>
      </c>
      <c r="Y192" s="214" t="str">
        <f>IF(ISERROR(VLOOKUP($A192,parlvotes_lh!$A$11:$ZZ$208,306,FALSE))=TRUE,"",IF(VLOOKUP($A192,parlvotes_lh!$A$11:$ZZ$208,306,FALSE)=0,"",VLOOKUP($A192,parlvotes_lh!$A$11:$ZZ$208,306,FALSE)))</f>
        <v/>
      </c>
      <c r="Z192" s="214" t="str">
        <f>IF(ISERROR(VLOOKUP($A192,parlvotes_lh!$A$11:$ZZ$208,326,FALSE))=TRUE,"",IF(VLOOKUP($A192,parlvotes_lh!$A$11:$ZZ$208,326,FALSE)=0,"",VLOOKUP($A192,parlvotes_lh!$A$11:$ZZ$208,326,FALSE)))</f>
        <v/>
      </c>
      <c r="AA192" s="214" t="str">
        <f>IF(ISERROR(VLOOKUP($A192,parlvotes_lh!$A$11:$ZZ$208,346,FALSE))=TRUE,"",IF(VLOOKUP($A192,parlvotes_lh!$A$11:$ZZ$208,346,FALSE)=0,"",VLOOKUP($A192,parlvotes_lh!$A$11:$ZZ$208,346,FALSE)))</f>
        <v/>
      </c>
      <c r="AB192" s="214" t="str">
        <f>IF(ISERROR(VLOOKUP($A192,parlvotes_lh!$A$11:$ZZ$208,366,FALSE))=TRUE,"",IF(VLOOKUP($A192,parlvotes_lh!$A$11:$ZZ$208,366,FALSE)=0,"",VLOOKUP($A192,parlvotes_lh!$A$11:$ZZ$208,366,FALSE)))</f>
        <v/>
      </c>
      <c r="AC192" s="214" t="str">
        <f>IF(ISERROR(VLOOKUP($A192,parlvotes_lh!$A$11:$ZZ$208,386,FALSE))=TRUE,"",IF(VLOOKUP($A192,parlvotes_lh!$A$11:$ZZ$208,386,FALSE)=0,"",VLOOKUP($A192,parlvotes_lh!$A$11:$ZZ$208,386,FALSE)))</f>
        <v/>
      </c>
    </row>
    <row r="193" spans="1:29" ht="13.5" customHeight="1">
      <c r="A193" s="208"/>
      <c r="B193" s="120" t="str">
        <f>IF(A193="","",MID(info_weblinks!$C$3,32,3))</f>
        <v/>
      </c>
      <c r="C193" s="120" t="str">
        <f>IF(info_parties!G196="","",info_parties!G196)</f>
        <v/>
      </c>
      <c r="D193" s="120" t="str">
        <f>IF(info_parties!K196="","",info_parties!K196)</f>
        <v/>
      </c>
      <c r="E193" s="120" t="str">
        <f>IF(info_parties!H196="","",info_parties!H196)</f>
        <v/>
      </c>
      <c r="F193" s="209" t="str">
        <f t="shared" si="20"/>
        <v/>
      </c>
      <c r="G193" s="210" t="str">
        <f t="shared" si="21"/>
        <v/>
      </c>
      <c r="H193" s="211" t="str">
        <f t="shared" si="22"/>
        <v/>
      </c>
      <c r="I193" s="212" t="str">
        <f t="shared" si="23"/>
        <v/>
      </c>
      <c r="J193" s="213" t="str">
        <f>IF(ISERROR(VLOOKUP($A193,parlvotes_lh!$A$11:$ZZ$208,6,FALSE))=TRUE,"",IF(VLOOKUP($A193,parlvotes_lh!$A$11:$ZZ$208,6,FALSE)=0,"",VLOOKUP($A193,parlvotes_lh!$A$11:$ZZ$208,6,FALSE)))</f>
        <v/>
      </c>
      <c r="K193" s="213" t="str">
        <f>IF(ISERROR(VLOOKUP($A193,parlvotes_lh!$A$11:$ZZ$208,26,FALSE))=TRUE,"",IF(VLOOKUP($A193,parlvotes_lh!$A$11:$ZZ$208,26,FALSE)=0,"",VLOOKUP($A193,parlvotes_lh!$A$11:$ZZ$208,26,FALSE)))</f>
        <v/>
      </c>
      <c r="L193" s="213" t="str">
        <f>IF(ISERROR(VLOOKUP($A193,parlvotes_lh!$A$11:$ZZ$208,46,FALSE))=TRUE,"",IF(VLOOKUP($A193,parlvotes_lh!$A$11:$ZZ$208,46,FALSE)=0,"",VLOOKUP($A193,parlvotes_lh!$A$11:$ZZ$208,46,FALSE)))</f>
        <v/>
      </c>
      <c r="M193" s="213" t="str">
        <f>IF(ISERROR(VLOOKUP($A193,parlvotes_lh!$A$11:$ZZ$208,66,FALSE))=TRUE,"",IF(VLOOKUP($A193,parlvotes_lh!$A$11:$ZZ$208,66,FALSE)=0,"",VLOOKUP($A193,parlvotes_lh!$A$11:$ZZ$208,66,FALSE)))</f>
        <v/>
      </c>
      <c r="N193" s="213" t="str">
        <f>IF(ISERROR(VLOOKUP($A193,parlvotes_lh!$A$11:$ZZ$208,86,FALSE))=TRUE,"",IF(VLOOKUP($A193,parlvotes_lh!$A$11:$ZZ$208,86,FALSE)=0,"",VLOOKUP($A193,parlvotes_lh!$A$11:$ZZ$208,86,FALSE)))</f>
        <v/>
      </c>
      <c r="O193" s="213" t="str">
        <f>IF(ISERROR(VLOOKUP($A193,parlvotes_lh!$A$11:$ZZ$208,106,FALSE))=TRUE,"",IF(VLOOKUP($A193,parlvotes_lh!$A$11:$ZZ$208,106,FALSE)=0,"",VLOOKUP($A193,parlvotes_lh!$A$11:$ZZ$208,106,FALSE)))</f>
        <v/>
      </c>
      <c r="P193" s="213" t="str">
        <f>IF(ISERROR(VLOOKUP($A193,parlvotes_lh!$A$11:$ZZ$208,126,FALSE))=TRUE,"",IF(VLOOKUP($A193,parlvotes_lh!$A$11:$ZZ$208,126,FALSE)=0,"",VLOOKUP($A193,parlvotes_lh!$A$11:$ZZ$208,126,FALSE)))</f>
        <v/>
      </c>
      <c r="Q193" s="214" t="str">
        <f>IF(ISERROR(VLOOKUP($A193,parlvotes_lh!$A$11:$ZZ$208,146,FALSE))=TRUE,"",IF(VLOOKUP($A193,parlvotes_lh!$A$11:$ZZ$208,146,FALSE)=0,"",VLOOKUP($A193,parlvotes_lh!$A$11:$ZZ$208,146,FALSE)))</f>
        <v/>
      </c>
      <c r="R193" s="214" t="str">
        <f>IF(ISERROR(VLOOKUP($A193,parlvotes_lh!$A$11:$ZZ$208,166,FALSE))=TRUE,"",IF(VLOOKUP($A193,parlvotes_lh!$A$11:$ZZ$208,166,FALSE)=0,"",VLOOKUP($A193,parlvotes_lh!$A$11:$ZZ$208,166,FALSE)))</f>
        <v/>
      </c>
      <c r="S193" s="214" t="str">
        <f>IF(ISERROR(VLOOKUP($A193,parlvotes_lh!$A$11:$ZZ$208,186,FALSE))=TRUE,"",IF(VLOOKUP($A193,parlvotes_lh!$A$11:$ZZ$208,186,FALSE)=0,"",VLOOKUP($A193,parlvotes_lh!$A$11:$ZZ$208,186,FALSE)))</f>
        <v/>
      </c>
      <c r="T193" s="214" t="str">
        <f>IF(ISERROR(VLOOKUP($A193,parlvotes_lh!$A$11:$ZZ$208,206,FALSE))=TRUE,"",IF(VLOOKUP($A193,parlvotes_lh!$A$11:$ZZ$208,206,FALSE)=0,"",VLOOKUP($A193,parlvotes_lh!$A$11:$ZZ$208,206,FALSE)))</f>
        <v/>
      </c>
      <c r="U193" s="214" t="str">
        <f>IF(ISERROR(VLOOKUP($A193,parlvotes_lh!$A$11:$ZZ$208,226,FALSE))=TRUE,"",IF(VLOOKUP($A193,parlvotes_lh!$A$11:$ZZ$208,226,FALSE)=0,"",VLOOKUP($A193,parlvotes_lh!$A$11:$ZZ$208,226,FALSE)))</f>
        <v/>
      </c>
      <c r="V193" s="214" t="str">
        <f>IF(ISERROR(VLOOKUP($A193,parlvotes_lh!$A$11:$ZZ$208,246,FALSE))=TRUE,"",IF(VLOOKUP($A193,parlvotes_lh!$A$11:$ZZ$208,246,FALSE)=0,"",VLOOKUP($A193,parlvotes_lh!$A$11:$ZZ$208,246,FALSE)))</f>
        <v/>
      </c>
      <c r="W193" s="214" t="str">
        <f>IF(ISERROR(VLOOKUP($A193,parlvotes_lh!$A$11:$ZZ$208,266,FALSE))=TRUE,"",IF(VLOOKUP($A193,parlvotes_lh!$A$11:$ZZ$208,266,FALSE)=0,"",VLOOKUP($A193,parlvotes_lh!$A$11:$ZZ$208,266,FALSE)))</f>
        <v/>
      </c>
      <c r="X193" s="214" t="str">
        <f>IF(ISERROR(VLOOKUP($A193,parlvotes_lh!$A$11:$ZZ$208,286,FALSE))=TRUE,"",IF(VLOOKUP($A193,parlvotes_lh!$A$11:$ZZ$208,286,FALSE)=0,"",VLOOKUP($A193,parlvotes_lh!$A$11:$ZZ$208,286,FALSE)))</f>
        <v/>
      </c>
      <c r="Y193" s="214" t="str">
        <f>IF(ISERROR(VLOOKUP($A193,parlvotes_lh!$A$11:$ZZ$208,306,FALSE))=TRUE,"",IF(VLOOKUP($A193,parlvotes_lh!$A$11:$ZZ$208,306,FALSE)=0,"",VLOOKUP($A193,parlvotes_lh!$A$11:$ZZ$208,306,FALSE)))</f>
        <v/>
      </c>
      <c r="Z193" s="214" t="str">
        <f>IF(ISERROR(VLOOKUP($A193,parlvotes_lh!$A$11:$ZZ$208,326,FALSE))=TRUE,"",IF(VLOOKUP($A193,parlvotes_lh!$A$11:$ZZ$208,326,FALSE)=0,"",VLOOKUP($A193,parlvotes_lh!$A$11:$ZZ$208,326,FALSE)))</f>
        <v/>
      </c>
      <c r="AA193" s="214" t="str">
        <f>IF(ISERROR(VLOOKUP($A193,parlvotes_lh!$A$11:$ZZ$208,346,FALSE))=TRUE,"",IF(VLOOKUP($A193,parlvotes_lh!$A$11:$ZZ$208,346,FALSE)=0,"",VLOOKUP($A193,parlvotes_lh!$A$11:$ZZ$208,346,FALSE)))</f>
        <v/>
      </c>
      <c r="AB193" s="214" t="str">
        <f>IF(ISERROR(VLOOKUP($A193,parlvotes_lh!$A$11:$ZZ$208,366,FALSE))=TRUE,"",IF(VLOOKUP($A193,parlvotes_lh!$A$11:$ZZ$208,366,FALSE)=0,"",VLOOKUP($A193,parlvotes_lh!$A$11:$ZZ$208,366,FALSE)))</f>
        <v/>
      </c>
      <c r="AC193" s="214" t="str">
        <f>IF(ISERROR(VLOOKUP($A193,parlvotes_lh!$A$11:$ZZ$208,386,FALSE))=TRUE,"",IF(VLOOKUP($A193,parlvotes_lh!$A$11:$ZZ$208,386,FALSE)=0,"",VLOOKUP($A193,parlvotes_lh!$A$11:$ZZ$208,386,FALSE)))</f>
        <v/>
      </c>
    </row>
    <row r="194" spans="1:29" ht="13.5" customHeight="1">
      <c r="A194" s="208"/>
      <c r="B194" s="120" t="str">
        <f>IF(A194="","",MID(info_weblinks!$C$3,32,3))</f>
        <v/>
      </c>
      <c r="C194" s="120" t="str">
        <f>IF(info_parties!G197="","",info_parties!G197)</f>
        <v/>
      </c>
      <c r="D194" s="120" t="str">
        <f>IF(info_parties!K197="","",info_parties!K197)</f>
        <v/>
      </c>
      <c r="E194" s="120" t="str">
        <f>IF(info_parties!H197="","",info_parties!H197)</f>
        <v/>
      </c>
      <c r="F194" s="209" t="str">
        <f t="shared" ref="F194:F200" si="24">IF(MAX(J194:AC194)=0,"",INDEX(J$1:AC$1,MATCH(TRUE,INDEX((J194:AC194&lt;&gt;""),0),0)))</f>
        <v/>
      </c>
      <c r="G194" s="210" t="str">
        <f t="shared" ref="G194:G200" si="25">IF(MAX(J194:AC194)=0,"",INDEX(J$1:AC$1,1,MATCH(LOOKUP(9.99+307,J194:AC194),J194:AC194,0)))</f>
        <v/>
      </c>
      <c r="H194" s="211" t="str">
        <f t="shared" ref="H194:H200" si="26">IF(MAX(J194:AC194)=0,"",MAX(J194:AC194))</f>
        <v/>
      </c>
      <c r="I194" s="212" t="str">
        <f t="shared" ref="I194:I200" si="27">IF(H194="","",INDEX(J$1:AC$1,1,MATCH(H194,J194:AC194,0)))</f>
        <v/>
      </c>
      <c r="J194" s="213" t="str">
        <f>IF(ISERROR(VLOOKUP($A194,parlvotes_lh!$A$11:$ZZ$208,6,FALSE))=TRUE,"",IF(VLOOKUP($A194,parlvotes_lh!$A$11:$ZZ$208,6,FALSE)=0,"",VLOOKUP($A194,parlvotes_lh!$A$11:$ZZ$208,6,FALSE)))</f>
        <v/>
      </c>
      <c r="K194" s="213" t="str">
        <f>IF(ISERROR(VLOOKUP($A194,parlvotes_lh!$A$11:$ZZ$208,26,FALSE))=TRUE,"",IF(VLOOKUP($A194,parlvotes_lh!$A$11:$ZZ$208,26,FALSE)=0,"",VLOOKUP($A194,parlvotes_lh!$A$11:$ZZ$208,26,FALSE)))</f>
        <v/>
      </c>
      <c r="L194" s="213" t="str">
        <f>IF(ISERROR(VLOOKUP($A194,parlvotes_lh!$A$11:$ZZ$208,46,FALSE))=TRUE,"",IF(VLOOKUP($A194,parlvotes_lh!$A$11:$ZZ$208,46,FALSE)=0,"",VLOOKUP($A194,parlvotes_lh!$A$11:$ZZ$208,46,FALSE)))</f>
        <v/>
      </c>
      <c r="M194" s="213" t="str">
        <f>IF(ISERROR(VLOOKUP($A194,parlvotes_lh!$A$11:$ZZ$208,66,FALSE))=TRUE,"",IF(VLOOKUP($A194,parlvotes_lh!$A$11:$ZZ$208,66,FALSE)=0,"",VLOOKUP($A194,parlvotes_lh!$A$11:$ZZ$208,66,FALSE)))</f>
        <v/>
      </c>
      <c r="N194" s="213" t="str">
        <f>IF(ISERROR(VLOOKUP($A194,parlvotes_lh!$A$11:$ZZ$208,86,FALSE))=TRUE,"",IF(VLOOKUP($A194,parlvotes_lh!$A$11:$ZZ$208,86,FALSE)=0,"",VLOOKUP($A194,parlvotes_lh!$A$11:$ZZ$208,86,FALSE)))</f>
        <v/>
      </c>
      <c r="O194" s="213" t="str">
        <f>IF(ISERROR(VLOOKUP($A194,parlvotes_lh!$A$11:$ZZ$208,106,FALSE))=TRUE,"",IF(VLOOKUP($A194,parlvotes_lh!$A$11:$ZZ$208,106,FALSE)=0,"",VLOOKUP($A194,parlvotes_lh!$A$11:$ZZ$208,106,FALSE)))</f>
        <v/>
      </c>
      <c r="P194" s="213" t="str">
        <f>IF(ISERROR(VLOOKUP($A194,parlvotes_lh!$A$11:$ZZ$208,126,FALSE))=TRUE,"",IF(VLOOKUP($A194,parlvotes_lh!$A$11:$ZZ$208,126,FALSE)=0,"",VLOOKUP($A194,parlvotes_lh!$A$11:$ZZ$208,126,FALSE)))</f>
        <v/>
      </c>
      <c r="Q194" s="214" t="str">
        <f>IF(ISERROR(VLOOKUP($A194,parlvotes_lh!$A$11:$ZZ$208,146,FALSE))=TRUE,"",IF(VLOOKUP($A194,parlvotes_lh!$A$11:$ZZ$208,146,FALSE)=0,"",VLOOKUP($A194,parlvotes_lh!$A$11:$ZZ$208,146,FALSE)))</f>
        <v/>
      </c>
      <c r="R194" s="214" t="str">
        <f>IF(ISERROR(VLOOKUP($A194,parlvotes_lh!$A$11:$ZZ$208,166,FALSE))=TRUE,"",IF(VLOOKUP($A194,parlvotes_lh!$A$11:$ZZ$208,166,FALSE)=0,"",VLOOKUP($A194,parlvotes_lh!$A$11:$ZZ$208,166,FALSE)))</f>
        <v/>
      </c>
      <c r="S194" s="214" t="str">
        <f>IF(ISERROR(VLOOKUP($A194,parlvotes_lh!$A$11:$ZZ$208,186,FALSE))=TRUE,"",IF(VLOOKUP($A194,parlvotes_lh!$A$11:$ZZ$208,186,FALSE)=0,"",VLOOKUP($A194,parlvotes_lh!$A$11:$ZZ$208,186,FALSE)))</f>
        <v/>
      </c>
      <c r="T194" s="214" t="str">
        <f>IF(ISERROR(VLOOKUP($A194,parlvotes_lh!$A$11:$ZZ$208,206,FALSE))=TRUE,"",IF(VLOOKUP($A194,parlvotes_lh!$A$11:$ZZ$208,206,FALSE)=0,"",VLOOKUP($A194,parlvotes_lh!$A$11:$ZZ$208,206,FALSE)))</f>
        <v/>
      </c>
      <c r="U194" s="214" t="str">
        <f>IF(ISERROR(VLOOKUP($A194,parlvotes_lh!$A$11:$ZZ$208,226,FALSE))=TRUE,"",IF(VLOOKUP($A194,parlvotes_lh!$A$11:$ZZ$208,226,FALSE)=0,"",VLOOKUP($A194,parlvotes_lh!$A$11:$ZZ$208,226,FALSE)))</f>
        <v/>
      </c>
      <c r="V194" s="214" t="str">
        <f>IF(ISERROR(VLOOKUP($A194,parlvotes_lh!$A$11:$ZZ$208,246,FALSE))=TRUE,"",IF(VLOOKUP($A194,parlvotes_lh!$A$11:$ZZ$208,246,FALSE)=0,"",VLOOKUP($A194,parlvotes_lh!$A$11:$ZZ$208,246,FALSE)))</f>
        <v/>
      </c>
      <c r="W194" s="214" t="str">
        <f>IF(ISERROR(VLOOKUP($A194,parlvotes_lh!$A$11:$ZZ$208,266,FALSE))=TRUE,"",IF(VLOOKUP($A194,parlvotes_lh!$A$11:$ZZ$208,266,FALSE)=0,"",VLOOKUP($A194,parlvotes_lh!$A$11:$ZZ$208,266,FALSE)))</f>
        <v/>
      </c>
      <c r="X194" s="214" t="str">
        <f>IF(ISERROR(VLOOKUP($A194,parlvotes_lh!$A$11:$ZZ$208,286,FALSE))=TRUE,"",IF(VLOOKUP($A194,parlvotes_lh!$A$11:$ZZ$208,286,FALSE)=0,"",VLOOKUP($A194,parlvotes_lh!$A$11:$ZZ$208,286,FALSE)))</f>
        <v/>
      </c>
      <c r="Y194" s="214" t="str">
        <f>IF(ISERROR(VLOOKUP($A194,parlvotes_lh!$A$11:$ZZ$208,306,FALSE))=TRUE,"",IF(VLOOKUP($A194,parlvotes_lh!$A$11:$ZZ$208,306,FALSE)=0,"",VLOOKUP($A194,parlvotes_lh!$A$11:$ZZ$208,306,FALSE)))</f>
        <v/>
      </c>
      <c r="Z194" s="214" t="str">
        <f>IF(ISERROR(VLOOKUP($A194,parlvotes_lh!$A$11:$ZZ$208,326,FALSE))=TRUE,"",IF(VLOOKUP($A194,parlvotes_lh!$A$11:$ZZ$208,326,FALSE)=0,"",VLOOKUP($A194,parlvotes_lh!$A$11:$ZZ$208,326,FALSE)))</f>
        <v/>
      </c>
      <c r="AA194" s="214" t="str">
        <f>IF(ISERROR(VLOOKUP($A194,parlvotes_lh!$A$11:$ZZ$208,346,FALSE))=TRUE,"",IF(VLOOKUP($A194,parlvotes_lh!$A$11:$ZZ$208,346,FALSE)=0,"",VLOOKUP($A194,parlvotes_lh!$A$11:$ZZ$208,346,FALSE)))</f>
        <v/>
      </c>
      <c r="AB194" s="214" t="str">
        <f>IF(ISERROR(VLOOKUP($A194,parlvotes_lh!$A$11:$ZZ$208,366,FALSE))=TRUE,"",IF(VLOOKUP($A194,parlvotes_lh!$A$11:$ZZ$208,366,FALSE)=0,"",VLOOKUP($A194,parlvotes_lh!$A$11:$ZZ$208,366,FALSE)))</f>
        <v/>
      </c>
      <c r="AC194" s="214" t="str">
        <f>IF(ISERROR(VLOOKUP($A194,parlvotes_lh!$A$11:$ZZ$208,386,FALSE))=TRUE,"",IF(VLOOKUP($A194,parlvotes_lh!$A$11:$ZZ$208,386,FALSE)=0,"",VLOOKUP($A194,parlvotes_lh!$A$11:$ZZ$208,386,FALSE)))</f>
        <v/>
      </c>
    </row>
    <row r="195" spans="1:29" ht="13.5" customHeight="1">
      <c r="A195" s="208"/>
      <c r="B195" s="120" t="str">
        <f>IF(A195="","",MID(info_weblinks!$C$3,32,3))</f>
        <v/>
      </c>
      <c r="C195" s="120" t="str">
        <f>IF(info_parties!G198="","",info_parties!G198)</f>
        <v/>
      </c>
      <c r="D195" s="120" t="str">
        <f>IF(info_parties!K198="","",info_parties!K198)</f>
        <v/>
      </c>
      <c r="E195" s="120" t="str">
        <f>IF(info_parties!H198="","",info_parties!H198)</f>
        <v/>
      </c>
      <c r="F195" s="209" t="str">
        <f t="shared" si="24"/>
        <v/>
      </c>
      <c r="G195" s="210" t="str">
        <f t="shared" si="25"/>
        <v/>
      </c>
      <c r="H195" s="211" t="str">
        <f t="shared" si="26"/>
        <v/>
      </c>
      <c r="I195" s="212" t="str">
        <f t="shared" si="27"/>
        <v/>
      </c>
      <c r="J195" s="213" t="str">
        <f>IF(ISERROR(VLOOKUP($A195,parlvotes_lh!$A$11:$ZZ$208,6,FALSE))=TRUE,"",IF(VLOOKUP($A195,parlvotes_lh!$A$11:$ZZ$208,6,FALSE)=0,"",VLOOKUP($A195,parlvotes_lh!$A$11:$ZZ$208,6,FALSE)))</f>
        <v/>
      </c>
      <c r="K195" s="213" t="str">
        <f>IF(ISERROR(VLOOKUP($A195,parlvotes_lh!$A$11:$ZZ$208,26,FALSE))=TRUE,"",IF(VLOOKUP($A195,parlvotes_lh!$A$11:$ZZ$208,26,FALSE)=0,"",VLOOKUP($A195,parlvotes_lh!$A$11:$ZZ$208,26,FALSE)))</f>
        <v/>
      </c>
      <c r="L195" s="213" t="str">
        <f>IF(ISERROR(VLOOKUP($A195,parlvotes_lh!$A$11:$ZZ$208,46,FALSE))=TRUE,"",IF(VLOOKUP($A195,parlvotes_lh!$A$11:$ZZ$208,46,FALSE)=0,"",VLOOKUP($A195,parlvotes_lh!$A$11:$ZZ$208,46,FALSE)))</f>
        <v/>
      </c>
      <c r="M195" s="213" t="str">
        <f>IF(ISERROR(VLOOKUP($A195,parlvotes_lh!$A$11:$ZZ$208,66,FALSE))=TRUE,"",IF(VLOOKUP($A195,parlvotes_lh!$A$11:$ZZ$208,66,FALSE)=0,"",VLOOKUP($A195,parlvotes_lh!$A$11:$ZZ$208,66,FALSE)))</f>
        <v/>
      </c>
      <c r="N195" s="213" t="str">
        <f>IF(ISERROR(VLOOKUP($A195,parlvotes_lh!$A$11:$ZZ$208,86,FALSE))=TRUE,"",IF(VLOOKUP($A195,parlvotes_lh!$A$11:$ZZ$208,86,FALSE)=0,"",VLOOKUP($A195,parlvotes_lh!$A$11:$ZZ$208,86,FALSE)))</f>
        <v/>
      </c>
      <c r="O195" s="213" t="str">
        <f>IF(ISERROR(VLOOKUP($A195,parlvotes_lh!$A$11:$ZZ$208,106,FALSE))=TRUE,"",IF(VLOOKUP($A195,parlvotes_lh!$A$11:$ZZ$208,106,FALSE)=0,"",VLOOKUP($A195,parlvotes_lh!$A$11:$ZZ$208,106,FALSE)))</f>
        <v/>
      </c>
      <c r="P195" s="213" t="str">
        <f>IF(ISERROR(VLOOKUP($A195,parlvotes_lh!$A$11:$ZZ$208,126,FALSE))=TRUE,"",IF(VLOOKUP($A195,parlvotes_lh!$A$11:$ZZ$208,126,FALSE)=0,"",VLOOKUP($A195,parlvotes_lh!$A$11:$ZZ$208,126,FALSE)))</f>
        <v/>
      </c>
      <c r="Q195" s="214" t="str">
        <f>IF(ISERROR(VLOOKUP($A195,parlvotes_lh!$A$11:$ZZ$208,146,FALSE))=TRUE,"",IF(VLOOKUP($A195,parlvotes_lh!$A$11:$ZZ$208,146,FALSE)=0,"",VLOOKUP($A195,parlvotes_lh!$A$11:$ZZ$208,146,FALSE)))</f>
        <v/>
      </c>
      <c r="R195" s="214" t="str">
        <f>IF(ISERROR(VLOOKUP($A195,parlvotes_lh!$A$11:$ZZ$208,166,FALSE))=TRUE,"",IF(VLOOKUP($A195,parlvotes_lh!$A$11:$ZZ$208,166,FALSE)=0,"",VLOOKUP($A195,parlvotes_lh!$A$11:$ZZ$208,166,FALSE)))</f>
        <v/>
      </c>
      <c r="S195" s="214" t="str">
        <f>IF(ISERROR(VLOOKUP($A195,parlvotes_lh!$A$11:$ZZ$208,186,FALSE))=TRUE,"",IF(VLOOKUP($A195,parlvotes_lh!$A$11:$ZZ$208,186,FALSE)=0,"",VLOOKUP($A195,parlvotes_lh!$A$11:$ZZ$208,186,FALSE)))</f>
        <v/>
      </c>
      <c r="T195" s="214" t="str">
        <f>IF(ISERROR(VLOOKUP($A195,parlvotes_lh!$A$11:$ZZ$208,206,FALSE))=TRUE,"",IF(VLOOKUP($A195,parlvotes_lh!$A$11:$ZZ$208,206,FALSE)=0,"",VLOOKUP($A195,parlvotes_lh!$A$11:$ZZ$208,206,FALSE)))</f>
        <v/>
      </c>
      <c r="U195" s="214" t="str">
        <f>IF(ISERROR(VLOOKUP($A195,parlvotes_lh!$A$11:$ZZ$208,226,FALSE))=TRUE,"",IF(VLOOKUP($A195,parlvotes_lh!$A$11:$ZZ$208,226,FALSE)=0,"",VLOOKUP($A195,parlvotes_lh!$A$11:$ZZ$208,226,FALSE)))</f>
        <v/>
      </c>
      <c r="V195" s="214" t="str">
        <f>IF(ISERROR(VLOOKUP($A195,parlvotes_lh!$A$11:$ZZ$208,246,FALSE))=TRUE,"",IF(VLOOKUP($A195,parlvotes_lh!$A$11:$ZZ$208,246,FALSE)=0,"",VLOOKUP($A195,parlvotes_lh!$A$11:$ZZ$208,246,FALSE)))</f>
        <v/>
      </c>
      <c r="W195" s="214" t="str">
        <f>IF(ISERROR(VLOOKUP($A195,parlvotes_lh!$A$11:$ZZ$208,266,FALSE))=TRUE,"",IF(VLOOKUP($A195,parlvotes_lh!$A$11:$ZZ$208,266,FALSE)=0,"",VLOOKUP($A195,parlvotes_lh!$A$11:$ZZ$208,266,FALSE)))</f>
        <v/>
      </c>
      <c r="X195" s="214" t="str">
        <f>IF(ISERROR(VLOOKUP($A195,parlvotes_lh!$A$11:$ZZ$208,286,FALSE))=TRUE,"",IF(VLOOKUP($A195,parlvotes_lh!$A$11:$ZZ$208,286,FALSE)=0,"",VLOOKUP($A195,parlvotes_lh!$A$11:$ZZ$208,286,FALSE)))</f>
        <v/>
      </c>
      <c r="Y195" s="214" t="str">
        <f>IF(ISERROR(VLOOKUP($A195,parlvotes_lh!$A$11:$ZZ$208,306,FALSE))=TRUE,"",IF(VLOOKUP($A195,parlvotes_lh!$A$11:$ZZ$208,306,FALSE)=0,"",VLOOKUP($A195,parlvotes_lh!$A$11:$ZZ$208,306,FALSE)))</f>
        <v/>
      </c>
      <c r="Z195" s="214" t="str">
        <f>IF(ISERROR(VLOOKUP($A195,parlvotes_lh!$A$11:$ZZ$208,326,FALSE))=TRUE,"",IF(VLOOKUP($A195,parlvotes_lh!$A$11:$ZZ$208,326,FALSE)=0,"",VLOOKUP($A195,parlvotes_lh!$A$11:$ZZ$208,326,FALSE)))</f>
        <v/>
      </c>
      <c r="AA195" s="214" t="str">
        <f>IF(ISERROR(VLOOKUP($A195,parlvotes_lh!$A$11:$ZZ$208,346,FALSE))=TRUE,"",IF(VLOOKUP($A195,parlvotes_lh!$A$11:$ZZ$208,346,FALSE)=0,"",VLOOKUP($A195,parlvotes_lh!$A$11:$ZZ$208,346,FALSE)))</f>
        <v/>
      </c>
      <c r="AB195" s="214" t="str">
        <f>IF(ISERROR(VLOOKUP($A195,parlvotes_lh!$A$11:$ZZ$208,366,FALSE))=TRUE,"",IF(VLOOKUP($A195,parlvotes_lh!$A$11:$ZZ$208,366,FALSE)=0,"",VLOOKUP($A195,parlvotes_lh!$A$11:$ZZ$208,366,FALSE)))</f>
        <v/>
      </c>
      <c r="AC195" s="214" t="str">
        <f>IF(ISERROR(VLOOKUP($A195,parlvotes_lh!$A$11:$ZZ$208,386,FALSE))=TRUE,"",IF(VLOOKUP($A195,parlvotes_lh!$A$11:$ZZ$208,386,FALSE)=0,"",VLOOKUP($A195,parlvotes_lh!$A$11:$ZZ$208,386,FALSE)))</f>
        <v/>
      </c>
    </row>
    <row r="196" spans="1:29" ht="13.5" customHeight="1">
      <c r="A196" s="208"/>
      <c r="B196" s="120" t="str">
        <f>IF(A196="","",MID(info_weblinks!$C$3,32,3))</f>
        <v/>
      </c>
      <c r="C196" s="120" t="str">
        <f>IF(info_parties!G199="","",info_parties!G199)</f>
        <v/>
      </c>
      <c r="D196" s="120" t="str">
        <f>IF(info_parties!K199="","",info_parties!K199)</f>
        <v/>
      </c>
      <c r="E196" s="120" t="str">
        <f>IF(info_parties!H199="","",info_parties!H199)</f>
        <v/>
      </c>
      <c r="F196" s="209" t="str">
        <f t="shared" si="24"/>
        <v/>
      </c>
      <c r="G196" s="210" t="str">
        <f t="shared" si="25"/>
        <v/>
      </c>
      <c r="H196" s="211" t="str">
        <f t="shared" si="26"/>
        <v/>
      </c>
      <c r="I196" s="212" t="str">
        <f t="shared" si="27"/>
        <v/>
      </c>
      <c r="J196" s="213" t="str">
        <f>IF(ISERROR(VLOOKUP($A196,parlvotes_lh!$A$11:$ZZ$208,6,FALSE))=TRUE,"",IF(VLOOKUP($A196,parlvotes_lh!$A$11:$ZZ$208,6,FALSE)=0,"",VLOOKUP($A196,parlvotes_lh!$A$11:$ZZ$208,6,FALSE)))</f>
        <v/>
      </c>
      <c r="K196" s="213" t="str">
        <f>IF(ISERROR(VLOOKUP($A196,parlvotes_lh!$A$11:$ZZ$208,26,FALSE))=TRUE,"",IF(VLOOKUP($A196,parlvotes_lh!$A$11:$ZZ$208,26,FALSE)=0,"",VLOOKUP($A196,parlvotes_lh!$A$11:$ZZ$208,26,FALSE)))</f>
        <v/>
      </c>
      <c r="L196" s="213" t="str">
        <f>IF(ISERROR(VLOOKUP($A196,parlvotes_lh!$A$11:$ZZ$208,46,FALSE))=TRUE,"",IF(VLOOKUP($A196,parlvotes_lh!$A$11:$ZZ$208,46,FALSE)=0,"",VLOOKUP($A196,parlvotes_lh!$A$11:$ZZ$208,46,FALSE)))</f>
        <v/>
      </c>
      <c r="M196" s="213" t="str">
        <f>IF(ISERROR(VLOOKUP($A196,parlvotes_lh!$A$11:$ZZ$208,66,FALSE))=TRUE,"",IF(VLOOKUP($A196,parlvotes_lh!$A$11:$ZZ$208,66,FALSE)=0,"",VLOOKUP($A196,parlvotes_lh!$A$11:$ZZ$208,66,FALSE)))</f>
        <v/>
      </c>
      <c r="N196" s="213" t="str">
        <f>IF(ISERROR(VLOOKUP($A196,parlvotes_lh!$A$11:$ZZ$208,86,FALSE))=TRUE,"",IF(VLOOKUP($A196,parlvotes_lh!$A$11:$ZZ$208,86,FALSE)=0,"",VLOOKUP($A196,parlvotes_lh!$A$11:$ZZ$208,86,FALSE)))</f>
        <v/>
      </c>
      <c r="O196" s="213" t="str">
        <f>IF(ISERROR(VLOOKUP($A196,parlvotes_lh!$A$11:$ZZ$208,106,FALSE))=TRUE,"",IF(VLOOKUP($A196,parlvotes_lh!$A$11:$ZZ$208,106,FALSE)=0,"",VLOOKUP($A196,parlvotes_lh!$A$11:$ZZ$208,106,FALSE)))</f>
        <v/>
      </c>
      <c r="P196" s="213" t="str">
        <f>IF(ISERROR(VLOOKUP($A196,parlvotes_lh!$A$11:$ZZ$208,126,FALSE))=TRUE,"",IF(VLOOKUP($A196,parlvotes_lh!$A$11:$ZZ$208,126,FALSE)=0,"",VLOOKUP($A196,parlvotes_lh!$A$11:$ZZ$208,126,FALSE)))</f>
        <v/>
      </c>
      <c r="Q196" s="214" t="str">
        <f>IF(ISERROR(VLOOKUP($A196,parlvotes_lh!$A$11:$ZZ$208,146,FALSE))=TRUE,"",IF(VLOOKUP($A196,parlvotes_lh!$A$11:$ZZ$208,146,FALSE)=0,"",VLOOKUP($A196,parlvotes_lh!$A$11:$ZZ$208,146,FALSE)))</f>
        <v/>
      </c>
      <c r="R196" s="214" t="str">
        <f>IF(ISERROR(VLOOKUP($A196,parlvotes_lh!$A$11:$ZZ$208,166,FALSE))=TRUE,"",IF(VLOOKUP($A196,parlvotes_lh!$A$11:$ZZ$208,166,FALSE)=0,"",VLOOKUP($A196,parlvotes_lh!$A$11:$ZZ$208,166,FALSE)))</f>
        <v/>
      </c>
      <c r="S196" s="214" t="str">
        <f>IF(ISERROR(VLOOKUP($A196,parlvotes_lh!$A$11:$ZZ$208,186,FALSE))=TRUE,"",IF(VLOOKUP($A196,parlvotes_lh!$A$11:$ZZ$208,186,FALSE)=0,"",VLOOKUP($A196,parlvotes_lh!$A$11:$ZZ$208,186,FALSE)))</f>
        <v/>
      </c>
      <c r="T196" s="214" t="str">
        <f>IF(ISERROR(VLOOKUP($A196,parlvotes_lh!$A$11:$ZZ$208,206,FALSE))=TRUE,"",IF(VLOOKUP($A196,parlvotes_lh!$A$11:$ZZ$208,206,FALSE)=0,"",VLOOKUP($A196,parlvotes_lh!$A$11:$ZZ$208,206,FALSE)))</f>
        <v/>
      </c>
      <c r="U196" s="214" t="str">
        <f>IF(ISERROR(VLOOKUP($A196,parlvotes_lh!$A$11:$ZZ$208,226,FALSE))=TRUE,"",IF(VLOOKUP($A196,parlvotes_lh!$A$11:$ZZ$208,226,FALSE)=0,"",VLOOKUP($A196,parlvotes_lh!$A$11:$ZZ$208,226,FALSE)))</f>
        <v/>
      </c>
      <c r="V196" s="214" t="str">
        <f>IF(ISERROR(VLOOKUP($A196,parlvotes_lh!$A$11:$ZZ$208,246,FALSE))=TRUE,"",IF(VLOOKUP($A196,parlvotes_lh!$A$11:$ZZ$208,246,FALSE)=0,"",VLOOKUP($A196,parlvotes_lh!$A$11:$ZZ$208,246,FALSE)))</f>
        <v/>
      </c>
      <c r="W196" s="214" t="str">
        <f>IF(ISERROR(VLOOKUP($A196,parlvotes_lh!$A$11:$ZZ$208,266,FALSE))=TRUE,"",IF(VLOOKUP($A196,parlvotes_lh!$A$11:$ZZ$208,266,FALSE)=0,"",VLOOKUP($A196,parlvotes_lh!$A$11:$ZZ$208,266,FALSE)))</f>
        <v/>
      </c>
      <c r="X196" s="214" t="str">
        <f>IF(ISERROR(VLOOKUP($A196,parlvotes_lh!$A$11:$ZZ$208,286,FALSE))=TRUE,"",IF(VLOOKUP($A196,parlvotes_lh!$A$11:$ZZ$208,286,FALSE)=0,"",VLOOKUP($A196,parlvotes_lh!$A$11:$ZZ$208,286,FALSE)))</f>
        <v/>
      </c>
      <c r="Y196" s="214" t="str">
        <f>IF(ISERROR(VLOOKUP($A196,parlvotes_lh!$A$11:$ZZ$208,306,FALSE))=TRUE,"",IF(VLOOKUP($A196,parlvotes_lh!$A$11:$ZZ$208,306,FALSE)=0,"",VLOOKUP($A196,parlvotes_lh!$A$11:$ZZ$208,306,FALSE)))</f>
        <v/>
      </c>
      <c r="Z196" s="214" t="str">
        <f>IF(ISERROR(VLOOKUP($A196,parlvotes_lh!$A$11:$ZZ$208,326,FALSE))=TRUE,"",IF(VLOOKUP($A196,parlvotes_lh!$A$11:$ZZ$208,326,FALSE)=0,"",VLOOKUP($A196,parlvotes_lh!$A$11:$ZZ$208,326,FALSE)))</f>
        <v/>
      </c>
      <c r="AA196" s="214" t="str">
        <f>IF(ISERROR(VLOOKUP($A196,parlvotes_lh!$A$11:$ZZ$208,346,FALSE))=TRUE,"",IF(VLOOKUP($A196,parlvotes_lh!$A$11:$ZZ$208,346,FALSE)=0,"",VLOOKUP($A196,parlvotes_lh!$A$11:$ZZ$208,346,FALSE)))</f>
        <v/>
      </c>
      <c r="AB196" s="214" t="str">
        <f>IF(ISERROR(VLOOKUP($A196,parlvotes_lh!$A$11:$ZZ$208,366,FALSE))=TRUE,"",IF(VLOOKUP($A196,parlvotes_lh!$A$11:$ZZ$208,366,FALSE)=0,"",VLOOKUP($A196,parlvotes_lh!$A$11:$ZZ$208,366,FALSE)))</f>
        <v/>
      </c>
      <c r="AC196" s="214" t="str">
        <f>IF(ISERROR(VLOOKUP($A196,parlvotes_lh!$A$11:$ZZ$208,386,FALSE))=TRUE,"",IF(VLOOKUP($A196,parlvotes_lh!$A$11:$ZZ$208,386,FALSE)=0,"",VLOOKUP($A196,parlvotes_lh!$A$11:$ZZ$208,386,FALSE)))</f>
        <v/>
      </c>
    </row>
    <row r="197" spans="1:29" ht="13.5" customHeight="1">
      <c r="A197" s="208"/>
      <c r="B197" s="120" t="str">
        <f>IF(A197="","",MID(info_weblinks!$C$3,32,3))</f>
        <v/>
      </c>
      <c r="C197" s="120" t="str">
        <f>IF(info_parties!G200="","",info_parties!G200)</f>
        <v/>
      </c>
      <c r="D197" s="120" t="str">
        <f>IF(info_parties!K200="","",info_parties!K200)</f>
        <v/>
      </c>
      <c r="E197" s="120" t="str">
        <f>IF(info_parties!H200="","",info_parties!H200)</f>
        <v/>
      </c>
      <c r="F197" s="209" t="str">
        <f t="shared" si="24"/>
        <v/>
      </c>
      <c r="G197" s="210" t="str">
        <f t="shared" si="25"/>
        <v/>
      </c>
      <c r="H197" s="211" t="str">
        <f t="shared" si="26"/>
        <v/>
      </c>
      <c r="I197" s="212" t="str">
        <f t="shared" si="27"/>
        <v/>
      </c>
      <c r="J197" s="213" t="str">
        <f>IF(ISERROR(VLOOKUP($A197,parlvotes_lh!$A$11:$ZZ$208,6,FALSE))=TRUE,"",IF(VLOOKUP($A197,parlvotes_lh!$A$11:$ZZ$208,6,FALSE)=0,"",VLOOKUP($A197,parlvotes_lh!$A$11:$ZZ$208,6,FALSE)))</f>
        <v/>
      </c>
      <c r="K197" s="213" t="str">
        <f>IF(ISERROR(VLOOKUP($A197,parlvotes_lh!$A$11:$ZZ$208,26,FALSE))=TRUE,"",IF(VLOOKUP($A197,parlvotes_lh!$A$11:$ZZ$208,26,FALSE)=0,"",VLOOKUP($A197,parlvotes_lh!$A$11:$ZZ$208,26,FALSE)))</f>
        <v/>
      </c>
      <c r="L197" s="213" t="str">
        <f>IF(ISERROR(VLOOKUP($A197,parlvotes_lh!$A$11:$ZZ$208,46,FALSE))=TRUE,"",IF(VLOOKUP($A197,parlvotes_lh!$A$11:$ZZ$208,46,FALSE)=0,"",VLOOKUP($A197,parlvotes_lh!$A$11:$ZZ$208,46,FALSE)))</f>
        <v/>
      </c>
      <c r="M197" s="213" t="str">
        <f>IF(ISERROR(VLOOKUP($A197,parlvotes_lh!$A$11:$ZZ$208,66,FALSE))=TRUE,"",IF(VLOOKUP($A197,parlvotes_lh!$A$11:$ZZ$208,66,FALSE)=0,"",VLOOKUP($A197,parlvotes_lh!$A$11:$ZZ$208,66,FALSE)))</f>
        <v/>
      </c>
      <c r="N197" s="213" t="str">
        <f>IF(ISERROR(VLOOKUP($A197,parlvotes_lh!$A$11:$ZZ$208,86,FALSE))=TRUE,"",IF(VLOOKUP($A197,parlvotes_lh!$A$11:$ZZ$208,86,FALSE)=0,"",VLOOKUP($A197,parlvotes_lh!$A$11:$ZZ$208,86,FALSE)))</f>
        <v/>
      </c>
      <c r="O197" s="213" t="str">
        <f>IF(ISERROR(VLOOKUP($A197,parlvotes_lh!$A$11:$ZZ$208,106,FALSE))=TRUE,"",IF(VLOOKUP($A197,parlvotes_lh!$A$11:$ZZ$208,106,FALSE)=0,"",VLOOKUP($A197,parlvotes_lh!$A$11:$ZZ$208,106,FALSE)))</f>
        <v/>
      </c>
      <c r="P197" s="213" t="str">
        <f>IF(ISERROR(VLOOKUP($A197,parlvotes_lh!$A$11:$ZZ$208,126,FALSE))=TRUE,"",IF(VLOOKUP($A197,parlvotes_lh!$A$11:$ZZ$208,126,FALSE)=0,"",VLOOKUP($A197,parlvotes_lh!$A$11:$ZZ$208,126,FALSE)))</f>
        <v/>
      </c>
      <c r="Q197" s="214" t="str">
        <f>IF(ISERROR(VLOOKUP($A197,parlvotes_lh!$A$11:$ZZ$208,146,FALSE))=TRUE,"",IF(VLOOKUP($A197,parlvotes_lh!$A$11:$ZZ$208,146,FALSE)=0,"",VLOOKUP($A197,parlvotes_lh!$A$11:$ZZ$208,146,FALSE)))</f>
        <v/>
      </c>
      <c r="R197" s="214" t="str">
        <f>IF(ISERROR(VLOOKUP($A197,parlvotes_lh!$A$11:$ZZ$208,166,FALSE))=TRUE,"",IF(VLOOKUP($A197,parlvotes_lh!$A$11:$ZZ$208,166,FALSE)=0,"",VLOOKUP($A197,parlvotes_lh!$A$11:$ZZ$208,166,FALSE)))</f>
        <v/>
      </c>
      <c r="S197" s="214" t="str">
        <f>IF(ISERROR(VLOOKUP($A197,parlvotes_lh!$A$11:$ZZ$208,186,FALSE))=TRUE,"",IF(VLOOKUP($A197,parlvotes_lh!$A$11:$ZZ$208,186,FALSE)=0,"",VLOOKUP($A197,parlvotes_lh!$A$11:$ZZ$208,186,FALSE)))</f>
        <v/>
      </c>
      <c r="T197" s="214" t="str">
        <f>IF(ISERROR(VLOOKUP($A197,parlvotes_lh!$A$11:$ZZ$208,206,FALSE))=TRUE,"",IF(VLOOKUP($A197,parlvotes_lh!$A$11:$ZZ$208,206,FALSE)=0,"",VLOOKUP($A197,parlvotes_lh!$A$11:$ZZ$208,206,FALSE)))</f>
        <v/>
      </c>
      <c r="U197" s="214" t="str">
        <f>IF(ISERROR(VLOOKUP($A197,parlvotes_lh!$A$11:$ZZ$208,226,FALSE))=TRUE,"",IF(VLOOKUP($A197,parlvotes_lh!$A$11:$ZZ$208,226,FALSE)=0,"",VLOOKUP($A197,parlvotes_lh!$A$11:$ZZ$208,226,FALSE)))</f>
        <v/>
      </c>
      <c r="V197" s="214" t="str">
        <f>IF(ISERROR(VLOOKUP($A197,parlvotes_lh!$A$11:$ZZ$208,246,FALSE))=TRUE,"",IF(VLOOKUP($A197,parlvotes_lh!$A$11:$ZZ$208,246,FALSE)=0,"",VLOOKUP($A197,parlvotes_lh!$A$11:$ZZ$208,246,FALSE)))</f>
        <v/>
      </c>
      <c r="W197" s="214" t="str">
        <f>IF(ISERROR(VLOOKUP($A197,parlvotes_lh!$A$11:$ZZ$208,266,FALSE))=TRUE,"",IF(VLOOKUP($A197,parlvotes_lh!$A$11:$ZZ$208,266,FALSE)=0,"",VLOOKUP($A197,parlvotes_lh!$A$11:$ZZ$208,266,FALSE)))</f>
        <v/>
      </c>
      <c r="X197" s="214" t="str">
        <f>IF(ISERROR(VLOOKUP($A197,parlvotes_lh!$A$11:$ZZ$208,286,FALSE))=TRUE,"",IF(VLOOKUP($A197,parlvotes_lh!$A$11:$ZZ$208,286,FALSE)=0,"",VLOOKUP($A197,parlvotes_lh!$A$11:$ZZ$208,286,FALSE)))</f>
        <v/>
      </c>
      <c r="Y197" s="214" t="str">
        <f>IF(ISERROR(VLOOKUP($A197,parlvotes_lh!$A$11:$ZZ$208,306,FALSE))=TRUE,"",IF(VLOOKUP($A197,parlvotes_lh!$A$11:$ZZ$208,306,FALSE)=0,"",VLOOKUP($A197,parlvotes_lh!$A$11:$ZZ$208,306,FALSE)))</f>
        <v/>
      </c>
      <c r="Z197" s="214" t="str">
        <f>IF(ISERROR(VLOOKUP($A197,parlvotes_lh!$A$11:$ZZ$208,326,FALSE))=TRUE,"",IF(VLOOKUP($A197,parlvotes_lh!$A$11:$ZZ$208,326,FALSE)=0,"",VLOOKUP($A197,parlvotes_lh!$A$11:$ZZ$208,326,FALSE)))</f>
        <v/>
      </c>
      <c r="AA197" s="214" t="str">
        <f>IF(ISERROR(VLOOKUP($A197,parlvotes_lh!$A$11:$ZZ$208,346,FALSE))=TRUE,"",IF(VLOOKUP($A197,parlvotes_lh!$A$11:$ZZ$208,346,FALSE)=0,"",VLOOKUP($A197,parlvotes_lh!$A$11:$ZZ$208,346,FALSE)))</f>
        <v/>
      </c>
      <c r="AB197" s="214" t="str">
        <f>IF(ISERROR(VLOOKUP($A197,parlvotes_lh!$A$11:$ZZ$208,366,FALSE))=TRUE,"",IF(VLOOKUP($A197,parlvotes_lh!$A$11:$ZZ$208,366,FALSE)=0,"",VLOOKUP($A197,parlvotes_lh!$A$11:$ZZ$208,366,FALSE)))</f>
        <v/>
      </c>
      <c r="AC197" s="214" t="str">
        <f>IF(ISERROR(VLOOKUP($A197,parlvotes_lh!$A$11:$ZZ$208,386,FALSE))=TRUE,"",IF(VLOOKUP($A197,parlvotes_lh!$A$11:$ZZ$208,386,FALSE)=0,"",VLOOKUP($A197,parlvotes_lh!$A$11:$ZZ$208,386,FALSE)))</f>
        <v/>
      </c>
    </row>
    <row r="198" spans="1:29" ht="13.5" customHeight="1">
      <c r="A198" s="208"/>
      <c r="B198" s="120" t="str">
        <f>IF(A198="","",MID(info_weblinks!$C$3,32,3))</f>
        <v/>
      </c>
      <c r="C198" s="120" t="str">
        <f>IF(info_parties!G201="","",info_parties!G201)</f>
        <v/>
      </c>
      <c r="D198" s="120" t="str">
        <f>IF(info_parties!K201="","",info_parties!K201)</f>
        <v/>
      </c>
      <c r="E198" s="120" t="str">
        <f>IF(info_parties!H201="","",info_parties!H201)</f>
        <v/>
      </c>
      <c r="F198" s="209" t="str">
        <f t="shared" si="24"/>
        <v/>
      </c>
      <c r="G198" s="210" t="str">
        <f t="shared" si="25"/>
        <v/>
      </c>
      <c r="H198" s="211" t="str">
        <f t="shared" si="26"/>
        <v/>
      </c>
      <c r="I198" s="212" t="str">
        <f t="shared" si="27"/>
        <v/>
      </c>
      <c r="J198" s="213" t="str">
        <f>IF(ISERROR(VLOOKUP($A198,parlvotes_lh!$A$11:$ZZ$208,6,FALSE))=TRUE,"",IF(VLOOKUP($A198,parlvotes_lh!$A$11:$ZZ$208,6,FALSE)=0,"",VLOOKUP($A198,parlvotes_lh!$A$11:$ZZ$208,6,FALSE)))</f>
        <v/>
      </c>
      <c r="K198" s="213" t="str">
        <f>IF(ISERROR(VLOOKUP($A198,parlvotes_lh!$A$11:$ZZ$208,26,FALSE))=TRUE,"",IF(VLOOKUP($A198,parlvotes_lh!$A$11:$ZZ$208,26,FALSE)=0,"",VLOOKUP($A198,parlvotes_lh!$A$11:$ZZ$208,26,FALSE)))</f>
        <v/>
      </c>
      <c r="L198" s="213" t="str">
        <f>IF(ISERROR(VLOOKUP($A198,parlvotes_lh!$A$11:$ZZ$208,46,FALSE))=TRUE,"",IF(VLOOKUP($A198,parlvotes_lh!$A$11:$ZZ$208,46,FALSE)=0,"",VLOOKUP($A198,parlvotes_lh!$A$11:$ZZ$208,46,FALSE)))</f>
        <v/>
      </c>
      <c r="M198" s="213" t="str">
        <f>IF(ISERROR(VLOOKUP($A198,parlvotes_lh!$A$11:$ZZ$208,66,FALSE))=TRUE,"",IF(VLOOKUP($A198,parlvotes_lh!$A$11:$ZZ$208,66,FALSE)=0,"",VLOOKUP($A198,parlvotes_lh!$A$11:$ZZ$208,66,FALSE)))</f>
        <v/>
      </c>
      <c r="N198" s="213" t="str">
        <f>IF(ISERROR(VLOOKUP($A198,parlvotes_lh!$A$11:$ZZ$208,86,FALSE))=TRUE,"",IF(VLOOKUP($A198,parlvotes_lh!$A$11:$ZZ$208,86,FALSE)=0,"",VLOOKUP($A198,parlvotes_lh!$A$11:$ZZ$208,86,FALSE)))</f>
        <v/>
      </c>
      <c r="O198" s="213" t="str">
        <f>IF(ISERROR(VLOOKUP($A198,parlvotes_lh!$A$11:$ZZ$208,106,FALSE))=TRUE,"",IF(VLOOKUP($A198,parlvotes_lh!$A$11:$ZZ$208,106,FALSE)=0,"",VLOOKUP($A198,parlvotes_lh!$A$11:$ZZ$208,106,FALSE)))</f>
        <v/>
      </c>
      <c r="P198" s="213" t="str">
        <f>IF(ISERROR(VLOOKUP($A198,parlvotes_lh!$A$11:$ZZ$208,126,FALSE))=TRUE,"",IF(VLOOKUP($A198,parlvotes_lh!$A$11:$ZZ$208,126,FALSE)=0,"",VLOOKUP($A198,parlvotes_lh!$A$11:$ZZ$208,126,FALSE)))</f>
        <v/>
      </c>
      <c r="Q198" s="214" t="str">
        <f>IF(ISERROR(VLOOKUP($A198,parlvotes_lh!$A$11:$ZZ$208,146,FALSE))=TRUE,"",IF(VLOOKUP($A198,parlvotes_lh!$A$11:$ZZ$208,146,FALSE)=0,"",VLOOKUP($A198,parlvotes_lh!$A$11:$ZZ$208,146,FALSE)))</f>
        <v/>
      </c>
      <c r="R198" s="214" t="str">
        <f>IF(ISERROR(VLOOKUP($A198,parlvotes_lh!$A$11:$ZZ$208,166,FALSE))=TRUE,"",IF(VLOOKUP($A198,parlvotes_lh!$A$11:$ZZ$208,166,FALSE)=0,"",VLOOKUP($A198,parlvotes_lh!$A$11:$ZZ$208,166,FALSE)))</f>
        <v/>
      </c>
      <c r="S198" s="214" t="str">
        <f>IF(ISERROR(VLOOKUP($A198,parlvotes_lh!$A$11:$ZZ$208,186,FALSE))=TRUE,"",IF(VLOOKUP($A198,parlvotes_lh!$A$11:$ZZ$208,186,FALSE)=0,"",VLOOKUP($A198,parlvotes_lh!$A$11:$ZZ$208,186,FALSE)))</f>
        <v/>
      </c>
      <c r="T198" s="214" t="str">
        <f>IF(ISERROR(VLOOKUP($A198,parlvotes_lh!$A$11:$ZZ$208,206,FALSE))=TRUE,"",IF(VLOOKUP($A198,parlvotes_lh!$A$11:$ZZ$208,206,FALSE)=0,"",VLOOKUP($A198,parlvotes_lh!$A$11:$ZZ$208,206,FALSE)))</f>
        <v/>
      </c>
      <c r="U198" s="214" t="str">
        <f>IF(ISERROR(VLOOKUP($A198,parlvotes_lh!$A$11:$ZZ$208,226,FALSE))=TRUE,"",IF(VLOOKUP($A198,parlvotes_lh!$A$11:$ZZ$208,226,FALSE)=0,"",VLOOKUP($A198,parlvotes_lh!$A$11:$ZZ$208,226,FALSE)))</f>
        <v/>
      </c>
      <c r="V198" s="214" t="str">
        <f>IF(ISERROR(VLOOKUP($A198,parlvotes_lh!$A$11:$ZZ$208,246,FALSE))=TRUE,"",IF(VLOOKUP($A198,parlvotes_lh!$A$11:$ZZ$208,246,FALSE)=0,"",VLOOKUP($A198,parlvotes_lh!$A$11:$ZZ$208,246,FALSE)))</f>
        <v/>
      </c>
      <c r="W198" s="214" t="str">
        <f>IF(ISERROR(VLOOKUP($A198,parlvotes_lh!$A$11:$ZZ$208,266,FALSE))=TRUE,"",IF(VLOOKUP($A198,parlvotes_lh!$A$11:$ZZ$208,266,FALSE)=0,"",VLOOKUP($A198,parlvotes_lh!$A$11:$ZZ$208,266,FALSE)))</f>
        <v/>
      </c>
      <c r="X198" s="214" t="str">
        <f>IF(ISERROR(VLOOKUP($A198,parlvotes_lh!$A$11:$ZZ$208,286,FALSE))=TRUE,"",IF(VLOOKUP($A198,parlvotes_lh!$A$11:$ZZ$208,286,FALSE)=0,"",VLOOKUP($A198,parlvotes_lh!$A$11:$ZZ$208,286,FALSE)))</f>
        <v/>
      </c>
      <c r="Y198" s="214" t="str">
        <f>IF(ISERROR(VLOOKUP($A198,parlvotes_lh!$A$11:$ZZ$208,306,FALSE))=TRUE,"",IF(VLOOKUP($A198,parlvotes_lh!$A$11:$ZZ$208,306,FALSE)=0,"",VLOOKUP($A198,parlvotes_lh!$A$11:$ZZ$208,306,FALSE)))</f>
        <v/>
      </c>
      <c r="Z198" s="214" t="str">
        <f>IF(ISERROR(VLOOKUP($A198,parlvotes_lh!$A$11:$ZZ$208,326,FALSE))=TRUE,"",IF(VLOOKUP($A198,parlvotes_lh!$A$11:$ZZ$208,326,FALSE)=0,"",VLOOKUP($A198,parlvotes_lh!$A$11:$ZZ$208,326,FALSE)))</f>
        <v/>
      </c>
      <c r="AA198" s="214" t="str">
        <f>IF(ISERROR(VLOOKUP($A198,parlvotes_lh!$A$11:$ZZ$208,346,FALSE))=TRUE,"",IF(VLOOKUP($A198,parlvotes_lh!$A$11:$ZZ$208,346,FALSE)=0,"",VLOOKUP($A198,parlvotes_lh!$A$11:$ZZ$208,346,FALSE)))</f>
        <v/>
      </c>
      <c r="AB198" s="214" t="str">
        <f>IF(ISERROR(VLOOKUP($A198,parlvotes_lh!$A$11:$ZZ$208,366,FALSE))=TRUE,"",IF(VLOOKUP($A198,parlvotes_lh!$A$11:$ZZ$208,366,FALSE)=0,"",VLOOKUP($A198,parlvotes_lh!$A$11:$ZZ$208,366,FALSE)))</f>
        <v/>
      </c>
      <c r="AC198" s="214" t="str">
        <f>IF(ISERROR(VLOOKUP($A198,parlvotes_lh!$A$11:$ZZ$208,386,FALSE))=TRUE,"",IF(VLOOKUP($A198,parlvotes_lh!$A$11:$ZZ$208,386,FALSE)=0,"",VLOOKUP($A198,parlvotes_lh!$A$11:$ZZ$208,386,FALSE)))</f>
        <v/>
      </c>
    </row>
    <row r="199" spans="1:29" ht="13.5" customHeight="1">
      <c r="A199" s="208"/>
      <c r="B199" s="120" t="str">
        <f>IF(A199="","",MID(info_weblinks!$C$3,32,3))</f>
        <v/>
      </c>
      <c r="C199" s="120" t="str">
        <f>IF(info_parties!G202="","",info_parties!G202)</f>
        <v/>
      </c>
      <c r="D199" s="120" t="str">
        <f>IF(info_parties!K202="","",info_parties!K202)</f>
        <v/>
      </c>
      <c r="E199" s="120" t="str">
        <f>IF(info_parties!H202="","",info_parties!H202)</f>
        <v/>
      </c>
      <c r="F199" s="209" t="str">
        <f t="shared" si="24"/>
        <v/>
      </c>
      <c r="G199" s="210" t="str">
        <f t="shared" si="25"/>
        <v/>
      </c>
      <c r="H199" s="211" t="str">
        <f t="shared" si="26"/>
        <v/>
      </c>
      <c r="I199" s="212" t="str">
        <f t="shared" si="27"/>
        <v/>
      </c>
      <c r="J199" s="213" t="str">
        <f>IF(ISERROR(VLOOKUP($A199,parlvotes_lh!$A$11:$ZZ$208,6,FALSE))=TRUE,"",IF(VLOOKUP($A199,parlvotes_lh!$A$11:$ZZ$208,6,FALSE)=0,"",VLOOKUP($A199,parlvotes_lh!$A$11:$ZZ$208,6,FALSE)))</f>
        <v/>
      </c>
      <c r="K199" s="213" t="str">
        <f>IF(ISERROR(VLOOKUP($A199,parlvotes_lh!$A$11:$ZZ$208,26,FALSE))=TRUE,"",IF(VLOOKUP($A199,parlvotes_lh!$A$11:$ZZ$208,26,FALSE)=0,"",VLOOKUP($A199,parlvotes_lh!$A$11:$ZZ$208,26,FALSE)))</f>
        <v/>
      </c>
      <c r="L199" s="213" t="str">
        <f>IF(ISERROR(VLOOKUP($A199,parlvotes_lh!$A$11:$ZZ$208,46,FALSE))=TRUE,"",IF(VLOOKUP($A199,parlvotes_lh!$A$11:$ZZ$208,46,FALSE)=0,"",VLOOKUP($A199,parlvotes_lh!$A$11:$ZZ$208,46,FALSE)))</f>
        <v/>
      </c>
      <c r="M199" s="213" t="str">
        <f>IF(ISERROR(VLOOKUP($A199,parlvotes_lh!$A$11:$ZZ$208,66,FALSE))=TRUE,"",IF(VLOOKUP($A199,parlvotes_lh!$A$11:$ZZ$208,66,FALSE)=0,"",VLOOKUP($A199,parlvotes_lh!$A$11:$ZZ$208,66,FALSE)))</f>
        <v/>
      </c>
      <c r="N199" s="213" t="str">
        <f>IF(ISERROR(VLOOKUP($A199,parlvotes_lh!$A$11:$ZZ$208,86,FALSE))=TRUE,"",IF(VLOOKUP($A199,parlvotes_lh!$A$11:$ZZ$208,86,FALSE)=0,"",VLOOKUP($A199,parlvotes_lh!$A$11:$ZZ$208,86,FALSE)))</f>
        <v/>
      </c>
      <c r="O199" s="213" t="str">
        <f>IF(ISERROR(VLOOKUP($A199,parlvotes_lh!$A$11:$ZZ$208,106,FALSE))=TRUE,"",IF(VLOOKUP($A199,parlvotes_lh!$A$11:$ZZ$208,106,FALSE)=0,"",VLOOKUP($A199,parlvotes_lh!$A$11:$ZZ$208,106,FALSE)))</f>
        <v/>
      </c>
      <c r="P199" s="213" t="str">
        <f>IF(ISERROR(VLOOKUP($A199,parlvotes_lh!$A$11:$ZZ$208,126,FALSE))=TRUE,"",IF(VLOOKUP($A199,parlvotes_lh!$A$11:$ZZ$208,126,FALSE)=0,"",VLOOKUP($A199,parlvotes_lh!$A$11:$ZZ$208,126,FALSE)))</f>
        <v/>
      </c>
      <c r="Q199" s="214" t="str">
        <f>IF(ISERROR(VLOOKUP($A199,parlvotes_lh!$A$11:$ZZ$208,146,FALSE))=TRUE,"",IF(VLOOKUP($A199,parlvotes_lh!$A$11:$ZZ$208,146,FALSE)=0,"",VLOOKUP($A199,parlvotes_lh!$A$11:$ZZ$208,146,FALSE)))</f>
        <v/>
      </c>
      <c r="R199" s="214" t="str">
        <f>IF(ISERROR(VLOOKUP($A199,parlvotes_lh!$A$11:$ZZ$208,166,FALSE))=TRUE,"",IF(VLOOKUP($A199,parlvotes_lh!$A$11:$ZZ$208,166,FALSE)=0,"",VLOOKUP($A199,parlvotes_lh!$A$11:$ZZ$208,166,FALSE)))</f>
        <v/>
      </c>
      <c r="S199" s="214" t="str">
        <f>IF(ISERROR(VLOOKUP($A199,parlvotes_lh!$A$11:$ZZ$208,186,FALSE))=TRUE,"",IF(VLOOKUP($A199,parlvotes_lh!$A$11:$ZZ$208,186,FALSE)=0,"",VLOOKUP($A199,parlvotes_lh!$A$11:$ZZ$208,186,FALSE)))</f>
        <v/>
      </c>
      <c r="T199" s="214" t="str">
        <f>IF(ISERROR(VLOOKUP($A199,parlvotes_lh!$A$11:$ZZ$208,206,FALSE))=TRUE,"",IF(VLOOKUP($A199,parlvotes_lh!$A$11:$ZZ$208,206,FALSE)=0,"",VLOOKUP($A199,parlvotes_lh!$A$11:$ZZ$208,206,FALSE)))</f>
        <v/>
      </c>
      <c r="U199" s="214" t="str">
        <f>IF(ISERROR(VLOOKUP($A199,parlvotes_lh!$A$11:$ZZ$208,226,FALSE))=TRUE,"",IF(VLOOKUP($A199,parlvotes_lh!$A$11:$ZZ$208,226,FALSE)=0,"",VLOOKUP($A199,parlvotes_lh!$A$11:$ZZ$208,226,FALSE)))</f>
        <v/>
      </c>
      <c r="V199" s="214" t="str">
        <f>IF(ISERROR(VLOOKUP($A199,parlvotes_lh!$A$11:$ZZ$208,246,FALSE))=TRUE,"",IF(VLOOKUP($A199,parlvotes_lh!$A$11:$ZZ$208,246,FALSE)=0,"",VLOOKUP($A199,parlvotes_lh!$A$11:$ZZ$208,246,FALSE)))</f>
        <v/>
      </c>
      <c r="W199" s="214" t="str">
        <f>IF(ISERROR(VLOOKUP($A199,parlvotes_lh!$A$11:$ZZ$208,266,FALSE))=TRUE,"",IF(VLOOKUP($A199,parlvotes_lh!$A$11:$ZZ$208,266,FALSE)=0,"",VLOOKUP($A199,parlvotes_lh!$A$11:$ZZ$208,266,FALSE)))</f>
        <v/>
      </c>
      <c r="X199" s="214" t="str">
        <f>IF(ISERROR(VLOOKUP($A199,parlvotes_lh!$A$11:$ZZ$208,286,FALSE))=TRUE,"",IF(VLOOKUP($A199,parlvotes_lh!$A$11:$ZZ$208,286,FALSE)=0,"",VLOOKUP($A199,parlvotes_lh!$A$11:$ZZ$208,286,FALSE)))</f>
        <v/>
      </c>
      <c r="Y199" s="214" t="str">
        <f>IF(ISERROR(VLOOKUP($A199,parlvotes_lh!$A$11:$ZZ$208,306,FALSE))=TRUE,"",IF(VLOOKUP($A199,parlvotes_lh!$A$11:$ZZ$208,306,FALSE)=0,"",VLOOKUP($A199,parlvotes_lh!$A$11:$ZZ$208,306,FALSE)))</f>
        <v/>
      </c>
      <c r="Z199" s="214" t="str">
        <f>IF(ISERROR(VLOOKUP($A199,parlvotes_lh!$A$11:$ZZ$208,326,FALSE))=TRUE,"",IF(VLOOKUP($A199,parlvotes_lh!$A$11:$ZZ$208,326,FALSE)=0,"",VLOOKUP($A199,parlvotes_lh!$A$11:$ZZ$208,326,FALSE)))</f>
        <v/>
      </c>
      <c r="AA199" s="214" t="str">
        <f>IF(ISERROR(VLOOKUP($A199,parlvotes_lh!$A$11:$ZZ$208,346,FALSE))=TRUE,"",IF(VLOOKUP($A199,parlvotes_lh!$A$11:$ZZ$208,346,FALSE)=0,"",VLOOKUP($A199,parlvotes_lh!$A$11:$ZZ$208,346,FALSE)))</f>
        <v/>
      </c>
      <c r="AB199" s="214" t="str">
        <f>IF(ISERROR(VLOOKUP($A199,parlvotes_lh!$A$11:$ZZ$208,366,FALSE))=TRUE,"",IF(VLOOKUP($A199,parlvotes_lh!$A$11:$ZZ$208,366,FALSE)=0,"",VLOOKUP($A199,parlvotes_lh!$A$11:$ZZ$208,366,FALSE)))</f>
        <v/>
      </c>
      <c r="AC199" s="214" t="str">
        <f>IF(ISERROR(VLOOKUP($A199,parlvotes_lh!$A$11:$ZZ$208,386,FALSE))=TRUE,"",IF(VLOOKUP($A199,parlvotes_lh!$A$11:$ZZ$208,386,FALSE)=0,"",VLOOKUP($A199,parlvotes_lh!$A$11:$ZZ$208,386,FALSE)))</f>
        <v/>
      </c>
    </row>
    <row r="200" spans="1:29" ht="13.5" customHeight="1">
      <c r="A200" s="208"/>
      <c r="B200" s="120" t="str">
        <f>IF(A200="","",MID(info_weblinks!$C$3,32,3))</f>
        <v/>
      </c>
      <c r="C200" s="120" t="str">
        <f>IF(info_parties!G203="","",info_parties!G203)</f>
        <v/>
      </c>
      <c r="D200" s="120" t="str">
        <f>IF(info_parties!K203="","",info_parties!K203)</f>
        <v/>
      </c>
      <c r="E200" s="120" t="str">
        <f>IF(info_parties!H203="","",info_parties!H203)</f>
        <v/>
      </c>
      <c r="F200" s="209" t="str">
        <f t="shared" si="24"/>
        <v/>
      </c>
      <c r="G200" s="210" t="str">
        <f t="shared" si="25"/>
        <v/>
      </c>
      <c r="H200" s="211" t="str">
        <f t="shared" si="26"/>
        <v/>
      </c>
      <c r="I200" s="212" t="str">
        <f t="shared" si="27"/>
        <v/>
      </c>
      <c r="J200" s="213" t="str">
        <f>IF(ISERROR(VLOOKUP($A200,parlvotes_lh!$A$11:$ZZ$208,6,FALSE))=TRUE,"",IF(VLOOKUP($A200,parlvotes_lh!$A$11:$ZZ$208,6,FALSE)=0,"",VLOOKUP($A200,parlvotes_lh!$A$11:$ZZ$208,6,FALSE)))</f>
        <v/>
      </c>
      <c r="K200" s="213" t="str">
        <f>IF(ISERROR(VLOOKUP($A200,parlvotes_lh!$A$11:$ZZ$208,26,FALSE))=TRUE,"",IF(VLOOKUP($A200,parlvotes_lh!$A$11:$ZZ$208,26,FALSE)=0,"",VLOOKUP($A200,parlvotes_lh!$A$11:$ZZ$208,26,FALSE)))</f>
        <v/>
      </c>
      <c r="L200" s="213" t="str">
        <f>IF(ISERROR(VLOOKUP($A200,parlvotes_lh!$A$11:$ZZ$208,46,FALSE))=TRUE,"",IF(VLOOKUP($A200,parlvotes_lh!$A$11:$ZZ$208,46,FALSE)=0,"",VLOOKUP($A200,parlvotes_lh!$A$11:$ZZ$208,46,FALSE)))</f>
        <v/>
      </c>
      <c r="M200" s="213" t="str">
        <f>IF(ISERROR(VLOOKUP($A200,parlvotes_lh!$A$11:$ZZ$208,66,FALSE))=TRUE,"",IF(VLOOKUP($A200,parlvotes_lh!$A$11:$ZZ$208,66,FALSE)=0,"",VLOOKUP($A200,parlvotes_lh!$A$11:$ZZ$208,66,FALSE)))</f>
        <v/>
      </c>
      <c r="N200" s="213" t="str">
        <f>IF(ISERROR(VLOOKUP($A200,parlvotes_lh!$A$11:$ZZ$208,86,FALSE))=TRUE,"",IF(VLOOKUP($A200,parlvotes_lh!$A$11:$ZZ$208,86,FALSE)=0,"",VLOOKUP($A200,parlvotes_lh!$A$11:$ZZ$208,86,FALSE)))</f>
        <v/>
      </c>
      <c r="O200" s="213" t="str">
        <f>IF(ISERROR(VLOOKUP($A200,parlvotes_lh!$A$11:$ZZ$208,106,FALSE))=TRUE,"",IF(VLOOKUP($A200,parlvotes_lh!$A$11:$ZZ$208,106,FALSE)=0,"",VLOOKUP($A200,parlvotes_lh!$A$11:$ZZ$208,106,FALSE)))</f>
        <v/>
      </c>
      <c r="P200" s="213" t="str">
        <f>IF(ISERROR(VLOOKUP($A200,parlvotes_lh!$A$11:$ZZ$208,126,FALSE))=TRUE,"",IF(VLOOKUP($A200,parlvotes_lh!$A$11:$ZZ$208,126,FALSE)=0,"",VLOOKUP($A200,parlvotes_lh!$A$11:$ZZ$208,126,FALSE)))</f>
        <v/>
      </c>
      <c r="Q200" s="214" t="str">
        <f>IF(ISERROR(VLOOKUP($A200,parlvotes_lh!$A$11:$ZZ$208,146,FALSE))=TRUE,"",IF(VLOOKUP($A200,parlvotes_lh!$A$11:$ZZ$208,146,FALSE)=0,"",VLOOKUP($A200,parlvotes_lh!$A$11:$ZZ$208,146,FALSE)))</f>
        <v/>
      </c>
      <c r="R200" s="214" t="str">
        <f>IF(ISERROR(VLOOKUP($A200,parlvotes_lh!$A$11:$ZZ$208,166,FALSE))=TRUE,"",IF(VLOOKUP($A200,parlvotes_lh!$A$11:$ZZ$208,166,FALSE)=0,"",VLOOKUP($A200,parlvotes_lh!$A$11:$ZZ$208,166,FALSE)))</f>
        <v/>
      </c>
      <c r="S200" s="214" t="str">
        <f>IF(ISERROR(VLOOKUP($A200,parlvotes_lh!$A$11:$ZZ$208,186,FALSE))=TRUE,"",IF(VLOOKUP($A200,parlvotes_lh!$A$11:$ZZ$208,186,FALSE)=0,"",VLOOKUP($A200,parlvotes_lh!$A$11:$ZZ$208,186,FALSE)))</f>
        <v/>
      </c>
      <c r="T200" s="214" t="str">
        <f>IF(ISERROR(VLOOKUP($A200,parlvotes_lh!$A$11:$ZZ$208,206,FALSE))=TRUE,"",IF(VLOOKUP($A200,parlvotes_lh!$A$11:$ZZ$208,206,FALSE)=0,"",VLOOKUP($A200,parlvotes_lh!$A$11:$ZZ$208,206,FALSE)))</f>
        <v/>
      </c>
      <c r="U200" s="214" t="str">
        <f>IF(ISERROR(VLOOKUP($A200,parlvotes_lh!$A$11:$ZZ$208,226,FALSE))=TRUE,"",IF(VLOOKUP($A200,parlvotes_lh!$A$11:$ZZ$208,226,FALSE)=0,"",VLOOKUP($A200,parlvotes_lh!$A$11:$ZZ$208,226,FALSE)))</f>
        <v/>
      </c>
      <c r="V200" s="214" t="str">
        <f>IF(ISERROR(VLOOKUP($A200,parlvotes_lh!$A$11:$ZZ$208,246,FALSE))=TRUE,"",IF(VLOOKUP($A200,parlvotes_lh!$A$11:$ZZ$208,246,FALSE)=0,"",VLOOKUP($A200,parlvotes_lh!$A$11:$ZZ$208,246,FALSE)))</f>
        <v/>
      </c>
      <c r="W200" s="214" t="str">
        <f>IF(ISERROR(VLOOKUP($A200,parlvotes_lh!$A$11:$ZZ$208,266,FALSE))=TRUE,"",IF(VLOOKUP($A200,parlvotes_lh!$A$11:$ZZ$208,266,FALSE)=0,"",VLOOKUP($A200,parlvotes_lh!$A$11:$ZZ$208,266,FALSE)))</f>
        <v/>
      </c>
      <c r="X200" s="214" t="str">
        <f>IF(ISERROR(VLOOKUP($A200,parlvotes_lh!$A$11:$ZZ$208,286,FALSE))=TRUE,"",IF(VLOOKUP($A200,parlvotes_lh!$A$11:$ZZ$208,286,FALSE)=0,"",VLOOKUP($A200,parlvotes_lh!$A$11:$ZZ$208,286,FALSE)))</f>
        <v/>
      </c>
      <c r="Y200" s="214" t="str">
        <f>IF(ISERROR(VLOOKUP($A200,parlvotes_lh!$A$11:$ZZ$208,306,FALSE))=TRUE,"",IF(VLOOKUP($A200,parlvotes_lh!$A$11:$ZZ$208,306,FALSE)=0,"",VLOOKUP($A200,parlvotes_lh!$A$11:$ZZ$208,306,FALSE)))</f>
        <v/>
      </c>
      <c r="Z200" s="214" t="str">
        <f>IF(ISERROR(VLOOKUP($A200,parlvotes_lh!$A$11:$ZZ$208,326,FALSE))=TRUE,"",IF(VLOOKUP($A200,parlvotes_lh!$A$11:$ZZ$208,326,FALSE)=0,"",VLOOKUP($A200,parlvotes_lh!$A$11:$ZZ$208,326,FALSE)))</f>
        <v/>
      </c>
      <c r="AA200" s="214" t="str">
        <f>IF(ISERROR(VLOOKUP($A200,parlvotes_lh!$A$11:$ZZ$208,346,FALSE))=TRUE,"",IF(VLOOKUP($A200,parlvotes_lh!$A$11:$ZZ$208,346,FALSE)=0,"",VLOOKUP($A200,parlvotes_lh!$A$11:$ZZ$208,346,FALSE)))</f>
        <v/>
      </c>
      <c r="AB200" s="214" t="str">
        <f>IF(ISERROR(VLOOKUP($A200,parlvotes_lh!$A$11:$ZZ$208,366,FALSE))=TRUE,"",IF(VLOOKUP($A200,parlvotes_lh!$A$11:$ZZ$208,366,FALSE)=0,"",VLOOKUP($A200,parlvotes_lh!$A$11:$ZZ$208,366,FALSE)))</f>
        <v/>
      </c>
      <c r="AC200" s="214" t="str">
        <f>IF(ISERROR(VLOOKUP($A200,parlvotes_lh!$A$11:$ZZ$208,386,FALSE))=TRUE,"",IF(VLOOKUP($A200,parlvotes_lh!$A$11:$ZZ$208,386,FALSE)=0,"",VLOOKUP($A200,parlvotes_lh!$A$11:$ZZ$208,386,FALSE)))</f>
        <v/>
      </c>
    </row>
    <row r="201" spans="1:29" ht="13.5" customHeight="1">
      <c r="J201" s="216"/>
      <c r="K201" s="216"/>
      <c r="L201" s="216"/>
      <c r="M201" s="216"/>
      <c r="N201" s="216"/>
      <c r="O201" s="216"/>
      <c r="P201" s="216"/>
      <c r="Q201" s="216"/>
      <c r="R201" s="216"/>
      <c r="S201" s="216"/>
      <c r="T201" s="216"/>
      <c r="U201" s="216"/>
      <c r="V201" s="216"/>
      <c r="W201" s="216"/>
      <c r="X201" s="216"/>
      <c r="Y201" s="216"/>
      <c r="Z201" s="216"/>
      <c r="AA201" s="216"/>
      <c r="AB201" s="216">
        <f>IF(ISERROR(VLOOKUP("Election Start Date:",parlvotes_lh!$A$1:$ZZ$1,23,FALSE))=TRUE,0,IF(VLOOKUP("Election Start Date:",parlvotes_lh!$A$1:$ZZ$1,23,FALSE)=0,0,VLOOKUP("Election Start Date:",parlvotes_lh!$A$1:$ZZ$1,23,FALSE)))</f>
        <v>36063</v>
      </c>
      <c r="AC201" s="216">
        <f>IF(ISERROR(VLOOKUP("Election Start Date:",parlvotes_lh!$A$1:$ZZ$1,23,FALSE))=TRUE,0,IF(VLOOKUP("Election Start Date:",parlvotes_lh!$A$1:$ZZ$1,23,FALSE)=0,0,VLOOKUP("Election Start Date:",parlvotes_lh!$A$1:$ZZ$1,23,FALSE)))</f>
        <v>36063</v>
      </c>
    </row>
  </sheetData>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5A6E5A"/>
  </sheetPr>
  <dimension ref="A1:H3"/>
  <sheetViews>
    <sheetView zoomScaleNormal="100" workbookViewId="0"/>
  </sheetViews>
  <sheetFormatPr defaultRowHeight="13.5" customHeight="1"/>
  <sheetData>
    <row r="1" spans="1:8" ht="13.5" customHeight="1">
      <c r="A1" s="173" t="s">
        <v>209</v>
      </c>
      <c r="B1" s="1"/>
      <c r="C1" s="1"/>
      <c r="D1" s="1"/>
      <c r="E1" s="1"/>
      <c r="F1" s="1"/>
      <c r="G1" s="1"/>
      <c r="H1" s="1"/>
    </row>
    <row r="2" spans="1:8" ht="13.5" customHeight="1">
      <c r="A2" s="1"/>
      <c r="B2" s="1"/>
      <c r="C2" s="1"/>
      <c r="D2" s="1"/>
      <c r="E2" s="1"/>
      <c r="F2" s="1"/>
      <c r="G2" s="1"/>
      <c r="H2" s="1"/>
    </row>
    <row r="3" spans="1:8" ht="13.5" customHeight="1">
      <c r="A3" s="1"/>
      <c r="B3" s="1"/>
      <c r="C3" s="1"/>
      <c r="D3" s="1"/>
      <c r="E3" s="1"/>
      <c r="F3" s="1"/>
      <c r="G3" s="1"/>
      <c r="H3" s="1"/>
    </row>
  </sheetData>
  <customSheetViews>
    <customSheetView guid="{58E98FBC-18A6-4DF7-8BE5-466B393E75B5}">
      <selection activeCell="A9" sqref="A9"/>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DCDCF0"/>
  </sheetPr>
  <dimension ref="A1:CP203"/>
  <sheetViews>
    <sheetView zoomScaleNormal="100" workbookViewId="0">
      <pane xSplit="1" ySplit="1" topLeftCell="B2" activePane="bottomRight" state="frozen"/>
      <selection activeCell="A9" sqref="A9"/>
      <selection pane="topRight" activeCell="A9" sqref="A9"/>
      <selection pane="bottomLeft" activeCell="A9" sqref="A9"/>
      <selection pane="bottomRight" activeCell="A107" sqref="A107:A110"/>
    </sheetView>
  </sheetViews>
  <sheetFormatPr defaultColWidth="9.140625" defaultRowHeight="11.25"/>
  <cols>
    <col min="1" max="1" width="21.42578125" style="2" customWidth="1"/>
    <col min="2" max="2" width="9.7109375" style="2" customWidth="1"/>
    <col min="3" max="3" width="10.5703125" style="2" customWidth="1"/>
    <col min="4" max="4" width="7" style="2" customWidth="1"/>
    <col min="5" max="5" width="26.7109375" style="2" customWidth="1"/>
    <col min="6" max="6" width="16.85546875" style="2" customWidth="1"/>
    <col min="7" max="7" width="23.42578125" style="2" customWidth="1"/>
    <col min="8" max="8" width="10.7109375" style="2" customWidth="1"/>
    <col min="9" max="9" width="7" style="179" customWidth="1"/>
    <col min="10" max="10" width="14.5703125" style="2" customWidth="1"/>
    <col min="11" max="11" width="25" style="2" customWidth="1"/>
    <col min="12" max="49" width="9.140625" style="2"/>
    <col min="50" max="50" width="9.140625" style="2" customWidth="1"/>
    <col min="51" max="54" width="10" style="2" customWidth="1"/>
    <col min="55" max="74" width="9.5703125" style="2" customWidth="1"/>
    <col min="75" max="75" width="11.28515625" style="2" customWidth="1"/>
    <col min="76" max="76" width="9.42578125" style="2" customWidth="1"/>
    <col min="77" max="94" width="9.85546875" style="2" customWidth="1"/>
    <col min="95" max="16384" width="9.140625" style="2"/>
  </cols>
  <sheetData>
    <row r="1" spans="1:94" ht="45">
      <c r="A1" s="139" t="s">
        <v>125</v>
      </c>
      <c r="B1" s="40" t="s">
        <v>114</v>
      </c>
      <c r="C1" s="40" t="s">
        <v>115</v>
      </c>
      <c r="D1" s="40" t="s">
        <v>1576</v>
      </c>
      <c r="E1" s="262" t="s">
        <v>167</v>
      </c>
      <c r="F1" s="262" t="s">
        <v>168</v>
      </c>
      <c r="G1" s="40" t="s">
        <v>278</v>
      </c>
      <c r="H1" s="163" t="s">
        <v>279</v>
      </c>
      <c r="I1" s="263" t="s">
        <v>1533</v>
      </c>
      <c r="J1" s="263" t="s">
        <v>1534</v>
      </c>
      <c r="K1" s="18" t="s">
        <v>169</v>
      </c>
      <c r="L1" s="18" t="s">
        <v>170</v>
      </c>
      <c r="M1" s="264" t="s">
        <v>1512</v>
      </c>
      <c r="N1" s="263" t="s">
        <v>1511</v>
      </c>
      <c r="O1" s="265" t="s">
        <v>171</v>
      </c>
      <c r="P1" s="265" t="s">
        <v>172</v>
      </c>
      <c r="Q1" s="265" t="s">
        <v>173</v>
      </c>
      <c r="R1" s="265" t="s">
        <v>174</v>
      </c>
      <c r="S1" s="265" t="s">
        <v>1513</v>
      </c>
      <c r="T1" s="265" t="s">
        <v>1514</v>
      </c>
      <c r="U1" s="40" t="s">
        <v>175</v>
      </c>
      <c r="V1" s="40" t="s">
        <v>176</v>
      </c>
      <c r="W1" s="40" t="s">
        <v>177</v>
      </c>
      <c r="X1" s="40" t="s">
        <v>178</v>
      </c>
      <c r="Y1" s="40" t="s">
        <v>1515</v>
      </c>
      <c r="Z1" s="40" t="s">
        <v>1516</v>
      </c>
      <c r="AA1" s="265" t="s">
        <v>179</v>
      </c>
      <c r="AB1" s="265" t="s">
        <v>180</v>
      </c>
      <c r="AC1" s="265" t="s">
        <v>181</v>
      </c>
      <c r="AD1" s="265" t="s">
        <v>182</v>
      </c>
      <c r="AE1" s="265" t="s">
        <v>1517</v>
      </c>
      <c r="AF1" s="265" t="s">
        <v>1518</v>
      </c>
      <c r="AG1" s="40" t="s">
        <v>183</v>
      </c>
      <c r="AH1" s="40" t="s">
        <v>184</v>
      </c>
      <c r="AI1" s="40" t="s">
        <v>185</v>
      </c>
      <c r="AJ1" s="40" t="s">
        <v>186</v>
      </c>
      <c r="AK1" s="40" t="s">
        <v>1519</v>
      </c>
      <c r="AL1" s="40" t="s">
        <v>1520</v>
      </c>
      <c r="AM1" s="265" t="s">
        <v>187</v>
      </c>
      <c r="AN1" s="265" t="s">
        <v>188</v>
      </c>
      <c r="AO1" s="265" t="s">
        <v>189</v>
      </c>
      <c r="AP1" s="265" t="s">
        <v>190</v>
      </c>
      <c r="AQ1" s="265" t="s">
        <v>1521</v>
      </c>
      <c r="AR1" s="265" t="s">
        <v>1522</v>
      </c>
      <c r="AS1" s="40" t="s">
        <v>191</v>
      </c>
      <c r="AT1" s="40" t="s">
        <v>192</v>
      </c>
      <c r="AU1" s="40" t="s">
        <v>193</v>
      </c>
      <c r="AV1" s="40" t="s">
        <v>194</v>
      </c>
      <c r="AW1" s="40" t="s">
        <v>1523</v>
      </c>
      <c r="AX1" s="40" t="s">
        <v>1524</v>
      </c>
      <c r="AY1" s="265" t="s">
        <v>1590</v>
      </c>
      <c r="AZ1" s="265" t="s">
        <v>1591</v>
      </c>
      <c r="BA1" s="265" t="s">
        <v>1592</v>
      </c>
      <c r="BB1" s="265" t="s">
        <v>1593</v>
      </c>
      <c r="BC1" s="40" t="s">
        <v>1594</v>
      </c>
      <c r="BD1" s="40" t="s">
        <v>1599</v>
      </c>
      <c r="BE1" s="40" t="s">
        <v>1604</v>
      </c>
      <c r="BF1" s="40" t="s">
        <v>1609</v>
      </c>
      <c r="BG1" s="265" t="s">
        <v>1595</v>
      </c>
      <c r="BH1" s="265" t="s">
        <v>1600</v>
      </c>
      <c r="BI1" s="265" t="s">
        <v>1605</v>
      </c>
      <c r="BJ1" s="265" t="s">
        <v>1610</v>
      </c>
      <c r="BK1" s="40" t="s">
        <v>1596</v>
      </c>
      <c r="BL1" s="40" t="s">
        <v>1601</v>
      </c>
      <c r="BM1" s="40" t="s">
        <v>1606</v>
      </c>
      <c r="BN1" s="40" t="s">
        <v>1611</v>
      </c>
      <c r="BO1" s="265" t="s">
        <v>1597</v>
      </c>
      <c r="BP1" s="265" t="s">
        <v>1602</v>
      </c>
      <c r="BQ1" s="265" t="s">
        <v>1607</v>
      </c>
      <c r="BR1" s="265" t="s">
        <v>1612</v>
      </c>
      <c r="BS1" s="40" t="s">
        <v>1598</v>
      </c>
      <c r="BT1" s="40" t="s">
        <v>1603</v>
      </c>
      <c r="BU1" s="40" t="s">
        <v>1608</v>
      </c>
      <c r="BV1" s="40" t="s">
        <v>1613</v>
      </c>
      <c r="BW1" s="266" t="s">
        <v>1615</v>
      </c>
      <c r="BX1" s="266" t="s">
        <v>1614</v>
      </c>
      <c r="BY1" s="40" t="s">
        <v>1616</v>
      </c>
      <c r="BZ1" s="40" t="s">
        <v>1621</v>
      </c>
      <c r="CA1" s="265" t="s">
        <v>1617</v>
      </c>
      <c r="CB1" s="265" t="s">
        <v>1622</v>
      </c>
      <c r="CC1" s="40" t="s">
        <v>1618</v>
      </c>
      <c r="CD1" s="40" t="s">
        <v>1623</v>
      </c>
      <c r="CE1" s="265" t="s">
        <v>1619</v>
      </c>
      <c r="CF1" s="265" t="s">
        <v>1624</v>
      </c>
      <c r="CG1" s="40" t="s">
        <v>1620</v>
      </c>
      <c r="CH1" s="40" t="s">
        <v>1625</v>
      </c>
      <c r="CI1" s="265" t="s">
        <v>1626</v>
      </c>
      <c r="CJ1" s="265" t="s">
        <v>1627</v>
      </c>
      <c r="CK1" s="40" t="s">
        <v>1628</v>
      </c>
      <c r="CL1" s="40" t="s">
        <v>1629</v>
      </c>
      <c r="CM1" s="265" t="s">
        <v>1630</v>
      </c>
      <c r="CN1" s="265" t="s">
        <v>1631</v>
      </c>
      <c r="CO1" s="40" t="s">
        <v>1632</v>
      </c>
      <c r="CP1" s="40" t="s">
        <v>1633</v>
      </c>
    </row>
    <row r="2" spans="1:94" ht="10.9" customHeight="1">
      <c r="A2" s="267" t="s">
        <v>1401</v>
      </c>
      <c r="B2" s="47" t="s">
        <v>299</v>
      </c>
      <c r="C2" s="47"/>
      <c r="D2" s="47"/>
      <c r="E2" s="161" t="str">
        <f t="shared" ref="E2:E33" si="0">G2&amp;" "&amp;F2</f>
        <v>Non-affiliated (Nezavisly, Independent)</v>
      </c>
      <c r="F2" s="262" t="str">
        <f t="shared" ref="F2:F33" si="1">"("&amp;K2&amp;", "&amp;H2&amp;")"&amp;IF(O2="","",", known until "&amp;T2&amp;" as "&amp;O2&amp;" ("&amp;P2&amp;", "&amp;Q2&amp;IF(R2="","","/ "&amp;R2)&amp;")"&amp;IF(U2="","",", known from "&amp;T2&amp;" until "&amp;Z2&amp;" as "&amp;U2&amp;" ("&amp;V2&amp;", "&amp;W2&amp;IF(X2="","","/ "&amp;X2)&amp;")"))&amp;IF(AF2="","",", known from "&amp;Z2&amp;" until "&amp;AF2&amp;" as "&amp;AA2&amp;" ("&amp;AB2&amp;", "&amp;AC2&amp;")"&amp;IF(AD2="","","/ "&amp;AD2)&amp;")")&amp;IF(AG2="","",", known from "&amp;AF2&amp;" until "&amp;AL2&amp;" as "&amp;AG2&amp;" ("&amp;AH2&amp;", "&amp;AI2&amp;IF(AJ2="","","/ "&amp;AJ2)&amp;")")&amp;IF(AM2="","",", known from "&amp;AL2&amp;" until "&amp;AR2&amp;" as "&amp;AM2&amp;" ("&amp;AN2&amp;", "&amp;AO2&amp;IF(AP2="","","/ "&amp;AP2)&amp;")")&amp;IF(AS2="","",", known from "&amp;AR2&amp;" until "&amp;AX2&amp;" as "&amp;AS2&amp;" ("&amp;AT2&amp;", "&amp;AU2&amp;IF(AV2="","","/ "&amp;AV2)&amp;")")</f>
        <v>(Nezavisly, Independent)</v>
      </c>
      <c r="G2" s="66" t="s">
        <v>411</v>
      </c>
      <c r="H2" s="66" t="s">
        <v>412</v>
      </c>
      <c r="I2" s="268"/>
      <c r="J2" s="269"/>
      <c r="K2" s="66" t="s">
        <v>562</v>
      </c>
      <c r="L2" s="66"/>
      <c r="M2" s="66"/>
      <c r="N2" s="66"/>
      <c r="O2" s="66"/>
      <c r="P2" s="66"/>
      <c r="Q2" s="66"/>
      <c r="R2" s="66"/>
      <c r="S2" s="66"/>
      <c r="T2" s="189" t="str">
        <f t="shared" ref="T2:T33" si="2">IF(S2="","",IF(ISNUMBER(S2)=FALSE,RIGHT(S2,4),IF(S2&gt;30000,YEAR(S2),VALUE(RIGHT(S2,4)))))</f>
        <v/>
      </c>
      <c r="U2" s="66"/>
      <c r="V2" s="66"/>
      <c r="W2" s="66"/>
      <c r="X2" s="66"/>
      <c r="Y2" s="66"/>
      <c r="Z2" s="189" t="str">
        <f t="shared" ref="Z2:Z33" si="3">IF(Y2="","",IF(ISNUMBER(Y2)=FALSE,RIGHT(Y2,4),IF(Y2&gt;30000,YEAR(Y2),VALUE(RIGHT(Y2,4)))))</f>
        <v/>
      </c>
      <c r="AA2" s="66"/>
      <c r="AB2" s="66"/>
      <c r="AC2" s="66"/>
      <c r="AD2" s="66"/>
      <c r="AE2" s="66"/>
      <c r="AF2" s="189" t="str">
        <f t="shared" ref="AF2:AF33" si="4">IF(AE2="","",IF(ISNUMBER(AE2)=FALSE,RIGHT(AE2,4),IF(AE2&gt;30000,YEAR(AE2),VALUE(RIGHT(AE2,4)))))</f>
        <v/>
      </c>
      <c r="AG2" s="66"/>
      <c r="AH2" s="66"/>
      <c r="AI2" s="66"/>
      <c r="AJ2" s="66"/>
      <c r="AK2" s="66"/>
      <c r="AL2" s="189" t="str">
        <f t="shared" ref="AL2:AL33" si="5">IF(AK2="","",IF(ISNUMBER(AK2)=FALSE,RIGHT(AK2,4),IF(AK2&gt;30000,YEAR(AK2),VALUE(RIGHT(AK2,4)))))</f>
        <v/>
      </c>
      <c r="AM2" s="66"/>
      <c r="AN2" s="66"/>
      <c r="AO2" s="66"/>
      <c r="AP2" s="66"/>
      <c r="AQ2" s="66"/>
      <c r="AR2" s="189" t="str">
        <f t="shared" ref="AR2:AR33" si="6">IF(AQ2="","",IF(ISNUMBER(AQ2)=FALSE,RIGHT(AQ2,4),IF(AQ2&gt;30000,YEAR(AQ2),VALUE(RIGHT(AQ2,4)))))</f>
        <v/>
      </c>
      <c r="AS2" s="66"/>
      <c r="AT2" s="66"/>
      <c r="AU2" s="66"/>
      <c r="AV2" s="66"/>
      <c r="AW2" s="66"/>
      <c r="AX2" s="189" t="str">
        <f t="shared" ref="AX2:AX33" si="7">IF(AW2="","",IF(ISNUMBER(AW2)=FALSE,RIGHT(AW2,4),IF(AW2&gt;30000,YEAR(AW2),VALUE(RIGHT(AW2,4)))))</f>
        <v/>
      </c>
      <c r="AY2" s="66"/>
      <c r="AZ2" s="66"/>
      <c r="BA2" s="66"/>
      <c r="BB2" s="66"/>
      <c r="BC2" s="66"/>
      <c r="BD2" s="66"/>
      <c r="BE2" s="66"/>
      <c r="BF2" s="66"/>
      <c r="BG2" s="66"/>
      <c r="BH2" s="66"/>
      <c r="BI2" s="66"/>
      <c r="BJ2" s="66"/>
      <c r="BK2" s="66"/>
      <c r="BL2" s="66"/>
      <c r="BM2" s="66"/>
      <c r="BN2" s="66"/>
      <c r="BO2" s="66"/>
      <c r="BP2" s="66"/>
      <c r="BQ2" s="66"/>
      <c r="BR2" s="66"/>
      <c r="BS2" s="66"/>
      <c r="BT2" s="66"/>
      <c r="BU2" s="66"/>
      <c r="BV2" s="66"/>
      <c r="BW2" s="270"/>
      <c r="BX2" s="270"/>
      <c r="BY2" s="66"/>
      <c r="BZ2" s="66"/>
      <c r="CA2" s="66"/>
      <c r="CB2" s="66"/>
      <c r="CC2" s="66"/>
      <c r="CD2" s="66"/>
      <c r="CE2" s="66"/>
      <c r="CF2" s="66"/>
      <c r="CG2" s="66"/>
      <c r="CH2" s="66"/>
      <c r="CI2" s="66"/>
      <c r="CJ2" s="66"/>
      <c r="CK2" s="66"/>
      <c r="CL2" s="66"/>
      <c r="CM2" s="66"/>
      <c r="CN2" s="66"/>
      <c r="CO2" s="66"/>
      <c r="CP2" s="66"/>
    </row>
    <row r="3" spans="1:94" ht="10.9" customHeight="1">
      <c r="A3" s="267" t="s">
        <v>322</v>
      </c>
      <c r="B3" s="47" t="s">
        <v>323</v>
      </c>
      <c r="C3" s="47"/>
      <c r="D3" s="47"/>
      <c r="E3" s="161" t="str">
        <f t="shared" si="0"/>
        <v>Other (ostatne strany, Other)</v>
      </c>
      <c r="F3" s="262" t="str">
        <f t="shared" si="1"/>
        <v>(ostatne strany, Other)</v>
      </c>
      <c r="G3" s="66" t="s">
        <v>450</v>
      </c>
      <c r="H3" s="66" t="s">
        <v>450</v>
      </c>
      <c r="I3" s="268"/>
      <c r="J3" s="269"/>
      <c r="K3" s="66" t="s">
        <v>581</v>
      </c>
      <c r="L3" s="66"/>
      <c r="M3" s="66"/>
      <c r="N3" s="66"/>
      <c r="O3" s="66"/>
      <c r="P3" s="66"/>
      <c r="Q3" s="66"/>
      <c r="R3" s="66"/>
      <c r="S3" s="66"/>
      <c r="T3" s="189" t="str">
        <f t="shared" si="2"/>
        <v/>
      </c>
      <c r="U3" s="66"/>
      <c r="V3" s="66"/>
      <c r="W3" s="66"/>
      <c r="X3" s="66"/>
      <c r="Y3" s="66"/>
      <c r="Z3" s="189" t="str">
        <f t="shared" si="3"/>
        <v/>
      </c>
      <c r="AA3" s="66"/>
      <c r="AB3" s="66"/>
      <c r="AC3" s="66"/>
      <c r="AD3" s="66"/>
      <c r="AE3" s="66"/>
      <c r="AF3" s="189" t="str">
        <f t="shared" si="4"/>
        <v/>
      </c>
      <c r="AG3" s="66"/>
      <c r="AH3" s="66"/>
      <c r="AI3" s="66"/>
      <c r="AJ3" s="66"/>
      <c r="AK3" s="66"/>
      <c r="AL3" s="189" t="str">
        <f t="shared" si="5"/>
        <v/>
      </c>
      <c r="AM3" s="66"/>
      <c r="AN3" s="66"/>
      <c r="AO3" s="66"/>
      <c r="AP3" s="66"/>
      <c r="AQ3" s="66"/>
      <c r="AR3" s="189" t="str">
        <f t="shared" si="6"/>
        <v/>
      </c>
      <c r="AS3" s="66"/>
      <c r="AT3" s="66"/>
      <c r="AU3" s="66"/>
      <c r="AV3" s="66"/>
      <c r="AW3" s="66"/>
      <c r="AX3" s="189" t="str">
        <f t="shared" si="7"/>
        <v/>
      </c>
      <c r="AY3" s="66"/>
      <c r="AZ3" s="66"/>
      <c r="BA3" s="66"/>
      <c r="BB3" s="66"/>
      <c r="BC3" s="66"/>
      <c r="BD3" s="66"/>
      <c r="BE3" s="66"/>
      <c r="BF3" s="66"/>
      <c r="BG3" s="66"/>
      <c r="BH3" s="66"/>
      <c r="BI3" s="66"/>
      <c r="BJ3" s="66"/>
      <c r="BK3" s="66"/>
      <c r="BL3" s="66"/>
      <c r="BM3" s="66"/>
      <c r="BN3" s="66"/>
      <c r="BO3" s="66"/>
      <c r="BP3" s="66"/>
      <c r="BQ3" s="66"/>
      <c r="BR3" s="66"/>
      <c r="BS3" s="66"/>
      <c r="BT3" s="66"/>
      <c r="BU3" s="66"/>
      <c r="BV3" s="66"/>
      <c r="BW3" s="270"/>
      <c r="BX3" s="270"/>
      <c r="BY3" s="66"/>
      <c r="BZ3" s="66"/>
      <c r="CA3" s="66"/>
      <c r="CB3" s="66"/>
      <c r="CC3" s="66"/>
      <c r="CD3" s="66"/>
      <c r="CE3" s="66"/>
      <c r="CF3" s="66"/>
      <c r="CG3" s="66"/>
      <c r="CH3" s="66"/>
      <c r="CI3" s="66"/>
      <c r="CJ3" s="66"/>
      <c r="CK3" s="66"/>
      <c r="CL3" s="66"/>
      <c r="CM3" s="66"/>
      <c r="CN3" s="66"/>
      <c r="CO3" s="66"/>
      <c r="CP3" s="66"/>
    </row>
    <row r="4" spans="1:94" ht="10.9" customHeight="1">
      <c r="A4" s="82" t="s">
        <v>366</v>
      </c>
      <c r="B4" s="2" t="s">
        <v>364</v>
      </c>
      <c r="D4" s="83"/>
      <c r="E4" s="96" t="str">
        <f t="shared" si="0"/>
        <v>Vacant seat (Voľný, Vacant)</v>
      </c>
      <c r="F4" s="153" t="str">
        <f t="shared" si="1"/>
        <v>(Voľný, Vacant)</v>
      </c>
      <c r="G4" s="2" t="s">
        <v>514</v>
      </c>
      <c r="H4" s="2" t="s">
        <v>515</v>
      </c>
      <c r="I4" s="256"/>
      <c r="J4" s="257"/>
      <c r="K4" s="2" t="s">
        <v>612</v>
      </c>
      <c r="T4" s="190" t="str">
        <f t="shared" si="2"/>
        <v/>
      </c>
      <c r="Z4" s="190" t="str">
        <f t="shared" si="3"/>
        <v/>
      </c>
      <c r="AF4" s="190" t="str">
        <f t="shared" si="4"/>
        <v/>
      </c>
      <c r="AL4" s="190" t="str">
        <f t="shared" si="5"/>
        <v/>
      </c>
      <c r="AR4" s="190" t="str">
        <f t="shared" si="6"/>
        <v/>
      </c>
      <c r="AX4" s="190" t="str">
        <f t="shared" si="7"/>
        <v/>
      </c>
      <c r="BW4" s="260"/>
      <c r="BX4" s="260"/>
    </row>
    <row r="5" spans="1:94" ht="10.9" customHeight="1">
      <c r="A5" s="82" t="s">
        <v>363</v>
      </c>
      <c r="B5" s="83" t="s">
        <v>364</v>
      </c>
      <c r="C5" s="83"/>
      <c r="D5" s="83"/>
      <c r="E5" s="96" t="str">
        <f t="shared" si="0"/>
        <v>Not available (Not available, N/A)</v>
      </c>
      <c r="F5" s="153" t="str">
        <f t="shared" si="1"/>
        <v>(Not available, N/A)</v>
      </c>
      <c r="G5" s="2" t="s">
        <v>511</v>
      </c>
      <c r="H5" s="2" t="s">
        <v>363</v>
      </c>
      <c r="I5" s="256"/>
      <c r="J5" s="257"/>
      <c r="K5" s="2" t="s">
        <v>511</v>
      </c>
      <c r="T5" s="190" t="str">
        <f t="shared" si="2"/>
        <v/>
      </c>
      <c r="Z5" s="190" t="str">
        <f t="shared" si="3"/>
        <v/>
      </c>
      <c r="AF5" s="190" t="str">
        <f t="shared" si="4"/>
        <v/>
      </c>
      <c r="AL5" s="190" t="str">
        <f t="shared" si="5"/>
        <v/>
      </c>
      <c r="AR5" s="190" t="str">
        <f t="shared" si="6"/>
        <v/>
      </c>
      <c r="AX5" s="190" t="str">
        <f t="shared" si="7"/>
        <v/>
      </c>
      <c r="BW5" s="260"/>
      <c r="BX5" s="260"/>
    </row>
    <row r="6" spans="1:94" ht="10.9" customHeight="1">
      <c r="A6" s="82" t="str">
        <f>"sk_"&amp;LOWER(H6)&amp;"01"</f>
        <v>sk_7srss01</v>
      </c>
      <c r="D6" s="83"/>
      <c r="E6" s="96" t="str">
        <f t="shared" si="0"/>
        <v>Magnificent Seven Regional Party of Slovakia (7 Statočných Regionálna Strana Slovenska, 7SRSS)</v>
      </c>
      <c r="F6" s="153" t="str">
        <f t="shared" si="1"/>
        <v>(7 Statočných Regionálna Strana Slovenska, 7SRSS)</v>
      </c>
      <c r="G6" s="2" t="s">
        <v>1457</v>
      </c>
      <c r="H6" s="2" t="s">
        <v>1458</v>
      </c>
      <c r="I6" s="256"/>
      <c r="J6" s="257"/>
      <c r="K6" s="200" t="s">
        <v>1440</v>
      </c>
      <c r="T6" s="190" t="str">
        <f t="shared" si="2"/>
        <v/>
      </c>
      <c r="Z6" s="190" t="str">
        <f t="shared" si="3"/>
        <v/>
      </c>
      <c r="AF6" s="190" t="str">
        <f t="shared" si="4"/>
        <v/>
      </c>
      <c r="AL6" s="190" t="str">
        <f t="shared" si="5"/>
        <v/>
      </c>
      <c r="AR6" s="190" t="str">
        <f t="shared" si="6"/>
        <v/>
      </c>
      <c r="AX6" s="190" t="str">
        <f t="shared" si="7"/>
        <v/>
      </c>
      <c r="BW6" s="260"/>
      <c r="BX6" s="260"/>
    </row>
    <row r="7" spans="1:94" ht="10.9" customHeight="1">
      <c r="A7" s="82" t="s">
        <v>380</v>
      </c>
      <c r="D7" s="83"/>
      <c r="E7" s="96" t="str">
        <f t="shared" si="0"/>
        <v>99% Civic Voice (99 % - občiansky hlas, 99%OH)</v>
      </c>
      <c r="F7" s="153" t="str">
        <f t="shared" si="1"/>
        <v>(99 % - občiansky hlas, 99%OH)</v>
      </c>
      <c r="G7" s="2" t="s">
        <v>540</v>
      </c>
      <c r="H7" s="2" t="s">
        <v>541</v>
      </c>
      <c r="I7" s="256"/>
      <c r="J7" s="257"/>
      <c r="K7" s="2" t="s">
        <v>624</v>
      </c>
      <c r="T7" s="190" t="str">
        <f t="shared" si="2"/>
        <v/>
      </c>
      <c r="Z7" s="190" t="str">
        <f t="shared" si="3"/>
        <v/>
      </c>
      <c r="AF7" s="190" t="str">
        <f t="shared" si="4"/>
        <v/>
      </c>
      <c r="AL7" s="190" t="str">
        <f t="shared" si="5"/>
        <v/>
      </c>
      <c r="AR7" s="190" t="str">
        <f t="shared" si="6"/>
        <v/>
      </c>
      <c r="AX7" s="190" t="str">
        <f t="shared" si="7"/>
        <v/>
      </c>
      <c r="BW7" s="260"/>
      <c r="BX7" s="260"/>
    </row>
    <row r="8" spans="1:94" ht="10.9" customHeight="1">
      <c r="A8" s="154" t="s">
        <v>285</v>
      </c>
      <c r="B8" s="83"/>
      <c r="C8" s="83"/>
      <c r="D8" s="83"/>
      <c r="E8" s="96" t="str">
        <f t="shared" si="0"/>
        <v>Agrarian Party of the Countryside (Agrárna strana vidieka, ASV)</v>
      </c>
      <c r="F8" s="153" t="str">
        <f t="shared" si="1"/>
        <v>(Agrárna strana vidieka, ASV)</v>
      </c>
      <c r="G8" s="2" t="s">
        <v>390</v>
      </c>
      <c r="H8" s="2" t="s">
        <v>391</v>
      </c>
      <c r="I8" s="256"/>
      <c r="J8" s="257"/>
      <c r="K8" s="2" t="s">
        <v>551</v>
      </c>
      <c r="O8" s="155"/>
      <c r="Q8" s="155"/>
      <c r="R8" s="155"/>
      <c r="T8" s="190" t="str">
        <f t="shared" si="2"/>
        <v/>
      </c>
      <c r="Z8" s="190" t="str">
        <f t="shared" si="3"/>
        <v/>
      </c>
      <c r="AF8" s="190" t="str">
        <f t="shared" si="4"/>
        <v/>
      </c>
      <c r="AL8" s="190" t="str">
        <f t="shared" si="5"/>
        <v/>
      </c>
      <c r="AR8" s="190" t="str">
        <f t="shared" si="6"/>
        <v/>
      </c>
      <c r="AX8" s="190" t="str">
        <f t="shared" si="7"/>
        <v/>
      </c>
      <c r="BW8" s="260"/>
      <c r="BX8" s="260"/>
    </row>
    <row r="9" spans="1:94" ht="10.9" customHeight="1">
      <c r="A9" s="154" t="s">
        <v>286</v>
      </c>
      <c r="B9" s="83"/>
      <c r="C9" s="83"/>
      <c r="D9" s="83"/>
      <c r="E9" s="96" t="str">
        <f t="shared" si="0"/>
        <v>Active Women/OS Slovakia (Aktívne ženy/OS Slovenska, AZ/OSS)</v>
      </c>
      <c r="F9" s="153" t="str">
        <f t="shared" si="1"/>
        <v>(Aktívne ženy/OS Slovenska, AZ/OSS)</v>
      </c>
      <c r="G9" s="2" t="s">
        <v>392</v>
      </c>
      <c r="H9" s="2" t="s">
        <v>393</v>
      </c>
      <c r="I9" s="256"/>
      <c r="J9" s="257"/>
      <c r="K9" s="2" t="s">
        <v>552</v>
      </c>
      <c r="O9" s="155"/>
      <c r="Q9" s="157"/>
      <c r="R9" s="155"/>
      <c r="T9" s="190" t="str">
        <f t="shared" si="2"/>
        <v/>
      </c>
      <c r="Z9" s="190" t="str">
        <f t="shared" si="3"/>
        <v/>
      </c>
      <c r="AF9" s="190" t="str">
        <f t="shared" si="4"/>
        <v/>
      </c>
      <c r="AL9" s="190" t="str">
        <f t="shared" si="5"/>
        <v/>
      </c>
      <c r="AR9" s="190" t="str">
        <f t="shared" si="6"/>
        <v/>
      </c>
      <c r="AX9" s="190" t="str">
        <f t="shared" si="7"/>
        <v/>
      </c>
      <c r="BW9" s="260"/>
      <c r="BX9" s="260"/>
    </row>
    <row r="10" spans="1:94" ht="10.9" customHeight="1">
      <c r="A10" s="154" t="s">
        <v>281</v>
      </c>
      <c r="B10" s="83"/>
      <c r="C10" s="83"/>
      <c r="D10" s="83"/>
      <c r="E10" s="96" t="str">
        <f t="shared" si="0"/>
        <v>Alliance of Democrats of Slovakia (Aliancia demokratov Slovenska, ADS)</v>
      </c>
      <c r="F10" s="153" t="str">
        <f t="shared" si="1"/>
        <v>(Aliancia demokratov Slovenska, ADS)</v>
      </c>
      <c r="G10" s="2" t="s">
        <v>384</v>
      </c>
      <c r="H10" s="2" t="s">
        <v>385</v>
      </c>
      <c r="I10" s="256"/>
      <c r="J10" s="257"/>
      <c r="K10" s="2" t="s">
        <v>548</v>
      </c>
      <c r="O10" s="155"/>
      <c r="Q10" s="156"/>
      <c r="R10" s="155"/>
      <c r="T10" s="190" t="str">
        <f t="shared" si="2"/>
        <v/>
      </c>
      <c r="Z10" s="190" t="str">
        <f t="shared" si="3"/>
        <v/>
      </c>
      <c r="AF10" s="190" t="str">
        <f t="shared" si="4"/>
        <v/>
      </c>
      <c r="AL10" s="190" t="str">
        <f t="shared" si="5"/>
        <v/>
      </c>
      <c r="AR10" s="190" t="str">
        <f t="shared" si="6"/>
        <v/>
      </c>
      <c r="AX10" s="190" t="str">
        <f t="shared" si="7"/>
        <v/>
      </c>
      <c r="BW10" s="260"/>
      <c r="BX10" s="260"/>
    </row>
    <row r="11" spans="1:94" ht="10.9" customHeight="1">
      <c r="A11" s="154" t="s">
        <v>282</v>
      </c>
      <c r="B11" s="83" t="s">
        <v>283</v>
      </c>
      <c r="C11" s="83"/>
      <c r="D11" s="83" t="s">
        <v>1579</v>
      </c>
      <c r="E11" s="96" t="str">
        <f t="shared" si="0"/>
        <v>Alliance of a New Citizen (Aliancia nového občana, ANO)</v>
      </c>
      <c r="F11" s="153" t="str">
        <f t="shared" si="1"/>
        <v>(Aliancia nového občana, ANO)</v>
      </c>
      <c r="G11" s="2" t="s">
        <v>386</v>
      </c>
      <c r="H11" s="2" t="s">
        <v>387</v>
      </c>
      <c r="I11" s="256" t="s">
        <v>1580</v>
      </c>
      <c r="J11" s="256" t="s">
        <v>1580</v>
      </c>
      <c r="K11" s="2" t="s">
        <v>549</v>
      </c>
      <c r="O11" s="155"/>
      <c r="Q11" s="155"/>
      <c r="R11" s="155"/>
      <c r="T11" s="190" t="str">
        <f t="shared" si="2"/>
        <v/>
      </c>
      <c r="Z11" s="190" t="str">
        <f t="shared" si="3"/>
        <v/>
      </c>
      <c r="AF11" s="190" t="str">
        <f t="shared" si="4"/>
        <v/>
      </c>
      <c r="AL11" s="190" t="str">
        <f t="shared" si="5"/>
        <v/>
      </c>
      <c r="AR11" s="190" t="str">
        <f t="shared" si="6"/>
        <v/>
      </c>
      <c r="AX11" s="190" t="str">
        <f t="shared" si="7"/>
        <v/>
      </c>
      <c r="BW11" s="260"/>
      <c r="BX11" s="260"/>
    </row>
    <row r="12" spans="1:94" ht="10.9" customHeight="1">
      <c r="A12" s="82" t="s">
        <v>378</v>
      </c>
      <c r="D12" s="83"/>
      <c r="E12" s="96" t="str">
        <f t="shared" si="0"/>
        <v>Alliance for the Europe of Nations (Aliancia za Európu národov, AZEN)</v>
      </c>
      <c r="F12" s="153" t="str">
        <f t="shared" si="1"/>
        <v>(Aliancia za Európu národov, AZEN)</v>
      </c>
      <c r="G12" s="2" t="s">
        <v>536</v>
      </c>
      <c r="H12" s="2" t="s">
        <v>537</v>
      </c>
      <c r="I12" s="256"/>
      <c r="J12" s="257"/>
      <c r="K12" s="2" t="s">
        <v>622</v>
      </c>
      <c r="T12" s="190" t="str">
        <f t="shared" si="2"/>
        <v/>
      </c>
      <c r="Z12" s="190" t="str">
        <f t="shared" si="3"/>
        <v/>
      </c>
      <c r="AF12" s="190" t="str">
        <f t="shared" si="4"/>
        <v/>
      </c>
      <c r="AL12" s="190" t="str">
        <f t="shared" si="5"/>
        <v/>
      </c>
      <c r="AR12" s="190" t="str">
        <f t="shared" si="6"/>
        <v/>
      </c>
      <c r="AX12" s="190" t="str">
        <f t="shared" si="7"/>
        <v/>
      </c>
      <c r="BW12" s="260"/>
      <c r="BX12" s="260"/>
    </row>
    <row r="13" spans="1:94" ht="10.9" customHeight="1">
      <c r="A13" s="154" t="s">
        <v>284</v>
      </c>
      <c r="B13" s="83"/>
      <c r="C13" s="83"/>
      <c r="D13" s="83"/>
      <c r="E13" s="96" t="str">
        <f t="shared" si="0"/>
        <v>Alternative of Political Realism (Alternatíva politického realizmu, APR)</v>
      </c>
      <c r="F13" s="153" t="str">
        <f t="shared" si="1"/>
        <v>(Alternatíva politického realizmu, APR)</v>
      </c>
      <c r="G13" s="2" t="s">
        <v>388</v>
      </c>
      <c r="H13" s="2" t="s">
        <v>389</v>
      </c>
      <c r="I13" s="256"/>
      <c r="J13" s="257"/>
      <c r="K13" s="2" t="s">
        <v>550</v>
      </c>
      <c r="O13" s="155"/>
      <c r="Q13" s="155"/>
      <c r="R13" s="155"/>
      <c r="T13" s="190" t="str">
        <f t="shared" si="2"/>
        <v/>
      </c>
      <c r="Z13" s="190" t="str">
        <f t="shared" si="3"/>
        <v/>
      </c>
      <c r="AF13" s="190" t="str">
        <f t="shared" si="4"/>
        <v/>
      </c>
      <c r="AL13" s="190" t="str">
        <f t="shared" si="5"/>
        <v/>
      </c>
      <c r="AR13" s="190" t="str">
        <f t="shared" si="6"/>
        <v/>
      </c>
      <c r="AX13" s="190" t="str">
        <f t="shared" si="7"/>
        <v/>
      </c>
      <c r="BW13" s="260"/>
      <c r="BX13" s="260"/>
    </row>
    <row r="14" spans="1:94" ht="10.9" customHeight="1">
      <c r="A14" s="154" t="s">
        <v>287</v>
      </c>
      <c r="B14" s="83"/>
      <c r="C14" s="83"/>
      <c r="D14" s="83"/>
      <c r="E14" s="96" t="str">
        <f t="shared" si="0"/>
        <v>Béčko-Revolutionary Worker Party (Béčko-Revolučná robotnícka strana, B-RRS)</v>
      </c>
      <c r="F14" s="153" t="str">
        <f t="shared" si="1"/>
        <v>(Béčko-Revolučná robotnícka strana, B-RRS)</v>
      </c>
      <c r="G14" s="2" t="s">
        <v>394</v>
      </c>
      <c r="H14" s="2" t="s">
        <v>395</v>
      </c>
      <c r="I14" s="256"/>
      <c r="J14" s="257"/>
      <c r="K14" s="2" t="s">
        <v>553</v>
      </c>
      <c r="O14" s="155"/>
      <c r="Q14" s="155"/>
      <c r="R14" s="155"/>
      <c r="T14" s="190" t="str">
        <f t="shared" si="2"/>
        <v/>
      </c>
      <c r="Z14" s="190" t="str">
        <f t="shared" si="3"/>
        <v/>
      </c>
      <c r="AF14" s="190" t="str">
        <f t="shared" si="4"/>
        <v/>
      </c>
      <c r="AL14" s="190" t="str">
        <f t="shared" si="5"/>
        <v/>
      </c>
      <c r="AR14" s="190" t="str">
        <f t="shared" si="6"/>
        <v/>
      </c>
      <c r="AX14" s="190" t="str">
        <f t="shared" si="7"/>
        <v/>
      </c>
      <c r="BW14" s="260"/>
      <c r="BX14" s="260"/>
    </row>
    <row r="15" spans="1:94" ht="10.9" customHeight="1">
      <c r="A15" s="82" t="str">
        <f>"sk_"&amp;LOWER(H15)&amp;"01"</f>
        <v>sk_dos01</v>
      </c>
      <c r="D15" s="83"/>
      <c r="E15" s="96" t="str">
        <f t="shared" si="0"/>
        <v>Democratic Civic Party (Demokratická Občianska Strana, DOS)</v>
      </c>
      <c r="F15" s="153" t="str">
        <f t="shared" si="1"/>
        <v>(Demokratická Občianska Strana, DOS)</v>
      </c>
      <c r="G15" s="2" t="s">
        <v>1465</v>
      </c>
      <c r="H15" s="2" t="s">
        <v>1466</v>
      </c>
      <c r="I15" s="256"/>
      <c r="J15" s="257"/>
      <c r="K15" s="200" t="s">
        <v>1442</v>
      </c>
      <c r="T15" s="190" t="str">
        <f t="shared" si="2"/>
        <v/>
      </c>
      <c r="Z15" s="190" t="str">
        <f t="shared" si="3"/>
        <v/>
      </c>
      <c r="AF15" s="190" t="str">
        <f t="shared" si="4"/>
        <v/>
      </c>
      <c r="AL15" s="190" t="str">
        <f t="shared" si="5"/>
        <v/>
      </c>
      <c r="AR15" s="190" t="str">
        <f t="shared" si="6"/>
        <v/>
      </c>
      <c r="AX15" s="190" t="str">
        <f t="shared" si="7"/>
        <v/>
      </c>
      <c r="BW15" s="260"/>
      <c r="BX15" s="260"/>
    </row>
    <row r="16" spans="1:94" ht="10.9" customHeight="1">
      <c r="A16" s="154" t="s">
        <v>288</v>
      </c>
      <c r="B16" s="83"/>
      <c r="C16" s="83"/>
      <c r="D16" s="83" t="s">
        <v>1581</v>
      </c>
      <c r="E16" s="96" t="str">
        <f t="shared" si="0"/>
        <v>Democratic Party (Demokratická strana, DS)</v>
      </c>
      <c r="F16" s="153" t="str">
        <f t="shared" si="1"/>
        <v>(Demokratická strana, DS)</v>
      </c>
      <c r="G16" s="83" t="s">
        <v>396</v>
      </c>
      <c r="H16" s="2" t="s">
        <v>397</v>
      </c>
      <c r="I16" s="256" t="s">
        <v>1580</v>
      </c>
      <c r="J16" s="257" t="s">
        <v>1580</v>
      </c>
      <c r="K16" s="83" t="s">
        <v>554</v>
      </c>
      <c r="O16" s="155"/>
      <c r="Q16" s="155"/>
      <c r="R16" s="155"/>
      <c r="T16" s="190" t="str">
        <f t="shared" si="2"/>
        <v/>
      </c>
      <c r="Z16" s="190" t="str">
        <f t="shared" si="3"/>
        <v/>
      </c>
      <c r="AF16" s="190" t="str">
        <f t="shared" si="4"/>
        <v/>
      </c>
      <c r="AL16" s="190" t="str">
        <f t="shared" si="5"/>
        <v/>
      </c>
      <c r="AR16" s="190" t="str">
        <f t="shared" si="6"/>
        <v/>
      </c>
      <c r="AX16" s="190" t="str">
        <f t="shared" si="7"/>
        <v/>
      </c>
      <c r="BW16" s="260"/>
      <c r="BX16" s="260"/>
    </row>
    <row r="17" spans="1:76" ht="10.9" customHeight="1">
      <c r="A17" s="154" t="s">
        <v>289</v>
      </c>
      <c r="B17" s="83" t="s">
        <v>290</v>
      </c>
      <c r="C17" s="83"/>
      <c r="D17" s="83"/>
      <c r="E17" s="96" t="str">
        <f t="shared" si="0"/>
        <v>Democratic Union (Demokratická únia, DÚ)</v>
      </c>
      <c r="F17" s="153" t="str">
        <f t="shared" si="1"/>
        <v>(Demokratická únia, DÚ)</v>
      </c>
      <c r="G17" s="2" t="s">
        <v>398</v>
      </c>
      <c r="H17" s="2" t="s">
        <v>399</v>
      </c>
      <c r="I17" s="256" t="s">
        <v>1580</v>
      </c>
      <c r="J17" s="257" t="s">
        <v>1580</v>
      </c>
      <c r="K17" s="2" t="s">
        <v>555</v>
      </c>
      <c r="O17" s="155"/>
      <c r="Q17" s="155"/>
      <c r="R17" s="155"/>
      <c r="T17" s="190" t="str">
        <f t="shared" si="2"/>
        <v/>
      </c>
      <c r="Z17" s="190" t="str">
        <f t="shared" si="3"/>
        <v/>
      </c>
      <c r="AF17" s="190" t="str">
        <f t="shared" si="4"/>
        <v/>
      </c>
      <c r="AL17" s="190" t="str">
        <f t="shared" si="5"/>
        <v/>
      </c>
      <c r="AR17" s="190" t="str">
        <f t="shared" si="6"/>
        <v/>
      </c>
      <c r="AX17" s="190" t="str">
        <f t="shared" si="7"/>
        <v/>
      </c>
      <c r="BW17" s="260"/>
      <c r="BX17" s="260"/>
    </row>
    <row r="18" spans="1:76" ht="10.9" customHeight="1">
      <c r="A18" s="217" t="s">
        <v>291</v>
      </c>
      <c r="B18" s="83"/>
      <c r="C18" s="83"/>
      <c r="D18" s="83"/>
      <c r="E18" s="96" t="str">
        <f t="shared" si="0"/>
        <v>Democratic Union of Slovakia (Demokratická únia Slovenska, DÚ)</v>
      </c>
      <c r="F18" s="153" t="str">
        <f t="shared" si="1"/>
        <v>(Demokratická únia Slovenska, DÚ)</v>
      </c>
      <c r="G18" s="2" t="s">
        <v>400</v>
      </c>
      <c r="H18" s="2" t="s">
        <v>399</v>
      </c>
      <c r="I18" s="256"/>
      <c r="J18" s="257"/>
      <c r="K18" s="2" t="s">
        <v>556</v>
      </c>
      <c r="O18" s="155"/>
      <c r="Q18" s="155"/>
      <c r="R18" s="155"/>
      <c r="T18" s="190" t="str">
        <f t="shared" si="2"/>
        <v/>
      </c>
      <c r="Z18" s="190" t="str">
        <f t="shared" si="3"/>
        <v/>
      </c>
      <c r="AF18" s="190" t="str">
        <f t="shared" si="4"/>
        <v/>
      </c>
      <c r="AL18" s="190" t="str">
        <f t="shared" si="5"/>
        <v/>
      </c>
      <c r="AR18" s="190" t="str">
        <f t="shared" si="6"/>
        <v/>
      </c>
      <c r="AX18" s="190" t="str">
        <f t="shared" si="7"/>
        <v/>
      </c>
      <c r="BW18" s="260"/>
      <c r="BX18" s="260"/>
    </row>
    <row r="19" spans="1:76" ht="10.9" customHeight="1">
      <c r="A19" s="82" t="str">
        <f>"sk_"&amp;LOWER(H19)&amp;"01"</f>
        <v>sk_eds01</v>
      </c>
      <c r="D19" s="83"/>
      <c r="E19" s="96" t="str">
        <f t="shared" si="0"/>
        <v>European Democratic Party (Európska Demokratická Strana, EDS)</v>
      </c>
      <c r="F19" s="153" t="str">
        <f t="shared" si="1"/>
        <v>(Európska Demokratická Strana, EDS)</v>
      </c>
      <c r="G19" s="2" t="s">
        <v>530</v>
      </c>
      <c r="H19" s="2" t="s">
        <v>531</v>
      </c>
      <c r="I19" s="256"/>
      <c r="J19" s="257"/>
      <c r="K19" s="200" t="s">
        <v>1438</v>
      </c>
      <c r="T19" s="190" t="str">
        <f t="shared" si="2"/>
        <v/>
      </c>
      <c r="Z19" s="190" t="str">
        <f t="shared" si="3"/>
        <v/>
      </c>
      <c r="AF19" s="190" t="str">
        <f t="shared" si="4"/>
        <v/>
      </c>
      <c r="AL19" s="190" t="str">
        <f t="shared" si="5"/>
        <v/>
      </c>
      <c r="AR19" s="190" t="str">
        <f t="shared" si="6"/>
        <v/>
      </c>
      <c r="AX19" s="190" t="str">
        <f t="shared" si="7"/>
        <v/>
      </c>
      <c r="BW19" s="260"/>
      <c r="BX19" s="260"/>
    </row>
    <row r="20" spans="1:76" ht="10.9" customHeight="1">
      <c r="A20" s="154" t="s">
        <v>294</v>
      </c>
      <c r="B20" s="83"/>
      <c r="C20" s="83"/>
      <c r="D20" s="83"/>
      <c r="E20" s="96" t="str">
        <f t="shared" si="0"/>
        <v>Movement of the Third Way (Hnutie tretej cesty, HTC)</v>
      </c>
      <c r="F20" s="153" t="str">
        <f t="shared" si="1"/>
        <v>(Hnutie tretej cesty, HTC)</v>
      </c>
      <c r="G20" s="2" t="s">
        <v>403</v>
      </c>
      <c r="H20" s="2" t="s">
        <v>404</v>
      </c>
      <c r="I20" s="256"/>
      <c r="J20" s="257"/>
      <c r="K20" s="2" t="s">
        <v>558</v>
      </c>
      <c r="O20" s="155"/>
      <c r="Q20" s="155"/>
      <c r="R20" s="155"/>
      <c r="T20" s="190" t="str">
        <f t="shared" si="2"/>
        <v/>
      </c>
      <c r="Z20" s="190" t="str">
        <f t="shared" si="3"/>
        <v/>
      </c>
      <c r="AF20" s="190" t="str">
        <f t="shared" si="4"/>
        <v/>
      </c>
      <c r="AL20" s="190" t="str">
        <f t="shared" si="5"/>
        <v/>
      </c>
      <c r="AR20" s="190" t="str">
        <f t="shared" si="6"/>
        <v/>
      </c>
      <c r="AX20" s="190" t="str">
        <f t="shared" si="7"/>
        <v/>
      </c>
      <c r="BW20" s="260"/>
      <c r="BX20" s="260"/>
    </row>
    <row r="21" spans="1:76" ht="10.9" customHeight="1">
      <c r="A21" s="154" t="s">
        <v>296</v>
      </c>
      <c r="B21" s="83" t="s">
        <v>297</v>
      </c>
      <c r="C21" s="83"/>
      <c r="D21" s="83" t="s">
        <v>1582</v>
      </c>
      <c r="E21" s="96" t="str">
        <f t="shared" si="0"/>
        <v>Movement for Democracy (Hnutie za demokraciu, HZD)</v>
      </c>
      <c r="F21" s="153" t="str">
        <f t="shared" si="1"/>
        <v>(Hnutie za demokraciu, HZD)</v>
      </c>
      <c r="G21" s="2" t="s">
        <v>407</v>
      </c>
      <c r="H21" s="2" t="s">
        <v>408</v>
      </c>
      <c r="I21" s="256" t="s">
        <v>1580</v>
      </c>
      <c r="J21" s="257" t="s">
        <v>1580</v>
      </c>
      <c r="K21" s="2" t="s">
        <v>560</v>
      </c>
      <c r="O21" s="155"/>
      <c r="Q21" s="155"/>
      <c r="R21" s="155"/>
      <c r="T21" s="190" t="str">
        <f t="shared" si="2"/>
        <v/>
      </c>
      <c r="Z21" s="190" t="str">
        <f t="shared" si="3"/>
        <v/>
      </c>
      <c r="AF21" s="190" t="str">
        <f t="shared" si="4"/>
        <v/>
      </c>
      <c r="AL21" s="190" t="str">
        <f t="shared" si="5"/>
        <v/>
      </c>
      <c r="AR21" s="190" t="str">
        <f t="shared" si="6"/>
        <v/>
      </c>
      <c r="AX21" s="190" t="str">
        <f t="shared" si="7"/>
        <v/>
      </c>
      <c r="BW21" s="260"/>
      <c r="BX21" s="260"/>
    </row>
    <row r="22" spans="1:76" ht="10.9" customHeight="1">
      <c r="A22" s="154" t="s">
        <v>298</v>
      </c>
      <c r="B22" s="83" t="s">
        <v>293</v>
      </c>
      <c r="C22" s="83"/>
      <c r="D22" s="83" t="s">
        <v>1583</v>
      </c>
      <c r="E22" s="96" t="str">
        <f t="shared" si="0"/>
        <v>Movement for Democratic Slovakia (Hnutie za demokratické Slovensko, HZDS)</v>
      </c>
      <c r="F22" s="153" t="str">
        <f t="shared" si="1"/>
        <v>(Hnutie za demokratické Slovensko, HZDS)</v>
      </c>
      <c r="G22" s="2" t="s">
        <v>409</v>
      </c>
      <c r="H22" s="2" t="s">
        <v>410</v>
      </c>
      <c r="I22" s="256" t="s">
        <v>1580</v>
      </c>
      <c r="J22" s="257" t="s">
        <v>1580</v>
      </c>
      <c r="K22" s="2" t="s">
        <v>561</v>
      </c>
      <c r="O22" s="155"/>
      <c r="Q22" s="155"/>
      <c r="R22" s="155"/>
      <c r="T22" s="190" t="str">
        <f t="shared" si="2"/>
        <v/>
      </c>
      <c r="Z22" s="190" t="str">
        <f t="shared" si="3"/>
        <v/>
      </c>
      <c r="AF22" s="190" t="str">
        <f t="shared" si="4"/>
        <v/>
      </c>
      <c r="AL22" s="190" t="str">
        <f t="shared" si="5"/>
        <v/>
      </c>
      <c r="AR22" s="190" t="str">
        <f t="shared" si="6"/>
        <v/>
      </c>
      <c r="AX22" s="190" t="str">
        <f t="shared" si="7"/>
        <v/>
      </c>
      <c r="BW22" s="260"/>
      <c r="BX22" s="260"/>
    </row>
    <row r="23" spans="1:76" ht="10.9" customHeight="1">
      <c r="A23" s="154" t="s">
        <v>295</v>
      </c>
      <c r="B23" s="83"/>
      <c r="C23" s="83"/>
      <c r="D23" s="83"/>
      <c r="E23" s="96" t="str">
        <f t="shared" si="0"/>
        <v>Movement for a Prosperous Czechia and Slovakia (Hnutie za prosperujúce česko a Slovensko, HZČS)</v>
      </c>
      <c r="F23" s="153" t="str">
        <f t="shared" si="1"/>
        <v>(Hnutie za prosperujúce česko a Slovensko, HZČS)</v>
      </c>
      <c r="G23" s="83" t="s">
        <v>405</v>
      </c>
      <c r="H23" s="2" t="s">
        <v>406</v>
      </c>
      <c r="I23" s="256"/>
      <c r="J23" s="257"/>
      <c r="K23" s="83" t="s">
        <v>559</v>
      </c>
      <c r="O23" s="155"/>
      <c r="Q23" s="155"/>
      <c r="R23" s="155"/>
      <c r="T23" s="190" t="str">
        <f t="shared" si="2"/>
        <v/>
      </c>
      <c r="Z23" s="190" t="str">
        <f t="shared" si="3"/>
        <v/>
      </c>
      <c r="AF23" s="190" t="str">
        <f t="shared" si="4"/>
        <v/>
      </c>
      <c r="AL23" s="190" t="str">
        <f t="shared" si="5"/>
        <v/>
      </c>
      <c r="AR23" s="190" t="str">
        <f t="shared" si="6"/>
        <v/>
      </c>
      <c r="AX23" s="190" t="str">
        <f t="shared" si="7"/>
        <v/>
      </c>
      <c r="BW23" s="260"/>
      <c r="BX23" s="260"/>
    </row>
    <row r="24" spans="1:76" ht="10.9" customHeight="1">
      <c r="A24" s="154" t="s">
        <v>300</v>
      </c>
      <c r="B24" s="83"/>
      <c r="C24" s="83"/>
      <c r="D24" s="83"/>
      <c r="E24" s="96" t="str">
        <f t="shared" si="0"/>
        <v>United Party of Slovak Labourers (Jednotna strana pracujucich Slovenska, JSPS)</v>
      </c>
      <c r="F24" s="153" t="str">
        <f t="shared" si="1"/>
        <v>(Jednotna strana pracujucich Slovenska, JSPS)</v>
      </c>
      <c r="G24" s="2" t="s">
        <v>413</v>
      </c>
      <c r="H24" s="2" t="s">
        <v>414</v>
      </c>
      <c r="I24" s="256"/>
      <c r="J24" s="257"/>
      <c r="K24" s="2" t="s">
        <v>563</v>
      </c>
      <c r="O24" s="155"/>
      <c r="Q24" s="155"/>
      <c r="R24" s="155"/>
      <c r="T24" s="190" t="str">
        <f t="shared" si="2"/>
        <v/>
      </c>
      <c r="Z24" s="190" t="str">
        <f t="shared" si="3"/>
        <v/>
      </c>
      <c r="AF24" s="190" t="str">
        <f t="shared" si="4"/>
        <v/>
      </c>
      <c r="AL24" s="190" t="str">
        <f t="shared" si="5"/>
        <v/>
      </c>
      <c r="AR24" s="190" t="str">
        <f t="shared" si="6"/>
        <v/>
      </c>
      <c r="AX24" s="190" t="str">
        <f t="shared" si="7"/>
        <v/>
      </c>
      <c r="BW24" s="260"/>
      <c r="BX24" s="260"/>
    </row>
    <row r="25" spans="1:76" ht="10.9" customHeight="1">
      <c r="A25" s="82" t="s">
        <v>365</v>
      </c>
      <c r="B25" s="83"/>
      <c r="C25" s="83"/>
      <c r="D25" s="83"/>
      <c r="E25" s="96" t="str">
        <f t="shared" si="0"/>
        <v>Club of Independent Deputies (Klub nezávislých poslancov, KNP)</v>
      </c>
      <c r="F25" s="153" t="str">
        <f t="shared" si="1"/>
        <v>(Klub nezávislých poslancov, KNP)</v>
      </c>
      <c r="G25" s="2" t="s">
        <v>512</v>
      </c>
      <c r="H25" s="2" t="s">
        <v>513</v>
      </c>
      <c r="I25" s="256"/>
      <c r="J25" s="257"/>
      <c r="K25" s="2" t="s">
        <v>611</v>
      </c>
      <c r="T25" s="190" t="str">
        <f t="shared" si="2"/>
        <v/>
      </c>
      <c r="Z25" s="190" t="str">
        <f t="shared" si="3"/>
        <v/>
      </c>
      <c r="AF25" s="190" t="str">
        <f t="shared" si="4"/>
        <v/>
      </c>
      <c r="AL25" s="190" t="str">
        <f t="shared" si="5"/>
        <v/>
      </c>
      <c r="AR25" s="190" t="str">
        <f t="shared" si="6"/>
        <v/>
      </c>
      <c r="AX25" s="190" t="str">
        <f t="shared" si="7"/>
        <v/>
      </c>
      <c r="BW25" s="260"/>
      <c r="BX25" s="260"/>
    </row>
    <row r="26" spans="1:76" ht="10.9" customHeight="1">
      <c r="A26" s="154" t="s">
        <v>292</v>
      </c>
      <c r="B26" s="83" t="s">
        <v>293</v>
      </c>
      <c r="C26" s="83"/>
      <c r="D26" s="83"/>
      <c r="E26" s="96" t="str">
        <f t="shared" si="0"/>
        <v>Coalition Movement for Democracy/People’s Union (Koalícia Hnutie za demokraciu/Ľudová strana, HZD/ĽU)</v>
      </c>
      <c r="F26" s="153" t="str">
        <f t="shared" si="1"/>
        <v>(Koalícia Hnutie za demokraciu/Ľudová strana, HZD/ĽU)</v>
      </c>
      <c r="G26" s="2" t="s">
        <v>401</v>
      </c>
      <c r="H26" s="2" t="s">
        <v>402</v>
      </c>
      <c r="I26" s="256"/>
      <c r="J26" s="257"/>
      <c r="K26" s="2" t="s">
        <v>557</v>
      </c>
      <c r="O26" s="155"/>
      <c r="Q26" s="155"/>
      <c r="R26" s="155"/>
      <c r="T26" s="190" t="str">
        <f t="shared" si="2"/>
        <v/>
      </c>
      <c r="Z26" s="190" t="str">
        <f t="shared" si="3"/>
        <v/>
      </c>
      <c r="AF26" s="190" t="str">
        <f t="shared" si="4"/>
        <v/>
      </c>
      <c r="AL26" s="190" t="str">
        <f t="shared" si="5"/>
        <v/>
      </c>
      <c r="AR26" s="190" t="str">
        <f t="shared" si="6"/>
        <v/>
      </c>
      <c r="AX26" s="190" t="str">
        <f t="shared" si="7"/>
        <v/>
      </c>
      <c r="BW26" s="260"/>
      <c r="BX26" s="260"/>
    </row>
    <row r="27" spans="1:76" ht="10.9" customHeight="1">
      <c r="A27" s="154" t="s">
        <v>350</v>
      </c>
      <c r="B27" s="83" t="s">
        <v>349</v>
      </c>
      <c r="C27" s="83"/>
      <c r="D27" s="83"/>
      <c r="E27" s="96" t="str">
        <f t="shared" si="0"/>
        <v>Coalition Slovak National Party/True Slovak National Party (Koalícia Slovenská národná strana/Pravá slovenská národná strana , SNS/PSNS)</v>
      </c>
      <c r="F27" s="153" t="str">
        <f t="shared" si="1"/>
        <v>(Koalícia Slovenská národná strana/Pravá slovenská národná strana , SNS/PSNS)</v>
      </c>
      <c r="G27" s="2" t="s">
        <v>489</v>
      </c>
      <c r="H27" s="2" t="s">
        <v>490</v>
      </c>
      <c r="I27" s="256"/>
      <c r="J27" s="257"/>
      <c r="K27" s="2" t="s">
        <v>600</v>
      </c>
      <c r="T27" s="190" t="str">
        <f t="shared" si="2"/>
        <v/>
      </c>
      <c r="Z27" s="190" t="str">
        <f t="shared" si="3"/>
        <v/>
      </c>
      <c r="AF27" s="190" t="str">
        <f t="shared" si="4"/>
        <v/>
      </c>
      <c r="AL27" s="190" t="str">
        <f t="shared" si="5"/>
        <v/>
      </c>
      <c r="AR27" s="190" t="str">
        <f t="shared" si="6"/>
        <v/>
      </c>
      <c r="AX27" s="190" t="str">
        <f t="shared" si="7"/>
        <v/>
      </c>
      <c r="BW27" s="260"/>
      <c r="BX27" s="260"/>
    </row>
    <row r="28" spans="1:76" ht="10.9" customHeight="1">
      <c r="A28" s="154" t="s">
        <v>304</v>
      </c>
      <c r="B28" s="83" t="s">
        <v>305</v>
      </c>
      <c r="C28" s="83"/>
      <c r="D28" s="83" t="s">
        <v>1584</v>
      </c>
      <c r="E28" s="96" t="str">
        <f t="shared" si="0"/>
        <v>Communist Party of Slovakia (Komunistická  strana Slovenska, KSS)</v>
      </c>
      <c r="F28" s="153" t="str">
        <f t="shared" si="1"/>
        <v>(Komunistická  strana Slovenska, KSS)</v>
      </c>
      <c r="G28" s="2" t="s">
        <v>419</v>
      </c>
      <c r="H28" s="2" t="s">
        <v>420</v>
      </c>
      <c r="I28" s="256" t="s">
        <v>1585</v>
      </c>
      <c r="J28" s="257" t="s">
        <v>1586</v>
      </c>
      <c r="K28" s="2" t="s">
        <v>566</v>
      </c>
      <c r="O28" s="155"/>
      <c r="T28" s="190" t="str">
        <f t="shared" si="2"/>
        <v/>
      </c>
      <c r="U28" s="155"/>
      <c r="V28" s="157"/>
      <c r="Z28" s="190" t="str">
        <f t="shared" si="3"/>
        <v/>
      </c>
      <c r="AF28" s="190" t="str">
        <f t="shared" si="4"/>
        <v/>
      </c>
      <c r="AL28" s="190" t="str">
        <f t="shared" si="5"/>
        <v/>
      </c>
      <c r="AR28" s="190" t="str">
        <f t="shared" si="6"/>
        <v/>
      </c>
      <c r="AX28" s="190" t="str">
        <f t="shared" si="7"/>
        <v/>
      </c>
      <c r="BW28" s="260"/>
      <c r="BX28" s="260"/>
    </row>
    <row r="29" spans="1:76" ht="10.9" customHeight="1">
      <c r="A29" s="82" t="s">
        <v>370</v>
      </c>
      <c r="D29" s="83"/>
      <c r="E29" s="96" t="str">
        <f t="shared" si="0"/>
        <v>Conservative Democrats of Slovakia (Konzervatívni demokrati Slovenska, KDS)</v>
      </c>
      <c r="F29" s="153" t="str">
        <f t="shared" si="1"/>
        <v>(Konzervatívni demokrati Slovenska, KDS)</v>
      </c>
      <c r="G29" s="2" t="s">
        <v>520</v>
      </c>
      <c r="H29" s="2" t="s">
        <v>521</v>
      </c>
      <c r="I29" s="256"/>
      <c r="J29" s="257"/>
      <c r="K29" s="2" t="s">
        <v>615</v>
      </c>
      <c r="T29" s="190" t="str">
        <f t="shared" si="2"/>
        <v/>
      </c>
      <c r="Z29" s="190" t="str">
        <f t="shared" si="3"/>
        <v/>
      </c>
      <c r="AF29" s="190" t="str">
        <f t="shared" si="4"/>
        <v/>
      </c>
      <c r="AL29" s="190" t="str">
        <f t="shared" si="5"/>
        <v/>
      </c>
      <c r="AR29" s="190" t="str">
        <f t="shared" si="6"/>
        <v/>
      </c>
      <c r="AX29" s="190" t="str">
        <f t="shared" si="7"/>
        <v/>
      </c>
      <c r="BW29" s="260"/>
      <c r="BX29" s="260"/>
    </row>
    <row r="30" spans="1:76" ht="10.9" customHeight="1">
      <c r="A30" s="154" t="s">
        <v>303</v>
      </c>
      <c r="B30" s="83" t="s">
        <v>302</v>
      </c>
      <c r="C30" s="83"/>
      <c r="D30" s="83"/>
      <c r="E30" s="96" t="str">
        <f t="shared" si="0"/>
        <v>Conservative Democrats of Slovakia/Civic Conservative Party (Konzervatívni demokrati Slovenska/Občianska konzervatívna strana, KDS-OKS)</v>
      </c>
      <c r="F30" s="153" t="str">
        <f t="shared" si="1"/>
        <v>(Konzervatívni demokrati Slovenska/Občianska konzervatívna strana, KDS-OKS)</v>
      </c>
      <c r="G30" s="2" t="s">
        <v>417</v>
      </c>
      <c r="H30" s="2" t="s">
        <v>418</v>
      </c>
      <c r="I30" s="256"/>
      <c r="J30" s="257"/>
      <c r="K30" s="2" t="s">
        <v>565</v>
      </c>
      <c r="R30" s="155"/>
      <c r="T30" s="190" t="str">
        <f t="shared" si="2"/>
        <v/>
      </c>
      <c r="Z30" s="190" t="str">
        <f t="shared" si="3"/>
        <v/>
      </c>
      <c r="AF30" s="190" t="str">
        <f t="shared" si="4"/>
        <v/>
      </c>
      <c r="AL30" s="190" t="str">
        <f t="shared" si="5"/>
        <v/>
      </c>
      <c r="AR30" s="190" t="str">
        <f t="shared" si="6"/>
        <v/>
      </c>
      <c r="AX30" s="190" t="str">
        <f t="shared" si="7"/>
        <v/>
      </c>
      <c r="BW30" s="260"/>
      <c r="BX30" s="260"/>
    </row>
    <row r="31" spans="1:76" ht="10.9" customHeight="1">
      <c r="A31" s="82" t="str">
        <f>"sk_"&amp;LOWER(H31)&amp;"01"</f>
        <v>sk_ksns01</v>
      </c>
      <c r="D31" s="83"/>
      <c r="E31" s="96" t="str">
        <f t="shared" si="0"/>
        <v>Christian Slovak National Party (Kresťanská Slovenská Národná Strana, KSNS)</v>
      </c>
      <c r="F31" s="153" t="str">
        <f t="shared" si="1"/>
        <v>(Kresťanská Slovenská Národná Strana, KSNS)</v>
      </c>
      <c r="G31" s="2" t="s">
        <v>1451</v>
      </c>
      <c r="H31" s="2" t="s">
        <v>1452</v>
      </c>
      <c r="I31" s="256"/>
      <c r="J31" s="257"/>
      <c r="K31" s="200" t="s">
        <v>1439</v>
      </c>
      <c r="T31" s="190" t="str">
        <f t="shared" si="2"/>
        <v/>
      </c>
      <c r="Z31" s="190" t="str">
        <f t="shared" si="3"/>
        <v/>
      </c>
      <c r="AF31" s="190" t="str">
        <f t="shared" si="4"/>
        <v/>
      </c>
      <c r="AL31" s="190" t="str">
        <f t="shared" si="5"/>
        <v/>
      </c>
      <c r="AR31" s="190" t="str">
        <f t="shared" si="6"/>
        <v/>
      </c>
      <c r="AX31" s="190" t="str">
        <f t="shared" si="7"/>
        <v/>
      </c>
      <c r="BW31" s="260"/>
      <c r="BX31" s="260"/>
    </row>
    <row r="32" spans="1:76" ht="10.9" customHeight="1">
      <c r="A32" s="154" t="s">
        <v>301</v>
      </c>
      <c r="B32" s="83" t="s">
        <v>302</v>
      </c>
      <c r="C32" s="83"/>
      <c r="D32" s="83" t="s">
        <v>1587</v>
      </c>
      <c r="E32" s="96" t="str">
        <f t="shared" si="0"/>
        <v>Christian Democratic Movement (Kresťansko demokratické hnutie, KDH)</v>
      </c>
      <c r="F32" s="153" t="str">
        <f t="shared" si="1"/>
        <v>(Kresťansko demokratické hnutie, KDH)</v>
      </c>
      <c r="G32" s="83" t="s">
        <v>415</v>
      </c>
      <c r="H32" s="2" t="s">
        <v>416</v>
      </c>
      <c r="I32" s="256" t="s">
        <v>1588</v>
      </c>
      <c r="J32" s="257" t="s">
        <v>1589</v>
      </c>
      <c r="K32" s="83" t="s">
        <v>564</v>
      </c>
      <c r="T32" s="190" t="str">
        <f t="shared" si="2"/>
        <v/>
      </c>
      <c r="Z32" s="190" t="str">
        <f t="shared" si="3"/>
        <v/>
      </c>
      <c r="AF32" s="190" t="str">
        <f t="shared" si="4"/>
        <v/>
      </c>
      <c r="AL32" s="190" t="str">
        <f t="shared" si="5"/>
        <v/>
      </c>
      <c r="AR32" s="190" t="str">
        <f t="shared" si="6"/>
        <v/>
      </c>
      <c r="AX32" s="190" t="str">
        <f t="shared" si="7"/>
        <v/>
      </c>
      <c r="BW32" s="260"/>
      <c r="BX32" s="260"/>
    </row>
    <row r="33" spans="1:76" ht="10.9" customHeight="1">
      <c r="A33" s="154" t="s">
        <v>306</v>
      </c>
      <c r="B33" s="83"/>
      <c r="C33" s="83"/>
      <c r="D33" s="83"/>
      <c r="E33" s="96" t="str">
        <f t="shared" si="0"/>
        <v>Christian Social Union (Kresťansko-sociálna únia, KSÚ)</v>
      </c>
      <c r="F33" s="153" t="str">
        <f t="shared" si="1"/>
        <v>(Kresťansko-sociálna únia, KSÚ)</v>
      </c>
      <c r="G33" s="83" t="s">
        <v>421</v>
      </c>
      <c r="H33" s="2" t="s">
        <v>422</v>
      </c>
      <c r="I33" s="256" t="s">
        <v>1580</v>
      </c>
      <c r="J33" s="257" t="s">
        <v>1580</v>
      </c>
      <c r="K33" s="83" t="s">
        <v>567</v>
      </c>
      <c r="T33" s="190" t="str">
        <f t="shared" si="2"/>
        <v/>
      </c>
      <c r="Z33" s="190" t="str">
        <f t="shared" si="3"/>
        <v/>
      </c>
      <c r="AF33" s="190" t="str">
        <f t="shared" si="4"/>
        <v/>
      </c>
      <c r="AL33" s="190" t="str">
        <f t="shared" si="5"/>
        <v/>
      </c>
      <c r="AR33" s="190" t="str">
        <f t="shared" si="6"/>
        <v/>
      </c>
      <c r="AX33" s="190" t="str">
        <f t="shared" si="7"/>
        <v/>
      </c>
      <c r="BW33" s="260"/>
      <c r="BX33" s="260"/>
    </row>
    <row r="34" spans="1:76" ht="10.9" customHeight="1">
      <c r="A34" s="154" t="s">
        <v>307</v>
      </c>
      <c r="B34" s="83"/>
      <c r="C34" s="83"/>
      <c r="D34" s="83"/>
      <c r="E34" s="96" t="str">
        <f t="shared" ref="E34:E65" si="8">G34&amp;" "&amp;F34</f>
        <v>Left Bloc (Ľavicový blok, ĽB)</v>
      </c>
      <c r="F34" s="153" t="str">
        <f t="shared" ref="F34:F65" si="9">"("&amp;K34&amp;", "&amp;H34&amp;")"&amp;IF(O34="","",", known until "&amp;T34&amp;" as "&amp;O34&amp;" ("&amp;P34&amp;", "&amp;Q34&amp;IF(R34="","","/ "&amp;R34)&amp;")"&amp;IF(U34="","",", known from "&amp;T34&amp;" until "&amp;Z34&amp;" as "&amp;U34&amp;" ("&amp;V34&amp;", "&amp;W34&amp;IF(X34="","","/ "&amp;X34)&amp;")"))&amp;IF(AF34="","",", known from "&amp;Z34&amp;" until "&amp;AF34&amp;" as "&amp;AA34&amp;" ("&amp;AB34&amp;", "&amp;AC34&amp;")"&amp;IF(AD34="","","/ "&amp;AD34)&amp;")")&amp;IF(AG34="","",", known from "&amp;AF34&amp;" until "&amp;AL34&amp;" as "&amp;AG34&amp;" ("&amp;AH34&amp;", "&amp;AI34&amp;IF(AJ34="","","/ "&amp;AJ34)&amp;")")&amp;IF(AM34="","",", known from "&amp;AL34&amp;" until "&amp;AR34&amp;" as "&amp;AM34&amp;" ("&amp;AN34&amp;", "&amp;AO34&amp;IF(AP34="","","/ "&amp;AP34)&amp;")")&amp;IF(AS34="","",", known from "&amp;AR34&amp;" until "&amp;AX34&amp;" as "&amp;AS34&amp;" ("&amp;AT34&amp;", "&amp;AU34&amp;IF(AV34="","","/ "&amp;AV34)&amp;")")</f>
        <v>(Ľavicový blok, ĽB)</v>
      </c>
      <c r="G34" s="2" t="s">
        <v>423</v>
      </c>
      <c r="H34" s="2" t="s">
        <v>424</v>
      </c>
      <c r="I34" s="256"/>
      <c r="J34" s="257"/>
      <c r="K34" s="83" t="s">
        <v>568</v>
      </c>
      <c r="T34" s="190" t="str">
        <f t="shared" ref="T34:T65" si="10">IF(S34="","",IF(ISNUMBER(S34)=FALSE,RIGHT(S34,4),IF(S34&gt;30000,YEAR(S34),VALUE(RIGHT(S34,4)))))</f>
        <v/>
      </c>
      <c r="Z34" s="190" t="str">
        <f t="shared" ref="Z34:Z65" si="11">IF(Y34="","",IF(ISNUMBER(Y34)=FALSE,RIGHT(Y34,4),IF(Y34&gt;30000,YEAR(Y34),VALUE(RIGHT(Y34,4)))))</f>
        <v/>
      </c>
      <c r="AF34" s="190" t="str">
        <f t="shared" ref="AF34:AF65" si="12">IF(AE34="","",IF(ISNUMBER(AE34)=FALSE,RIGHT(AE34,4),IF(AE34&gt;30000,YEAR(AE34),VALUE(RIGHT(AE34,4)))))</f>
        <v/>
      </c>
      <c r="AL34" s="190" t="str">
        <f t="shared" ref="AL34:AL65" si="13">IF(AK34="","",IF(ISNUMBER(AK34)=FALSE,RIGHT(AK34,4),IF(AK34&gt;30000,YEAR(AK34),VALUE(RIGHT(AK34,4)))))</f>
        <v/>
      </c>
      <c r="AR34" s="190" t="str">
        <f t="shared" ref="AR34:AR65" si="14">IF(AQ34="","",IF(ISNUMBER(AQ34)=FALSE,RIGHT(AQ34,4),IF(AQ34&gt;30000,YEAR(AQ34),VALUE(RIGHT(AQ34,4)))))</f>
        <v/>
      </c>
      <c r="AX34" s="190" t="str">
        <f t="shared" ref="AX34:AX65" si="15">IF(AW34="","",IF(ISNUMBER(AW34)=FALSE,RIGHT(AW34,4),IF(AW34&gt;30000,YEAR(AW34),VALUE(RIGHT(AW34,4)))))</f>
        <v/>
      </c>
      <c r="BW34" s="260"/>
      <c r="BX34" s="260"/>
    </row>
    <row r="35" spans="1:76" ht="10.9" customHeight="1">
      <c r="A35" s="82" t="s">
        <v>367</v>
      </c>
      <c r="D35" s="83"/>
      <c r="E35" s="96" t="str">
        <f t="shared" si="8"/>
        <v>League-Civic Liberal Party (Liga-občiansko-liberálna strana, Liga)</v>
      </c>
      <c r="F35" s="153" t="str">
        <f t="shared" si="9"/>
        <v>(Liga-občiansko-liberálna strana, Liga)</v>
      </c>
      <c r="G35" s="2" t="s">
        <v>516</v>
      </c>
      <c r="H35" s="2" t="s">
        <v>517</v>
      </c>
      <c r="I35" s="256"/>
      <c r="J35" s="257"/>
      <c r="K35" s="179" t="s">
        <v>613</v>
      </c>
      <c r="T35" s="190" t="str">
        <f t="shared" si="10"/>
        <v/>
      </c>
      <c r="Z35" s="190" t="str">
        <f t="shared" si="11"/>
        <v/>
      </c>
      <c r="AF35" s="190" t="str">
        <f t="shared" si="12"/>
        <v/>
      </c>
      <c r="AL35" s="190" t="str">
        <f t="shared" si="13"/>
        <v/>
      </c>
      <c r="AR35" s="190" t="str">
        <f t="shared" si="14"/>
        <v/>
      </c>
      <c r="AX35" s="190" t="str">
        <f t="shared" si="15"/>
        <v/>
      </c>
      <c r="BW35" s="260"/>
      <c r="BX35" s="260"/>
    </row>
    <row r="36" spans="1:76" ht="10.9" customHeight="1">
      <c r="A36" s="154" t="s">
        <v>308</v>
      </c>
      <c r="B36" s="83"/>
      <c r="C36" s="83"/>
      <c r="D36" s="83"/>
      <c r="E36" s="96" t="str">
        <f t="shared" si="8"/>
        <v>People’s Party (Ľudová strana, ĽS)</v>
      </c>
      <c r="F36" s="153" t="str">
        <f t="shared" si="9"/>
        <v>(Ľudová strana, ĽS)</v>
      </c>
      <c r="G36" s="2" t="s">
        <v>425</v>
      </c>
      <c r="H36" s="2" t="s">
        <v>426</v>
      </c>
      <c r="I36" s="256"/>
      <c r="J36" s="257"/>
      <c r="K36" s="2" t="s">
        <v>569</v>
      </c>
      <c r="T36" s="190" t="str">
        <f t="shared" si="10"/>
        <v/>
      </c>
      <c r="Z36" s="190" t="str">
        <f t="shared" si="11"/>
        <v/>
      </c>
      <c r="AF36" s="190" t="str">
        <f t="shared" si="12"/>
        <v/>
      </c>
      <c r="AL36" s="190" t="str">
        <f t="shared" si="13"/>
        <v/>
      </c>
      <c r="AR36" s="190" t="str">
        <f t="shared" si="14"/>
        <v/>
      </c>
      <c r="AX36" s="190" t="str">
        <f t="shared" si="15"/>
        <v/>
      </c>
      <c r="BW36" s="260"/>
      <c r="BX36" s="260"/>
    </row>
    <row r="37" spans="1:76" ht="10.9" customHeight="1">
      <c r="A37" s="82" t="s">
        <v>372</v>
      </c>
      <c r="D37" s="83"/>
      <c r="E37" s="96" t="str">
        <f t="shared" si="8"/>
        <v>People's Party Our Slovakia (Ľudová strana Naše Slovensko, ĽSNS)</v>
      </c>
      <c r="F37" s="153" t="str">
        <f t="shared" si="9"/>
        <v>(Ľudová strana Naše Slovensko, ĽSNS)</v>
      </c>
      <c r="G37" s="2" t="s">
        <v>524</v>
      </c>
      <c r="H37" s="2" t="s">
        <v>525</v>
      </c>
      <c r="I37" s="256"/>
      <c r="J37" s="257"/>
      <c r="K37" s="2" t="s">
        <v>617</v>
      </c>
      <c r="T37" s="190" t="str">
        <f t="shared" si="10"/>
        <v/>
      </c>
      <c r="Z37" s="190" t="str">
        <f t="shared" si="11"/>
        <v/>
      </c>
      <c r="AF37" s="190" t="str">
        <f t="shared" si="12"/>
        <v/>
      </c>
      <c r="AL37" s="190" t="str">
        <f t="shared" si="13"/>
        <v/>
      </c>
      <c r="AR37" s="190" t="str">
        <f t="shared" si="14"/>
        <v/>
      </c>
      <c r="AX37" s="190" t="str">
        <f t="shared" si="15"/>
        <v/>
      </c>
      <c r="BW37" s="260"/>
      <c r="BX37" s="260"/>
    </row>
    <row r="38" spans="1:76" ht="10.9" customHeight="1">
      <c r="A38" s="154" t="s">
        <v>309</v>
      </c>
      <c r="B38" s="83"/>
      <c r="C38" s="83"/>
      <c r="D38" s="83"/>
      <c r="E38" s="96" t="str">
        <f t="shared" si="8"/>
        <v>Hungarian Federalist Party (Mad’arská federalistická strana, MFS)</v>
      </c>
      <c r="F38" s="153" t="str">
        <f t="shared" si="9"/>
        <v>(Mad’arská federalistická strana, MFS)</v>
      </c>
      <c r="G38" s="2" t="s">
        <v>427</v>
      </c>
      <c r="H38" s="2" t="s">
        <v>428</v>
      </c>
      <c r="I38" s="256"/>
      <c r="J38" s="257"/>
      <c r="K38" s="2" t="s">
        <v>570</v>
      </c>
      <c r="T38" s="190" t="str">
        <f t="shared" si="10"/>
        <v/>
      </c>
      <c r="Z38" s="190" t="str">
        <f t="shared" si="11"/>
        <v/>
      </c>
      <c r="AF38" s="190" t="str">
        <f t="shared" si="12"/>
        <v/>
      </c>
      <c r="AL38" s="190" t="str">
        <f t="shared" si="13"/>
        <v/>
      </c>
      <c r="AR38" s="190" t="str">
        <f t="shared" si="14"/>
        <v/>
      </c>
      <c r="AX38" s="190" t="str">
        <f t="shared" si="15"/>
        <v/>
      </c>
      <c r="BW38" s="260"/>
      <c r="BX38" s="260"/>
    </row>
    <row r="39" spans="1:76" ht="10.9" customHeight="1">
      <c r="A39" s="154" t="s">
        <v>313</v>
      </c>
      <c r="B39" s="83"/>
      <c r="C39" s="83"/>
      <c r="D39" s="83"/>
      <c r="E39" s="96" t="str">
        <f t="shared" si="8"/>
        <v>Hungarian People’s Movement for Reconciliation and Prosperity (Maďarské ľudové hnutie za zmierenie a prosperitu, MĽHZP)</v>
      </c>
      <c r="F39" s="153" t="str">
        <f t="shared" si="9"/>
        <v>(Maďarské ľudové hnutie za zmierenie a prosperitu, MĽHZP)</v>
      </c>
      <c r="G39" s="2" t="s">
        <v>433</v>
      </c>
      <c r="H39" s="2" t="s">
        <v>434</v>
      </c>
      <c r="I39" s="256"/>
      <c r="J39" s="257"/>
      <c r="K39" s="2" t="s">
        <v>573</v>
      </c>
      <c r="T39" s="190" t="str">
        <f t="shared" si="10"/>
        <v/>
      </c>
      <c r="Z39" s="190" t="str">
        <f t="shared" si="11"/>
        <v/>
      </c>
      <c r="AF39" s="190" t="str">
        <f t="shared" si="12"/>
        <v/>
      </c>
      <c r="AL39" s="190" t="str">
        <f t="shared" si="13"/>
        <v/>
      </c>
      <c r="AR39" s="190" t="str">
        <f t="shared" si="14"/>
        <v/>
      </c>
      <c r="AX39" s="190" t="str">
        <f t="shared" si="15"/>
        <v/>
      </c>
      <c r="BW39" s="260"/>
      <c r="BX39" s="260"/>
    </row>
    <row r="40" spans="1:76" ht="10.9" customHeight="1">
      <c r="A40" s="82" t="str">
        <f>"sk_"&amp;LOWER(H40)&amp;"01"</f>
        <v>sk_ms01</v>
      </c>
      <c r="D40" s="83"/>
      <c r="E40" s="96" t="str">
        <f t="shared" si="8"/>
        <v>Magnificat Slovakia (Magnificat Slovakia, MS)</v>
      </c>
      <c r="F40" s="153" t="str">
        <f t="shared" si="9"/>
        <v>(Magnificat Slovakia, MS)</v>
      </c>
      <c r="G40" s="200" t="s">
        <v>1428</v>
      </c>
      <c r="H40" s="2" t="s">
        <v>1450</v>
      </c>
      <c r="I40" s="256"/>
      <c r="J40" s="257"/>
      <c r="K40" s="200" t="s">
        <v>1428</v>
      </c>
      <c r="T40" s="190" t="str">
        <f t="shared" si="10"/>
        <v/>
      </c>
      <c r="Z40" s="190" t="str">
        <f t="shared" si="11"/>
        <v/>
      </c>
      <c r="AF40" s="190" t="str">
        <f t="shared" si="12"/>
        <v/>
      </c>
      <c r="AL40" s="190" t="str">
        <f t="shared" si="13"/>
        <v/>
      </c>
      <c r="AR40" s="190" t="str">
        <f t="shared" si="14"/>
        <v/>
      </c>
      <c r="AX40" s="190" t="str">
        <f t="shared" si="15"/>
        <v/>
      </c>
      <c r="BW40" s="260"/>
      <c r="BX40" s="260"/>
    </row>
    <row r="41" spans="1:76" ht="10.9" customHeight="1">
      <c r="A41" s="82" t="str">
        <f>"sk_"&amp;LOWER(H41)&amp;"01"</f>
        <v>sk_mks01</v>
      </c>
      <c r="D41" s="83"/>
      <c r="E41" s="96" t="str">
        <f t="shared" si="8"/>
        <v>Hungarian Christian Democratic Alliance (Magyar Kereszténydemokrata Szövetség, MKS)</v>
      </c>
      <c r="F41" s="153" t="str">
        <f t="shared" si="9"/>
        <v>(Magyar Kereszténydemokrata Szövetség, MKS)</v>
      </c>
      <c r="G41" s="2" t="s">
        <v>1467</v>
      </c>
      <c r="H41" s="2" t="s">
        <v>1468</v>
      </c>
      <c r="I41" s="256"/>
      <c r="J41" s="257"/>
      <c r="K41" s="2" t="s">
        <v>1469</v>
      </c>
      <c r="L41" s="200" t="s">
        <v>1470</v>
      </c>
      <c r="M41" s="200"/>
      <c r="N41" s="200"/>
      <c r="T41" s="190" t="str">
        <f t="shared" si="10"/>
        <v/>
      </c>
      <c r="Z41" s="190" t="str">
        <f t="shared" si="11"/>
        <v/>
      </c>
      <c r="AF41" s="190" t="str">
        <f t="shared" si="12"/>
        <v/>
      </c>
      <c r="AL41" s="190" t="str">
        <f t="shared" si="13"/>
        <v/>
      </c>
      <c r="AR41" s="190" t="str">
        <f t="shared" si="14"/>
        <v/>
      </c>
      <c r="AX41" s="190" t="str">
        <f t="shared" si="15"/>
        <v/>
      </c>
      <c r="BW41" s="260"/>
      <c r="BX41" s="260"/>
    </row>
    <row r="42" spans="1:76" ht="10.9" customHeight="1">
      <c r="A42" s="154" t="s">
        <v>310</v>
      </c>
      <c r="B42" s="83"/>
      <c r="C42" s="83"/>
      <c r="D42" s="83"/>
      <c r="E42" s="96" t="str">
        <f t="shared" si="8"/>
        <v>Mission 21 - New Christian Democracy (Misia 21-Nová krest’anská demokracia, Misia 21)</v>
      </c>
      <c r="F42" s="153" t="str">
        <f t="shared" si="9"/>
        <v>(Misia 21-Nová krest’anská demokracia, Misia 21)</v>
      </c>
      <c r="G42" s="2" t="s">
        <v>429</v>
      </c>
      <c r="H42" s="2" t="s">
        <v>430</v>
      </c>
      <c r="I42" s="256"/>
      <c r="J42" s="257"/>
      <c r="K42" s="2" t="s">
        <v>571</v>
      </c>
      <c r="T42" s="190" t="str">
        <f t="shared" si="10"/>
        <v/>
      </c>
      <c r="Z42" s="190" t="str">
        <f t="shared" si="11"/>
        <v/>
      </c>
      <c r="AF42" s="190" t="str">
        <f t="shared" si="12"/>
        <v/>
      </c>
      <c r="AL42" s="190" t="str">
        <f t="shared" si="13"/>
        <v/>
      </c>
      <c r="AR42" s="190" t="str">
        <f t="shared" si="14"/>
        <v/>
      </c>
      <c r="AX42" s="190" t="str">
        <f t="shared" si="15"/>
        <v/>
      </c>
      <c r="BW42" s="260"/>
      <c r="BX42" s="260"/>
    </row>
    <row r="43" spans="1:76" ht="10.9" customHeight="1">
      <c r="A43" s="82" t="s">
        <v>371</v>
      </c>
      <c r="D43" s="83"/>
      <c r="E43" s="96" t="str">
        <f t="shared" si="8"/>
        <v>Bridge (Most-Híd, Most-Híd)</v>
      </c>
      <c r="F43" s="153" t="str">
        <f t="shared" si="9"/>
        <v>(Most-Híd, Most-Híd)</v>
      </c>
      <c r="G43" s="2" t="s">
        <v>522</v>
      </c>
      <c r="H43" s="2" t="s">
        <v>523</v>
      </c>
      <c r="I43" s="256"/>
      <c r="J43" s="257"/>
      <c r="K43" s="2" t="s">
        <v>523</v>
      </c>
      <c r="T43" s="190" t="str">
        <f t="shared" si="10"/>
        <v/>
      </c>
      <c r="Z43" s="190" t="str">
        <f t="shared" si="11"/>
        <v/>
      </c>
      <c r="AF43" s="190" t="str">
        <f t="shared" si="12"/>
        <v/>
      </c>
      <c r="AL43" s="190" t="str">
        <f t="shared" si="13"/>
        <v/>
      </c>
      <c r="AR43" s="190" t="str">
        <f t="shared" si="14"/>
        <v/>
      </c>
      <c r="AX43" s="190" t="str">
        <f t="shared" si="15"/>
        <v/>
      </c>
      <c r="BW43" s="260"/>
      <c r="BX43" s="260"/>
    </row>
    <row r="44" spans="1:76" ht="10.9" customHeight="1">
      <c r="A44" s="154" t="s">
        <v>314</v>
      </c>
      <c r="B44" s="83"/>
      <c r="C44" s="83"/>
      <c r="D44" s="83"/>
      <c r="E44" s="96" t="str">
        <f t="shared" si="8"/>
        <v>Hope (Nádej, Nádej)</v>
      </c>
      <c r="F44" s="153" t="str">
        <f t="shared" si="9"/>
        <v>(Nádej, Nádej)</v>
      </c>
      <c r="G44" s="2" t="s">
        <v>435</v>
      </c>
      <c r="H44" s="179" t="s">
        <v>436</v>
      </c>
      <c r="I44" s="256"/>
      <c r="J44" s="258"/>
      <c r="K44" s="2" t="s">
        <v>436</v>
      </c>
      <c r="T44" s="190" t="str">
        <f t="shared" si="10"/>
        <v/>
      </c>
      <c r="Z44" s="190" t="str">
        <f t="shared" si="11"/>
        <v/>
      </c>
      <c r="AF44" s="190" t="str">
        <f t="shared" si="12"/>
        <v/>
      </c>
      <c r="AL44" s="190" t="str">
        <f t="shared" si="13"/>
        <v/>
      </c>
      <c r="AR44" s="190" t="str">
        <f t="shared" si="14"/>
        <v/>
      </c>
      <c r="AX44" s="190" t="str">
        <f t="shared" si="15"/>
        <v/>
      </c>
      <c r="BW44" s="260"/>
      <c r="BX44" s="260"/>
    </row>
    <row r="45" spans="1:76" ht="10.9" customHeight="1">
      <c r="A45" s="82" t="s">
        <v>383</v>
      </c>
      <c r="D45" s="83"/>
      <c r="E45" s="96" t="str">
        <f t="shared" si="8"/>
        <v>Nation and Justice-Our Party (Národ a Spravodlivosť - naša strana, NaS-NS)</v>
      </c>
      <c r="F45" s="153" t="str">
        <f t="shared" si="9"/>
        <v>(Národ a Spravodlivosť - naša strana, NaS-NS)</v>
      </c>
      <c r="G45" s="2" t="s">
        <v>546</v>
      </c>
      <c r="H45" s="2" t="s">
        <v>547</v>
      </c>
      <c r="I45" s="256"/>
      <c r="J45" s="257"/>
      <c r="K45" s="2" t="s">
        <v>627</v>
      </c>
      <c r="T45" s="190" t="str">
        <f t="shared" si="10"/>
        <v/>
      </c>
      <c r="Z45" s="190" t="str">
        <f t="shared" si="11"/>
        <v/>
      </c>
      <c r="AF45" s="190" t="str">
        <f t="shared" si="12"/>
        <v/>
      </c>
      <c r="AL45" s="190" t="str">
        <f t="shared" si="13"/>
        <v/>
      </c>
      <c r="AR45" s="190" t="str">
        <f t="shared" si="14"/>
        <v/>
      </c>
      <c r="AX45" s="190" t="str">
        <f t="shared" si="15"/>
        <v/>
      </c>
      <c r="BW45" s="260"/>
      <c r="BX45" s="260"/>
    </row>
    <row r="46" spans="1:76" ht="10.9" customHeight="1">
      <c r="A46" s="154" t="s">
        <v>315</v>
      </c>
      <c r="B46" s="83"/>
      <c r="C46" s="83"/>
      <c r="D46" s="83"/>
      <c r="E46" s="96" t="str">
        <f t="shared" si="8"/>
        <v>National Alternative of Slovakia (Národná altematíva Slovenska, NAS)</v>
      </c>
      <c r="F46" s="153" t="str">
        <f t="shared" si="9"/>
        <v>(Národná altematíva Slovenska, NAS)</v>
      </c>
      <c r="G46" s="2" t="s">
        <v>437</v>
      </c>
      <c r="H46" s="179" t="s">
        <v>438</v>
      </c>
      <c r="I46" s="256"/>
      <c r="J46" s="258"/>
      <c r="K46" s="2" t="s">
        <v>574</v>
      </c>
      <c r="T46" s="190" t="str">
        <f t="shared" si="10"/>
        <v/>
      </c>
      <c r="Z46" s="190" t="str">
        <f t="shared" si="11"/>
        <v/>
      </c>
      <c r="AF46" s="190" t="str">
        <f t="shared" si="12"/>
        <v/>
      </c>
      <c r="AL46" s="190" t="str">
        <f t="shared" si="13"/>
        <v/>
      </c>
      <c r="AR46" s="190" t="str">
        <f t="shared" si="14"/>
        <v/>
      </c>
      <c r="AX46" s="190" t="str">
        <f t="shared" si="15"/>
        <v/>
      </c>
      <c r="BW46" s="260"/>
      <c r="BX46" s="260"/>
    </row>
    <row r="47" spans="1:76" ht="10.9" customHeight="1">
      <c r="A47" s="154" t="s">
        <v>316</v>
      </c>
      <c r="B47" s="83"/>
      <c r="C47" s="83"/>
      <c r="D47" s="83"/>
      <c r="E47" s="96" t="str">
        <f t="shared" si="8"/>
        <v>National Democratic Party (Národno-demokratická strana, NDS)</v>
      </c>
      <c r="F47" s="153" t="str">
        <f t="shared" si="9"/>
        <v>(Národno-demokratická strana, NDS)</v>
      </c>
      <c r="G47" s="2" t="s">
        <v>439</v>
      </c>
      <c r="H47" s="47" t="s">
        <v>440</v>
      </c>
      <c r="I47" s="256"/>
      <c r="J47" s="257"/>
      <c r="K47" s="2" t="s">
        <v>575</v>
      </c>
      <c r="T47" s="190" t="str">
        <f t="shared" si="10"/>
        <v/>
      </c>
      <c r="Z47" s="190" t="str">
        <f t="shared" si="11"/>
        <v/>
      </c>
      <c r="AF47" s="190" t="str">
        <f t="shared" si="12"/>
        <v/>
      </c>
      <c r="AL47" s="190" t="str">
        <f t="shared" si="13"/>
        <v/>
      </c>
      <c r="AR47" s="190" t="str">
        <f t="shared" si="14"/>
        <v/>
      </c>
      <c r="AX47" s="190" t="str">
        <f t="shared" si="15"/>
        <v/>
      </c>
      <c r="BW47" s="260"/>
      <c r="BX47" s="260"/>
    </row>
    <row r="48" spans="1:76" ht="10.9" customHeight="1">
      <c r="A48" s="154" t="s">
        <v>320</v>
      </c>
      <c r="B48" s="83"/>
      <c r="C48" s="83"/>
      <c r="D48" s="83"/>
      <c r="E48" s="96" t="str">
        <f t="shared" si="8"/>
        <v>Our Slovakia (Naše Slovensko, NS)</v>
      </c>
      <c r="F48" s="153" t="str">
        <f t="shared" si="9"/>
        <v>(Naše Slovensko, NS)</v>
      </c>
      <c r="G48" s="2" t="s">
        <v>447</v>
      </c>
      <c r="H48" s="2" t="s">
        <v>446</v>
      </c>
      <c r="I48" s="256"/>
      <c r="J48" s="257"/>
      <c r="K48" s="2" t="s">
        <v>579</v>
      </c>
      <c r="T48" s="190" t="str">
        <f t="shared" si="10"/>
        <v/>
      </c>
      <c r="Z48" s="190" t="str">
        <f t="shared" si="11"/>
        <v/>
      </c>
      <c r="AF48" s="190" t="str">
        <f t="shared" si="12"/>
        <v/>
      </c>
      <c r="AL48" s="190" t="str">
        <f t="shared" si="13"/>
        <v/>
      </c>
      <c r="AR48" s="190" t="str">
        <f t="shared" si="14"/>
        <v/>
      </c>
      <c r="AX48" s="190" t="str">
        <f t="shared" si="15"/>
        <v/>
      </c>
      <c r="BW48" s="260"/>
      <c r="BX48" s="260"/>
    </row>
    <row r="49" spans="1:76" ht="10.9" customHeight="1">
      <c r="A49" s="154" t="s">
        <v>318</v>
      </c>
      <c r="B49" s="83"/>
      <c r="C49" s="83"/>
      <c r="D49" s="83"/>
      <c r="E49" s="96" t="str">
        <f t="shared" si="8"/>
        <v>Independent Civic Party of the Unemployed and Deceived (Nezávislá občianska strana nezamestnaných a poškodených, NOSNP)</v>
      </c>
      <c r="F49" s="153" t="str">
        <f t="shared" si="9"/>
        <v>(Nezávislá občianska strana nezamestnaných a poškodených, NOSNP)</v>
      </c>
      <c r="G49" s="2" t="s">
        <v>443</v>
      </c>
      <c r="H49" s="179" t="s">
        <v>444</v>
      </c>
      <c r="I49" s="259"/>
      <c r="J49" s="257"/>
      <c r="K49" s="2" t="s">
        <v>577</v>
      </c>
      <c r="T49" s="190" t="str">
        <f t="shared" si="10"/>
        <v/>
      </c>
      <c r="Z49" s="190" t="str">
        <f t="shared" si="11"/>
        <v/>
      </c>
      <c r="AF49" s="190" t="str">
        <f t="shared" si="12"/>
        <v/>
      </c>
      <c r="AL49" s="190" t="str">
        <f t="shared" si="13"/>
        <v/>
      </c>
      <c r="AR49" s="190" t="str">
        <f t="shared" si="14"/>
        <v/>
      </c>
      <c r="AX49" s="190" t="str">
        <f t="shared" si="15"/>
        <v/>
      </c>
      <c r="BW49" s="260"/>
      <c r="BX49" s="260"/>
    </row>
    <row r="50" spans="1:76" ht="10.9" customHeight="1">
      <c r="A50" s="154" t="s">
        <v>317</v>
      </c>
      <c r="B50" s="83"/>
      <c r="C50" s="83"/>
      <c r="D50" s="83"/>
      <c r="E50" s="96" t="str">
        <f t="shared" si="8"/>
        <v>Independent Initiative (Nezivislá iniciatíva, NEI)</v>
      </c>
      <c r="F50" s="153" t="str">
        <f t="shared" si="9"/>
        <v>(Nezivislá iniciatíva, NEI)</v>
      </c>
      <c r="G50" s="2" t="s">
        <v>441</v>
      </c>
      <c r="H50" s="2" t="s">
        <v>442</v>
      </c>
      <c r="I50" s="256"/>
      <c r="J50" s="257"/>
      <c r="K50" s="83" t="s">
        <v>576</v>
      </c>
      <c r="T50" s="190" t="str">
        <f t="shared" si="10"/>
        <v/>
      </c>
      <c r="Z50" s="190" t="str">
        <f t="shared" si="11"/>
        <v/>
      </c>
      <c r="AF50" s="190" t="str">
        <f t="shared" si="12"/>
        <v/>
      </c>
      <c r="AL50" s="190" t="str">
        <f t="shared" si="13"/>
        <v/>
      </c>
      <c r="AR50" s="190" t="str">
        <f t="shared" si="14"/>
        <v/>
      </c>
      <c r="AX50" s="190" t="str">
        <f t="shared" si="15"/>
        <v/>
      </c>
      <c r="BW50" s="260"/>
      <c r="BX50" s="260"/>
    </row>
    <row r="51" spans="1:76" ht="10.9" customHeight="1">
      <c r="A51" s="82" t="s">
        <v>376</v>
      </c>
      <c r="D51" s="83"/>
      <c r="E51" s="96" t="str">
        <f t="shared" si="8"/>
        <v>New Democracy (Nová demokracia, ND)</v>
      </c>
      <c r="F51" s="153" t="str">
        <f t="shared" si="9"/>
        <v>(Nová demokracia, ND)</v>
      </c>
      <c r="G51" s="2" t="s">
        <v>532</v>
      </c>
      <c r="H51" s="2" t="s">
        <v>533</v>
      </c>
      <c r="I51" s="256"/>
      <c r="J51" s="257"/>
      <c r="K51" s="2" t="s">
        <v>620</v>
      </c>
      <c r="T51" s="190" t="str">
        <f t="shared" si="10"/>
        <v/>
      </c>
      <c r="Z51" s="190" t="str">
        <f t="shared" si="11"/>
        <v/>
      </c>
      <c r="AF51" s="190" t="str">
        <f t="shared" si="12"/>
        <v/>
      </c>
      <c r="AL51" s="190" t="str">
        <f t="shared" si="13"/>
        <v/>
      </c>
      <c r="AR51" s="190" t="str">
        <f t="shared" si="14"/>
        <v/>
      </c>
      <c r="AX51" s="190" t="str">
        <f t="shared" si="15"/>
        <v/>
      </c>
      <c r="BW51" s="260"/>
      <c r="BX51" s="260"/>
    </row>
    <row r="52" spans="1:76" ht="10.9" customHeight="1">
      <c r="A52" s="82" t="s">
        <v>1432</v>
      </c>
      <c r="B52" s="2" t="s">
        <v>1473</v>
      </c>
      <c r="C52" s="2" t="s">
        <v>305</v>
      </c>
      <c r="D52" s="83"/>
      <c r="E52" s="96" t="str">
        <f t="shared" si="8"/>
        <v>New Majority-Agreement (Nová väčšina – Dohoda, NoVA)</v>
      </c>
      <c r="F52" s="153" t="str">
        <f t="shared" si="9"/>
        <v>(Nová väčšina – Dohoda, NoVA)</v>
      </c>
      <c r="G52" s="2" t="s">
        <v>1447</v>
      </c>
      <c r="H52" s="2" t="s">
        <v>1434</v>
      </c>
      <c r="I52" s="256"/>
      <c r="J52" s="257"/>
      <c r="K52" s="200" t="s">
        <v>1446</v>
      </c>
      <c r="T52" s="190" t="str">
        <f t="shared" si="10"/>
        <v/>
      </c>
      <c r="Z52" s="190" t="str">
        <f t="shared" si="11"/>
        <v/>
      </c>
      <c r="AF52" s="190" t="str">
        <f t="shared" si="12"/>
        <v/>
      </c>
      <c r="AL52" s="190" t="str">
        <f t="shared" si="13"/>
        <v/>
      </c>
      <c r="AR52" s="190" t="str">
        <f t="shared" si="14"/>
        <v/>
      </c>
      <c r="AX52" s="190" t="str">
        <f t="shared" si="15"/>
        <v/>
      </c>
      <c r="BW52" s="260"/>
      <c r="BX52" s="260"/>
    </row>
    <row r="53" spans="1:76" ht="10.9" customHeight="1">
      <c r="A53" s="154" t="s">
        <v>319</v>
      </c>
      <c r="B53" s="83"/>
      <c r="C53" s="83"/>
      <c r="D53" s="83"/>
      <c r="E53" s="96" t="str">
        <f t="shared" si="8"/>
        <v>New Slovakia (Nové Slovensko, NS)</v>
      </c>
      <c r="F53" s="153" t="str">
        <f t="shared" si="9"/>
        <v>(Nové Slovensko, NS)</v>
      </c>
      <c r="G53" s="83" t="s">
        <v>445</v>
      </c>
      <c r="H53" s="2" t="s">
        <v>446</v>
      </c>
      <c r="I53" s="256"/>
      <c r="J53" s="257"/>
      <c r="K53" s="83" t="s">
        <v>578</v>
      </c>
      <c r="T53" s="190" t="str">
        <f t="shared" si="10"/>
        <v/>
      </c>
      <c r="Z53" s="190" t="str">
        <f t="shared" si="11"/>
        <v/>
      </c>
      <c r="AF53" s="190" t="str">
        <f t="shared" si="12"/>
        <v/>
      </c>
      <c r="AL53" s="190" t="str">
        <f t="shared" si="13"/>
        <v/>
      </c>
      <c r="AR53" s="190" t="str">
        <f t="shared" si="14"/>
        <v/>
      </c>
      <c r="AX53" s="190" t="str">
        <f t="shared" si="15"/>
        <v/>
      </c>
      <c r="BW53" s="260"/>
      <c r="BX53" s="260"/>
    </row>
    <row r="54" spans="1:76" ht="10.9" customHeight="1">
      <c r="A54" s="82" t="str">
        <f>"sk_"&amp;LOWER(H54)&amp;"01"</f>
        <v>sk_np01</v>
      </c>
      <c r="D54" s="83"/>
      <c r="E54" s="96" t="str">
        <f t="shared" si="8"/>
        <v>New Parliament (Nový Parlament, NP)</v>
      </c>
      <c r="F54" s="153" t="str">
        <f t="shared" si="9"/>
        <v>(Nový Parlament, NP)</v>
      </c>
      <c r="G54" s="2" t="s">
        <v>1471</v>
      </c>
      <c r="H54" s="2" t="s">
        <v>1472</v>
      </c>
      <c r="I54" s="256"/>
      <c r="J54" s="257"/>
      <c r="K54" s="200" t="s">
        <v>1444</v>
      </c>
      <c r="T54" s="190" t="str">
        <f t="shared" si="10"/>
        <v/>
      </c>
      <c r="Z54" s="190" t="str">
        <f t="shared" si="11"/>
        <v/>
      </c>
      <c r="AF54" s="190" t="str">
        <f t="shared" si="12"/>
        <v/>
      </c>
      <c r="AL54" s="190" t="str">
        <f t="shared" si="13"/>
        <v/>
      </c>
      <c r="AR54" s="190" t="str">
        <f t="shared" si="14"/>
        <v/>
      </c>
      <c r="AX54" s="190" t="str">
        <f t="shared" si="15"/>
        <v/>
      </c>
      <c r="BW54" s="260"/>
      <c r="BX54" s="260"/>
    </row>
    <row r="55" spans="1:76" ht="10.9" customHeight="1">
      <c r="A55" s="154" t="s">
        <v>321</v>
      </c>
      <c r="B55" s="83"/>
      <c r="C55" s="83"/>
      <c r="D55" s="83"/>
      <c r="E55" s="96" t="str">
        <f t="shared" si="8"/>
        <v>Civic Conservative Party (Občianska konzervatívna strana, OKS)</v>
      </c>
      <c r="F55" s="153" t="str">
        <f t="shared" si="9"/>
        <v>(Občianska konzervatívna strana, OKS)</v>
      </c>
      <c r="G55" s="2" t="s">
        <v>448</v>
      </c>
      <c r="H55" s="2" t="s">
        <v>449</v>
      </c>
      <c r="I55" s="256"/>
      <c r="J55" s="257"/>
      <c r="K55" s="2" t="s">
        <v>580</v>
      </c>
      <c r="T55" s="190" t="str">
        <f t="shared" si="10"/>
        <v/>
      </c>
      <c r="Z55" s="190" t="str">
        <f t="shared" si="11"/>
        <v/>
      </c>
      <c r="AF55" s="190" t="str">
        <f t="shared" si="12"/>
        <v/>
      </c>
      <c r="AL55" s="190" t="str">
        <f t="shared" si="13"/>
        <v/>
      </c>
      <c r="AR55" s="190" t="str">
        <f t="shared" si="14"/>
        <v/>
      </c>
      <c r="AX55" s="190" t="str">
        <f t="shared" si="15"/>
        <v/>
      </c>
      <c r="BW55" s="260"/>
      <c r="BX55" s="260"/>
    </row>
    <row r="56" spans="1:76" ht="10.9" customHeight="1">
      <c r="A56" s="82" t="s">
        <v>379</v>
      </c>
      <c r="D56" s="83"/>
      <c r="E56" s="96" t="str">
        <f t="shared" si="8"/>
        <v>Ordinary People and Independents (Obyčajní Ľudia a Nezávislé Osobnosti, OĽaNO)</v>
      </c>
      <c r="F56" s="153" t="str">
        <f t="shared" si="9"/>
        <v>(Obyčajní Ľudia a Nezávislé Osobnosti, OĽaNO)</v>
      </c>
      <c r="G56" s="2" t="s">
        <v>538</v>
      </c>
      <c r="H56" s="2" t="s">
        <v>539</v>
      </c>
      <c r="I56" s="256"/>
      <c r="J56" s="257"/>
      <c r="K56" s="2" t="s">
        <v>623</v>
      </c>
      <c r="T56" s="190" t="str">
        <f t="shared" si="10"/>
        <v/>
      </c>
      <c r="Z56" s="190" t="str">
        <f t="shared" si="11"/>
        <v/>
      </c>
      <c r="AF56" s="190" t="str">
        <f t="shared" si="12"/>
        <v/>
      </c>
      <c r="AL56" s="190" t="str">
        <f t="shared" si="13"/>
        <v/>
      </c>
      <c r="AR56" s="190" t="str">
        <f t="shared" si="14"/>
        <v/>
      </c>
      <c r="AX56" s="190" t="str">
        <f t="shared" si="15"/>
        <v/>
      </c>
      <c r="BW56" s="260"/>
      <c r="BX56" s="260"/>
    </row>
    <row r="57" spans="1:76" ht="10.9" customHeight="1">
      <c r="A57" s="82" t="s">
        <v>374</v>
      </c>
      <c r="D57" s="83"/>
      <c r="E57" s="96" t="str">
        <f t="shared" si="8"/>
        <v>Pali's ‘Kapurková’ Merry Political Party (Paliho Kapurková, veselá politická strana, PK-VPS)</v>
      </c>
      <c r="F57" s="153" t="str">
        <f t="shared" si="9"/>
        <v>(Paliho Kapurková, veselá politická strana, PK-VPS)</v>
      </c>
      <c r="G57" s="2" t="s">
        <v>528</v>
      </c>
      <c r="H57" s="2" t="s">
        <v>529</v>
      </c>
      <c r="I57" s="256"/>
      <c r="J57" s="257"/>
      <c r="K57" s="2" t="s">
        <v>619</v>
      </c>
      <c r="T57" s="190" t="str">
        <f t="shared" si="10"/>
        <v/>
      </c>
      <c r="Z57" s="190" t="str">
        <f t="shared" si="11"/>
        <v/>
      </c>
      <c r="AF57" s="190" t="str">
        <f t="shared" si="12"/>
        <v/>
      </c>
      <c r="AL57" s="190" t="str">
        <f t="shared" si="13"/>
        <v/>
      </c>
      <c r="AR57" s="190" t="str">
        <f t="shared" si="14"/>
        <v/>
      </c>
      <c r="AX57" s="190" t="str">
        <f t="shared" si="15"/>
        <v/>
      </c>
      <c r="BW57" s="260"/>
      <c r="BX57" s="260"/>
    </row>
    <row r="58" spans="1:76" ht="10.9" customHeight="1">
      <c r="A58" s="154" t="s">
        <v>324</v>
      </c>
      <c r="B58" s="83"/>
      <c r="C58" s="83"/>
      <c r="D58" s="83"/>
      <c r="E58" s="96" t="str">
        <f t="shared" si="8"/>
        <v>Political Movement of the Roma in Slovakia-ROMA (Politické hnutie Rómov na Slovensku-ROMA, PHRS-ROMA)</v>
      </c>
      <c r="F58" s="153" t="str">
        <f t="shared" si="9"/>
        <v>(Politické hnutie Rómov na Slovensku-ROMA, PHRS-ROMA)</v>
      </c>
      <c r="G58" s="2" t="s">
        <v>451</v>
      </c>
      <c r="H58" s="2" t="s">
        <v>452</v>
      </c>
      <c r="I58" s="256"/>
      <c r="J58" s="257"/>
      <c r="K58" s="2" t="s">
        <v>582</v>
      </c>
      <c r="P58" s="55"/>
      <c r="Q58" s="158"/>
      <c r="T58" s="190" t="str">
        <f t="shared" si="10"/>
        <v/>
      </c>
      <c r="V58" s="55"/>
      <c r="Z58" s="190" t="str">
        <f t="shared" si="11"/>
        <v/>
      </c>
      <c r="AF58" s="190" t="str">
        <f t="shared" si="12"/>
        <v/>
      </c>
      <c r="AL58" s="190" t="str">
        <f t="shared" si="13"/>
        <v/>
      </c>
      <c r="AR58" s="190" t="str">
        <f t="shared" si="14"/>
        <v/>
      </c>
      <c r="AX58" s="190" t="str">
        <f t="shared" si="15"/>
        <v/>
      </c>
      <c r="BW58" s="260"/>
      <c r="BX58" s="260"/>
    </row>
    <row r="59" spans="1:76" ht="10.9" customHeight="1">
      <c r="A59" s="154" t="s">
        <v>326</v>
      </c>
      <c r="B59" s="83" t="s">
        <v>327</v>
      </c>
      <c r="C59" s="83"/>
      <c r="D59" s="83"/>
      <c r="E59" s="96" t="str">
        <f t="shared" si="8"/>
        <v>True Slovak National Party (Pravá slovenská národná strana, PSNS)</v>
      </c>
      <c r="F59" s="153" t="str">
        <f t="shared" si="9"/>
        <v>(Pravá slovenská národná strana, PSNS)</v>
      </c>
      <c r="G59" s="2" t="s">
        <v>455</v>
      </c>
      <c r="H59" s="2" t="s">
        <v>456</v>
      </c>
      <c r="I59" s="256"/>
      <c r="J59" s="257"/>
      <c r="K59" s="2" t="s">
        <v>584</v>
      </c>
      <c r="T59" s="190" t="str">
        <f t="shared" si="10"/>
        <v/>
      </c>
      <c r="Z59" s="190" t="str">
        <f t="shared" si="11"/>
        <v/>
      </c>
      <c r="AF59" s="190" t="str">
        <f t="shared" si="12"/>
        <v/>
      </c>
      <c r="AL59" s="190" t="str">
        <f t="shared" si="13"/>
        <v/>
      </c>
      <c r="AR59" s="190" t="str">
        <f t="shared" si="14"/>
        <v/>
      </c>
      <c r="AX59" s="190" t="str">
        <f t="shared" si="15"/>
        <v/>
      </c>
      <c r="BW59" s="260"/>
      <c r="BX59" s="260"/>
    </row>
    <row r="60" spans="1:76" ht="10.9" customHeight="1">
      <c r="A60" s="82" t="str">
        <f>"sk_"&amp;LOWER(H60)&amp;"01"</f>
        <v>sk_pas01</v>
      </c>
      <c r="D60" s="83"/>
      <c r="E60" s="96" t="str">
        <f t="shared" si="8"/>
        <v>Right and Justice (Právo a Spravodlivosť, PaS)</v>
      </c>
      <c r="F60" s="153" t="str">
        <f t="shared" si="9"/>
        <v>(Právo a Spravodlivosť, PaS)</v>
      </c>
      <c r="G60" s="2" t="s">
        <v>1435</v>
      </c>
      <c r="H60" s="2" t="s">
        <v>1436</v>
      </c>
      <c r="I60" s="256"/>
      <c r="J60" s="257"/>
      <c r="K60" s="200" t="s">
        <v>1437</v>
      </c>
      <c r="T60" s="190" t="str">
        <f t="shared" si="10"/>
        <v/>
      </c>
      <c r="Z60" s="190" t="str">
        <f t="shared" si="11"/>
        <v/>
      </c>
      <c r="AF60" s="190" t="str">
        <f t="shared" si="12"/>
        <v/>
      </c>
      <c r="AL60" s="190" t="str">
        <f t="shared" si="13"/>
        <v/>
      </c>
      <c r="AR60" s="190" t="str">
        <f t="shared" si="14"/>
        <v/>
      </c>
      <c r="AX60" s="190" t="str">
        <f t="shared" si="15"/>
        <v/>
      </c>
      <c r="BW60" s="260"/>
      <c r="BX60" s="260"/>
    </row>
    <row r="61" spans="1:76" ht="10.9" customHeight="1">
      <c r="A61" s="82" t="str">
        <f>"sk_"&amp;LOWER(H61)&amp;"01"</f>
        <v>sk_pdkls01</v>
      </c>
      <c r="D61" s="83"/>
      <c r="E61" s="96" t="str">
        <f t="shared" si="8"/>
        <v>Direct Democracy, Christian People's Party (Priama Demokracia, Kresťanská Ľudová Strana, PDKLS)</v>
      </c>
      <c r="F61" s="153" t="str">
        <f t="shared" si="9"/>
        <v>(Priama Demokracia, Kresťanská Ľudová Strana, PDKLS)</v>
      </c>
      <c r="G61" s="2" t="s">
        <v>1459</v>
      </c>
      <c r="H61" s="2" t="s">
        <v>1460</v>
      </c>
      <c r="I61" s="256"/>
      <c r="J61" s="257"/>
      <c r="K61" s="200" t="s">
        <v>1443</v>
      </c>
      <c r="T61" s="190" t="str">
        <f t="shared" si="10"/>
        <v/>
      </c>
      <c r="Z61" s="190" t="str">
        <f t="shared" si="11"/>
        <v/>
      </c>
      <c r="AF61" s="190" t="str">
        <f t="shared" si="12"/>
        <v/>
      </c>
      <c r="AL61" s="190" t="str">
        <f t="shared" si="13"/>
        <v/>
      </c>
      <c r="AR61" s="190" t="str">
        <f t="shared" si="14"/>
        <v/>
      </c>
      <c r="AX61" s="190" t="str">
        <f t="shared" si="15"/>
        <v/>
      </c>
      <c r="BW61" s="260"/>
      <c r="BX61" s="260"/>
    </row>
    <row r="62" spans="1:76" ht="10.9" customHeight="1">
      <c r="A62" s="154" t="s">
        <v>325</v>
      </c>
      <c r="B62" s="83"/>
      <c r="C62" s="83"/>
      <c r="D62" s="83"/>
      <c r="E62" s="96" t="str">
        <f t="shared" si="8"/>
        <v>Slovak Prosperity (Prosperita Slovenska, PS)</v>
      </c>
      <c r="F62" s="153" t="str">
        <f t="shared" si="9"/>
        <v>(Prosperita Slovenska, PS)</v>
      </c>
      <c r="G62" s="2" t="s">
        <v>453</v>
      </c>
      <c r="H62" s="2" t="s">
        <v>454</v>
      </c>
      <c r="I62" s="256"/>
      <c r="J62" s="257"/>
      <c r="K62" s="2" t="s">
        <v>583</v>
      </c>
      <c r="T62" s="190" t="str">
        <f t="shared" si="10"/>
        <v/>
      </c>
      <c r="Z62" s="190" t="str">
        <f t="shared" si="11"/>
        <v/>
      </c>
      <c r="AF62" s="190" t="str">
        <f t="shared" si="12"/>
        <v/>
      </c>
      <c r="AL62" s="190" t="str">
        <f t="shared" si="13"/>
        <v/>
      </c>
      <c r="AR62" s="190" t="str">
        <f t="shared" si="14"/>
        <v/>
      </c>
      <c r="AX62" s="190" t="str">
        <f t="shared" si="15"/>
        <v/>
      </c>
      <c r="BW62" s="260"/>
      <c r="BX62" s="260"/>
    </row>
    <row r="63" spans="1:76" ht="10.9" customHeight="1">
      <c r="A63" s="154" t="s">
        <v>331</v>
      </c>
      <c r="B63" s="83"/>
      <c r="C63" s="83"/>
      <c r="D63" s="83"/>
      <c r="E63" s="96" t="str">
        <f t="shared" si="8"/>
        <v>Real Social Democratic Party of Slovaks (Reálna sociálnodemokratická strana Slovákov, RSDSS)</v>
      </c>
      <c r="F63" s="153" t="str">
        <f t="shared" si="9"/>
        <v>(Reálna sociálnodemokratická strana Slovákov, RSDSS)</v>
      </c>
      <c r="G63" s="2" t="s">
        <v>463</v>
      </c>
      <c r="H63" s="179" t="s">
        <v>464</v>
      </c>
      <c r="I63" s="256"/>
      <c r="J63" s="257"/>
      <c r="K63" s="2" t="s">
        <v>588</v>
      </c>
      <c r="T63" s="190" t="str">
        <f t="shared" si="10"/>
        <v/>
      </c>
      <c r="Z63" s="190" t="str">
        <f t="shared" si="11"/>
        <v/>
      </c>
      <c r="AF63" s="190" t="str">
        <f t="shared" si="12"/>
        <v/>
      </c>
      <c r="AL63" s="190" t="str">
        <f t="shared" si="13"/>
        <v/>
      </c>
      <c r="AR63" s="190" t="str">
        <f t="shared" si="14"/>
        <v/>
      </c>
      <c r="AX63" s="190" t="str">
        <f t="shared" si="15"/>
        <v/>
      </c>
      <c r="BW63" s="260"/>
      <c r="BX63" s="260"/>
    </row>
    <row r="64" spans="1:76" ht="10.9" customHeight="1">
      <c r="A64" s="154" t="s">
        <v>330</v>
      </c>
      <c r="B64" s="83"/>
      <c r="C64" s="83"/>
      <c r="D64" s="83"/>
      <c r="E64" s="96" t="str">
        <f t="shared" si="8"/>
        <v>Worker Party ROSA (Robotnícka strana ROSA, RS-ROSA)</v>
      </c>
      <c r="F64" s="153" t="str">
        <f t="shared" si="9"/>
        <v>(Robotnícka strana ROSA, RS-ROSA)</v>
      </c>
      <c r="G64" s="2" t="s">
        <v>461</v>
      </c>
      <c r="H64" s="2" t="s">
        <v>462</v>
      </c>
      <c r="I64" s="256"/>
      <c r="J64" s="257"/>
      <c r="K64" s="2" t="s">
        <v>587</v>
      </c>
      <c r="T64" s="190" t="str">
        <f t="shared" si="10"/>
        <v/>
      </c>
      <c r="Z64" s="190" t="str">
        <f t="shared" si="11"/>
        <v/>
      </c>
      <c r="AF64" s="190" t="str">
        <f t="shared" si="12"/>
        <v/>
      </c>
      <c r="AL64" s="190" t="str">
        <f t="shared" si="13"/>
        <v/>
      </c>
      <c r="AR64" s="190" t="str">
        <f t="shared" si="14"/>
        <v/>
      </c>
      <c r="AX64" s="190" t="str">
        <f t="shared" si="15"/>
        <v/>
      </c>
      <c r="BW64" s="260"/>
      <c r="BX64" s="260"/>
    </row>
    <row r="65" spans="1:76" ht="10.9" customHeight="1">
      <c r="A65" s="154" t="s">
        <v>329</v>
      </c>
      <c r="B65" s="83"/>
      <c r="C65" s="83"/>
      <c r="D65" s="83"/>
      <c r="E65" s="96" t="str">
        <f t="shared" si="8"/>
        <v>Romany Civic Initiative in the Slovak Republic (Rómska občianska iniciatíva v Slovenskej republike, ROI)</v>
      </c>
      <c r="F65" s="153" t="str">
        <f t="shared" si="9"/>
        <v>(Rómska občianska iniciatíva v Slovenskej republike, ROI)</v>
      </c>
      <c r="G65" s="2" t="s">
        <v>459</v>
      </c>
      <c r="H65" s="2" t="s">
        <v>460</v>
      </c>
      <c r="I65" s="256"/>
      <c r="J65" s="257"/>
      <c r="K65" s="2" t="s">
        <v>586</v>
      </c>
      <c r="T65" s="190" t="str">
        <f t="shared" si="10"/>
        <v/>
      </c>
      <c r="Z65" s="190" t="str">
        <f t="shared" si="11"/>
        <v/>
      </c>
      <c r="AF65" s="190" t="str">
        <f t="shared" si="12"/>
        <v/>
      </c>
      <c r="AL65" s="190" t="str">
        <f t="shared" si="13"/>
        <v/>
      </c>
      <c r="AR65" s="190" t="str">
        <f t="shared" si="14"/>
        <v/>
      </c>
      <c r="AX65" s="190" t="str">
        <f t="shared" si="15"/>
        <v/>
      </c>
      <c r="BW65" s="260"/>
      <c r="BX65" s="260"/>
    </row>
    <row r="66" spans="1:76" ht="10.9" customHeight="1">
      <c r="A66" s="154" t="s">
        <v>328</v>
      </c>
      <c r="B66" s="83"/>
      <c r="C66" s="83"/>
      <c r="D66" s="83"/>
      <c r="E66" s="96" t="str">
        <f t="shared" ref="E66:E100" si="16">G66&amp;" "&amp;F66</f>
        <v>Roma Christian Democratic Movement in Slovak Republic (Rómske krest’anskodemokratické hnutie v Slovenskej republike, RKDHSR)</v>
      </c>
      <c r="F66" s="153" t="str">
        <f t="shared" ref="F66:F104" si="17">"("&amp;K66&amp;", "&amp;H66&amp;")"&amp;IF(O66="","",", known until "&amp;T66&amp;" as "&amp;O66&amp;" ("&amp;P66&amp;", "&amp;Q66&amp;IF(R66="","","/ "&amp;R66)&amp;")"&amp;IF(U66="","",", known from "&amp;T66&amp;" until "&amp;Z66&amp;" as "&amp;U66&amp;" ("&amp;V66&amp;", "&amp;W66&amp;IF(X66="","","/ "&amp;X66)&amp;")"))&amp;IF(AF66="","",", known from "&amp;Z66&amp;" until "&amp;AF66&amp;" as "&amp;AA66&amp;" ("&amp;AB66&amp;", "&amp;AC66&amp;")"&amp;IF(AD66="","","/ "&amp;AD66)&amp;")")&amp;IF(AG66="","",", known from "&amp;AF66&amp;" until "&amp;AL66&amp;" as "&amp;AG66&amp;" ("&amp;AH66&amp;", "&amp;AI66&amp;IF(AJ66="","","/ "&amp;AJ66)&amp;")")&amp;IF(AM66="","",", known from "&amp;AL66&amp;" until "&amp;AR66&amp;" as "&amp;AM66&amp;" ("&amp;AN66&amp;", "&amp;AO66&amp;IF(AP66="","","/ "&amp;AP66)&amp;")")&amp;IF(AS66="","",", known from "&amp;AR66&amp;" until "&amp;AX66&amp;" as "&amp;AS66&amp;" ("&amp;AT66&amp;", "&amp;AU66&amp;IF(AV66="","","/ "&amp;AV66)&amp;")")</f>
        <v>(Rómske krest’anskodemokratické hnutie v Slovenskej republike, RKDHSR)</v>
      </c>
      <c r="G66" s="2" t="s">
        <v>457</v>
      </c>
      <c r="H66" s="2" t="s">
        <v>458</v>
      </c>
      <c r="I66" s="256"/>
      <c r="J66" s="257"/>
      <c r="K66" s="2" t="s">
        <v>585</v>
      </c>
      <c r="T66" s="190" t="str">
        <f t="shared" ref="T66:T100" si="18">IF(S66="","",IF(ISNUMBER(S66)=FALSE,RIGHT(S66,4),IF(S66&gt;30000,YEAR(S66),VALUE(RIGHT(S66,4)))))</f>
        <v/>
      </c>
      <c r="Z66" s="190" t="str">
        <f t="shared" ref="Z66:Z100" si="19">IF(Y66="","",IF(ISNUMBER(Y66)=FALSE,RIGHT(Y66,4),IF(Y66&gt;30000,YEAR(Y66),VALUE(RIGHT(Y66,4)))))</f>
        <v/>
      </c>
      <c r="AF66" s="190" t="str">
        <f t="shared" ref="AF66:AF100" si="20">IF(AE66="","",IF(ISNUMBER(AE66)=FALSE,RIGHT(AE66,4),IF(AE66&gt;30000,YEAR(AE66),VALUE(RIGHT(AE66,4)))))</f>
        <v/>
      </c>
      <c r="AL66" s="190" t="str">
        <f t="shared" ref="AL66:AL100" si="21">IF(AK66="","",IF(ISNUMBER(AK66)=FALSE,RIGHT(AK66,4),IF(AK66&gt;30000,YEAR(AK66),VALUE(RIGHT(AK66,4)))))</f>
        <v/>
      </c>
      <c r="AR66" s="190" t="str">
        <f t="shared" ref="AR66:AR100" si="22">IF(AQ66="","",IF(ISNUMBER(AQ66)=FALSE,RIGHT(AQ66,4),IF(AQ66&gt;30000,YEAR(AQ66),VALUE(RIGHT(AQ66,4)))))</f>
        <v/>
      </c>
      <c r="AX66" s="190" t="str">
        <f t="shared" ref="AX66:AX100" si="23">IF(AW66="","",IF(ISNUMBER(AW66)=FALSE,RIGHT(AW66,4),IF(AW66&gt;30000,YEAR(AW66),VALUE(RIGHT(AW66,4)))))</f>
        <v/>
      </c>
      <c r="BW66" s="260"/>
      <c r="BX66" s="260"/>
    </row>
    <row r="67" spans="1:76" ht="10.9" customHeight="1">
      <c r="A67" s="82" t="s">
        <v>368</v>
      </c>
      <c r="B67" s="2" t="s">
        <v>369</v>
      </c>
      <c r="D67" s="83"/>
      <c r="E67" s="96" t="str">
        <f t="shared" si="16"/>
        <v>Freedom and Solidarity (Sloboda a solidarita, SaS)</v>
      </c>
      <c r="F67" s="153" t="str">
        <f t="shared" si="17"/>
        <v>(Sloboda a solidarita, SaS)</v>
      </c>
      <c r="G67" s="2" t="s">
        <v>518</v>
      </c>
      <c r="H67" s="2" t="s">
        <v>519</v>
      </c>
      <c r="I67" s="256"/>
      <c r="J67" s="257"/>
      <c r="K67" s="2" t="s">
        <v>614</v>
      </c>
      <c r="T67" s="190" t="str">
        <f t="shared" si="18"/>
        <v/>
      </c>
      <c r="Z67" s="190" t="str">
        <f t="shared" si="19"/>
        <v/>
      </c>
      <c r="AF67" s="190" t="str">
        <f t="shared" si="20"/>
        <v/>
      </c>
      <c r="AL67" s="190" t="str">
        <f t="shared" si="21"/>
        <v/>
      </c>
      <c r="AR67" s="190" t="str">
        <f t="shared" si="22"/>
        <v/>
      </c>
      <c r="AX67" s="190" t="str">
        <f t="shared" si="23"/>
        <v/>
      </c>
      <c r="BW67" s="260"/>
      <c r="BX67" s="260"/>
    </row>
    <row r="68" spans="1:76" ht="10.9" customHeight="1">
      <c r="A68" s="154" t="s">
        <v>342</v>
      </c>
      <c r="B68" s="83"/>
      <c r="C68" s="83"/>
      <c r="D68" s="83"/>
      <c r="E68" s="96" t="str">
        <f t="shared" si="16"/>
        <v>Free Forum (Slobodné fórum, SF)</v>
      </c>
      <c r="F68" s="153" t="str">
        <f t="shared" si="17"/>
        <v>(Slobodné fórum, SF)</v>
      </c>
      <c r="G68" s="2" t="s">
        <v>477</v>
      </c>
      <c r="H68" s="2" t="s">
        <v>478</v>
      </c>
      <c r="I68" s="256"/>
      <c r="J68" s="257"/>
      <c r="K68" s="2" t="s">
        <v>594</v>
      </c>
      <c r="T68" s="190" t="str">
        <f t="shared" si="18"/>
        <v/>
      </c>
      <c r="Z68" s="190" t="str">
        <f t="shared" si="19"/>
        <v/>
      </c>
      <c r="AF68" s="190" t="str">
        <f t="shared" si="20"/>
        <v/>
      </c>
      <c r="AL68" s="190" t="str">
        <f t="shared" si="21"/>
        <v/>
      </c>
      <c r="AR68" s="190" t="str">
        <f t="shared" si="22"/>
        <v/>
      </c>
      <c r="AX68" s="190" t="str">
        <f t="shared" si="23"/>
        <v/>
      </c>
      <c r="BW68" s="260"/>
      <c r="BX68" s="260"/>
    </row>
    <row r="69" spans="1:76" ht="10.9" customHeight="1">
      <c r="A69" s="154" t="s">
        <v>336</v>
      </c>
      <c r="B69" s="83" t="s">
        <v>337</v>
      </c>
      <c r="C69" s="83"/>
      <c r="D69" s="83"/>
      <c r="E69" s="96" t="str">
        <f t="shared" si="16"/>
        <v>Slovak Democratic and Christian Union-Democratic Party (Slovenská demokratická a kresťanská únia -Demokratická strana, SDKÚ-DS)</v>
      </c>
      <c r="F69" s="153" t="str">
        <f t="shared" si="17"/>
        <v>(Slovenská demokratická a kresťanská únia -Demokratická strana, SDKÚ-DS)</v>
      </c>
      <c r="G69" s="2" t="s">
        <v>471</v>
      </c>
      <c r="H69" s="2" t="s">
        <v>472</v>
      </c>
      <c r="I69" s="256"/>
      <c r="J69" s="257"/>
      <c r="K69" s="2" t="s">
        <v>591</v>
      </c>
      <c r="T69" s="190" t="str">
        <f t="shared" si="18"/>
        <v/>
      </c>
      <c r="Z69" s="190" t="str">
        <f t="shared" si="19"/>
        <v/>
      </c>
      <c r="AF69" s="190" t="str">
        <f t="shared" si="20"/>
        <v/>
      </c>
      <c r="AL69" s="190" t="str">
        <f t="shared" si="21"/>
        <v/>
      </c>
      <c r="AR69" s="190" t="str">
        <f t="shared" si="22"/>
        <v/>
      </c>
      <c r="AX69" s="190" t="str">
        <f t="shared" si="23"/>
        <v/>
      </c>
      <c r="BW69" s="260"/>
      <c r="BX69" s="260"/>
    </row>
    <row r="70" spans="1:76" ht="10.9" customHeight="1">
      <c r="A70" s="154" t="s">
        <v>334</v>
      </c>
      <c r="B70" s="83" t="s">
        <v>335</v>
      </c>
      <c r="C70" s="83"/>
      <c r="D70" s="83"/>
      <c r="E70" s="96" t="str">
        <f t="shared" si="16"/>
        <v>Slovak Democratic Coalition (Slovenská demokratická koalícia, SDK)</v>
      </c>
      <c r="F70" s="153" t="str">
        <f t="shared" si="17"/>
        <v>(Slovenská demokratická koalícia, SDK)</v>
      </c>
      <c r="G70" s="2" t="s">
        <v>469</v>
      </c>
      <c r="H70" s="2" t="s">
        <v>470</v>
      </c>
      <c r="I70" s="256"/>
      <c r="J70" s="257"/>
      <c r="K70" s="2" t="s">
        <v>1494</v>
      </c>
      <c r="T70" s="190" t="str">
        <f t="shared" si="18"/>
        <v/>
      </c>
      <c r="Z70" s="190" t="str">
        <f t="shared" si="19"/>
        <v/>
      </c>
      <c r="AF70" s="190" t="str">
        <f t="shared" si="20"/>
        <v/>
      </c>
      <c r="AL70" s="190" t="str">
        <f t="shared" si="21"/>
        <v/>
      </c>
      <c r="AR70" s="190" t="str">
        <f t="shared" si="22"/>
        <v/>
      </c>
      <c r="AX70" s="190" t="str">
        <f t="shared" si="23"/>
        <v/>
      </c>
      <c r="BW70" s="260"/>
      <c r="BX70" s="260"/>
    </row>
    <row r="71" spans="1:76" ht="10.9" customHeight="1">
      <c r="A71" s="154" t="s">
        <v>344</v>
      </c>
      <c r="B71" s="83"/>
      <c r="C71" s="83"/>
      <c r="D71" s="83"/>
      <c r="E71" s="96" t="str">
        <f t="shared" si="16"/>
        <v>Slovak People’s Party (Slovenská ľudová strana, SĽS)</v>
      </c>
      <c r="F71" s="153" t="str">
        <f t="shared" si="17"/>
        <v>(Slovenská ľudová strana, SĽS)</v>
      </c>
      <c r="G71" s="2" t="s">
        <v>481</v>
      </c>
      <c r="H71" s="2" t="s">
        <v>482</v>
      </c>
      <c r="I71" s="256"/>
      <c r="J71" s="257"/>
      <c r="K71" s="2" t="s">
        <v>596</v>
      </c>
      <c r="T71" s="190" t="str">
        <f t="shared" si="18"/>
        <v/>
      </c>
      <c r="Z71" s="190" t="str">
        <f t="shared" si="19"/>
        <v/>
      </c>
      <c r="AF71" s="190" t="str">
        <f t="shared" si="20"/>
        <v/>
      </c>
      <c r="AL71" s="190" t="str">
        <f t="shared" si="21"/>
        <v/>
      </c>
      <c r="AR71" s="190" t="str">
        <f t="shared" si="22"/>
        <v/>
      </c>
      <c r="AX71" s="190" t="str">
        <f t="shared" si="23"/>
        <v/>
      </c>
      <c r="BW71" s="260"/>
      <c r="BX71" s="260"/>
    </row>
    <row r="72" spans="1:76" ht="10.9" customHeight="1">
      <c r="A72" s="154" t="s">
        <v>347</v>
      </c>
      <c r="B72" s="83"/>
      <c r="C72" s="83"/>
      <c r="D72" s="83"/>
      <c r="E72" s="96" t="str">
        <f t="shared" si="16"/>
        <v>Slovak National Union (Slovenská národná jednota, SNJ)</v>
      </c>
      <c r="F72" s="153" t="str">
        <f t="shared" si="17"/>
        <v>(Slovenská národná jednota, SNJ)</v>
      </c>
      <c r="G72" s="2" t="s">
        <v>485</v>
      </c>
      <c r="H72" s="2" t="s">
        <v>486</v>
      </c>
      <c r="I72" s="256"/>
      <c r="J72" s="257"/>
      <c r="K72" s="2" t="s">
        <v>598</v>
      </c>
      <c r="S72" s="202"/>
      <c r="T72" s="190" t="str">
        <f t="shared" si="18"/>
        <v/>
      </c>
      <c r="Z72" s="190" t="str">
        <f t="shared" si="19"/>
        <v/>
      </c>
      <c r="AF72" s="190" t="str">
        <f t="shared" si="20"/>
        <v/>
      </c>
      <c r="AL72" s="190" t="str">
        <f t="shared" si="21"/>
        <v/>
      </c>
      <c r="AR72" s="190" t="str">
        <f t="shared" si="22"/>
        <v/>
      </c>
      <c r="AX72" s="190" t="str">
        <f t="shared" si="23"/>
        <v/>
      </c>
      <c r="BW72" s="260"/>
      <c r="BX72" s="260"/>
    </row>
    <row r="73" spans="1:76" ht="10.9" customHeight="1">
      <c r="A73" s="154" t="s">
        <v>343</v>
      </c>
      <c r="B73" s="83"/>
      <c r="C73" s="83"/>
      <c r="D73" s="83"/>
      <c r="E73" s="96" t="str">
        <f t="shared" si="16"/>
        <v>Slovak National Coalition-Slovak Mutuality (Slovenská národná koalícia-Slovenská vzájomnost’, SLNKO)</v>
      </c>
      <c r="F73" s="153" t="str">
        <f t="shared" si="17"/>
        <v>(Slovenská národná koalícia-Slovenská vzájomnost’, SLNKO)</v>
      </c>
      <c r="G73" s="2" t="s">
        <v>479</v>
      </c>
      <c r="H73" s="2" t="s">
        <v>480</v>
      </c>
      <c r="I73" s="256"/>
      <c r="J73" s="257"/>
      <c r="K73" s="2" t="s">
        <v>595</v>
      </c>
      <c r="T73" s="190" t="str">
        <f t="shared" si="18"/>
        <v/>
      </c>
      <c r="Z73" s="190" t="str">
        <f t="shared" si="19"/>
        <v/>
      </c>
      <c r="AF73" s="190" t="str">
        <f t="shared" si="20"/>
        <v/>
      </c>
      <c r="AL73" s="190" t="str">
        <f t="shared" si="21"/>
        <v/>
      </c>
      <c r="AR73" s="190" t="str">
        <f t="shared" si="22"/>
        <v/>
      </c>
      <c r="AX73" s="190" t="str">
        <f t="shared" si="23"/>
        <v/>
      </c>
      <c r="BW73" s="260"/>
      <c r="BX73" s="260"/>
    </row>
    <row r="74" spans="1:76" ht="10.9" customHeight="1">
      <c r="A74" s="154" t="s">
        <v>348</v>
      </c>
      <c r="B74" s="83" t="s">
        <v>349</v>
      </c>
      <c r="C74" s="83"/>
      <c r="D74" s="83"/>
      <c r="E74" s="96" t="str">
        <f t="shared" si="16"/>
        <v>Slovak National Party (Slovenská národná strana, SNS)</v>
      </c>
      <c r="F74" s="153" t="str">
        <f t="shared" si="17"/>
        <v>(Slovenská národná strana, SNS)</v>
      </c>
      <c r="G74" s="2" t="s">
        <v>487</v>
      </c>
      <c r="H74" s="2" t="s">
        <v>488</v>
      </c>
      <c r="I74" s="256"/>
      <c r="J74" s="257"/>
      <c r="K74" s="179" t="s">
        <v>599</v>
      </c>
      <c r="L74" s="179"/>
      <c r="M74" s="179"/>
      <c r="N74" s="179"/>
      <c r="S74" s="203"/>
      <c r="T74" s="190" t="str">
        <f t="shared" si="18"/>
        <v/>
      </c>
      <c r="Z74" s="190" t="str">
        <f t="shared" si="19"/>
        <v/>
      </c>
      <c r="AF74" s="190" t="str">
        <f t="shared" si="20"/>
        <v/>
      </c>
      <c r="AL74" s="190" t="str">
        <f t="shared" si="21"/>
        <v/>
      </c>
      <c r="AR74" s="190" t="str">
        <f t="shared" si="22"/>
        <v/>
      </c>
      <c r="AX74" s="190" t="str">
        <f t="shared" si="23"/>
        <v/>
      </c>
      <c r="BW74" s="260"/>
      <c r="BX74" s="260"/>
    </row>
    <row r="75" spans="1:76" ht="10.9" customHeight="1">
      <c r="A75" s="154" t="s">
        <v>345</v>
      </c>
      <c r="B75" s="83" t="s">
        <v>346</v>
      </c>
      <c r="C75" s="83"/>
      <c r="D75" s="83"/>
      <c r="E75" s="96" t="str">
        <f t="shared" si="16"/>
        <v>Direction-Social Democracy (Smer-sociálna demokracia, Smer-SD), known until 2003 as Direction (Smer, SMER), known from 2003 until 2005 as Direction (Third Way) (Smer, SMER (tretia cesta))</v>
      </c>
      <c r="F75" s="153" t="str">
        <f t="shared" si="17"/>
        <v>(Smer-sociálna demokracia, Smer-SD), known until 2003 as Direction (Smer, SMER), known from 2003 until 2005 as Direction (Third Way) (Smer, SMER (tretia cesta))</v>
      </c>
      <c r="G75" s="2" t="s">
        <v>483</v>
      </c>
      <c r="H75" s="2" t="s">
        <v>484</v>
      </c>
      <c r="I75" s="256"/>
      <c r="J75" s="257"/>
      <c r="K75" s="2" t="s">
        <v>597</v>
      </c>
      <c r="M75" s="201">
        <v>36472</v>
      </c>
      <c r="N75" s="201"/>
      <c r="O75" s="2" t="s">
        <v>1506</v>
      </c>
      <c r="P75" s="2" t="s">
        <v>1507</v>
      </c>
      <c r="Q75" s="2" t="s">
        <v>1509</v>
      </c>
      <c r="S75" s="201">
        <v>37775</v>
      </c>
      <c r="T75" s="190">
        <f t="shared" si="18"/>
        <v>2003</v>
      </c>
      <c r="U75" s="2" t="s">
        <v>1510</v>
      </c>
      <c r="V75" s="2" t="s">
        <v>1507</v>
      </c>
      <c r="W75" s="2" t="s">
        <v>1508</v>
      </c>
      <c r="Y75" s="201">
        <v>38370</v>
      </c>
      <c r="Z75" s="190">
        <f t="shared" si="19"/>
        <v>2005</v>
      </c>
      <c r="AF75" s="190" t="str">
        <f t="shared" si="20"/>
        <v/>
      </c>
      <c r="AL75" s="190" t="str">
        <f t="shared" si="21"/>
        <v/>
      </c>
      <c r="AR75" s="190" t="str">
        <f t="shared" si="22"/>
        <v/>
      </c>
      <c r="AX75" s="190" t="str">
        <f t="shared" si="23"/>
        <v/>
      </c>
      <c r="BW75" s="260"/>
      <c r="BX75" s="260"/>
    </row>
    <row r="76" spans="1:76" ht="10.9" customHeight="1">
      <c r="A76" s="154" t="s">
        <v>332</v>
      </c>
      <c r="B76" s="83"/>
      <c r="C76" s="83"/>
      <c r="D76" s="83"/>
      <c r="E76" s="96" t="str">
        <f t="shared" si="16"/>
        <v>Social Democracy (Sociálna demokracia, SD)</v>
      </c>
      <c r="F76" s="153" t="str">
        <f t="shared" si="17"/>
        <v>(Sociálna demokracia, SD)</v>
      </c>
      <c r="G76" s="2" t="s">
        <v>465</v>
      </c>
      <c r="H76" s="2" t="s">
        <v>466</v>
      </c>
      <c r="I76" s="256"/>
      <c r="J76" s="257"/>
      <c r="K76" s="2" t="s">
        <v>589</v>
      </c>
      <c r="T76" s="190" t="str">
        <f t="shared" si="18"/>
        <v/>
      </c>
      <c r="Z76" s="190" t="str">
        <f t="shared" si="19"/>
        <v/>
      </c>
      <c r="AF76" s="190" t="str">
        <f t="shared" si="20"/>
        <v/>
      </c>
      <c r="AL76" s="190" t="str">
        <f t="shared" si="21"/>
        <v/>
      </c>
      <c r="AR76" s="190" t="str">
        <f t="shared" si="22"/>
        <v/>
      </c>
      <c r="AX76" s="190" t="str">
        <f t="shared" si="23"/>
        <v/>
      </c>
      <c r="BW76" s="260"/>
      <c r="BX76" s="260"/>
    </row>
    <row r="77" spans="1:76" ht="10.9" customHeight="1">
      <c r="A77" s="154" t="s">
        <v>333</v>
      </c>
      <c r="B77" s="83"/>
      <c r="C77" s="83"/>
      <c r="D77" s="83"/>
      <c r="E77" s="96" t="str">
        <f t="shared" si="16"/>
        <v>Social Democratic Alternative (Sociálnodemokratická alternatíva, SDA)</v>
      </c>
      <c r="F77" s="153" t="str">
        <f t="shared" si="17"/>
        <v>(Sociálnodemokratická alternatíva, SDA)</v>
      </c>
      <c r="G77" s="2" t="s">
        <v>467</v>
      </c>
      <c r="H77" s="2" t="s">
        <v>468</v>
      </c>
      <c r="I77" s="256"/>
      <c r="J77" s="257"/>
      <c r="K77" s="2" t="s">
        <v>590</v>
      </c>
      <c r="T77" s="190" t="str">
        <f t="shared" si="18"/>
        <v/>
      </c>
      <c r="Z77" s="190" t="str">
        <f t="shared" si="19"/>
        <v/>
      </c>
      <c r="AF77" s="190" t="str">
        <f t="shared" si="20"/>
        <v/>
      </c>
      <c r="AL77" s="190" t="str">
        <f t="shared" si="21"/>
        <v/>
      </c>
      <c r="AR77" s="190" t="str">
        <f t="shared" si="22"/>
        <v/>
      </c>
      <c r="AX77" s="190" t="str">
        <f t="shared" si="23"/>
        <v/>
      </c>
      <c r="BW77" s="260"/>
      <c r="BX77" s="260"/>
    </row>
    <row r="78" spans="1:76" ht="10.9" customHeight="1">
      <c r="A78" s="154" t="s">
        <v>355</v>
      </c>
      <c r="B78" s="83" t="s">
        <v>339</v>
      </c>
      <c r="C78" s="83"/>
      <c r="D78" s="83"/>
      <c r="E78" s="96" t="str">
        <f t="shared" si="16"/>
        <v>Common Choice (Spoločná voľba, SV)</v>
      </c>
      <c r="F78" s="153" t="str">
        <f t="shared" si="17"/>
        <v>(Spoločná voľba, SV)</v>
      </c>
      <c r="G78" s="2" t="s">
        <v>497</v>
      </c>
      <c r="H78" s="2" t="s">
        <v>498</v>
      </c>
      <c r="I78" s="256"/>
      <c r="J78" s="257"/>
      <c r="K78" s="2" t="s">
        <v>604</v>
      </c>
      <c r="T78" s="190" t="str">
        <f t="shared" si="18"/>
        <v/>
      </c>
      <c r="Z78" s="190" t="str">
        <f t="shared" si="19"/>
        <v/>
      </c>
      <c r="AF78" s="190" t="str">
        <f t="shared" si="20"/>
        <v/>
      </c>
      <c r="AL78" s="190" t="str">
        <f t="shared" si="21"/>
        <v/>
      </c>
      <c r="AR78" s="190" t="str">
        <f t="shared" si="22"/>
        <v/>
      </c>
      <c r="AX78" s="190" t="str">
        <f t="shared" si="23"/>
        <v/>
      </c>
      <c r="BW78" s="260"/>
      <c r="BX78" s="260"/>
    </row>
    <row r="79" spans="1:76" ht="10.9" customHeight="1">
      <c r="A79" s="82" t="str">
        <f>"sk_"&amp;LOWER(H79)&amp;"01"</f>
        <v>sk_sds01</v>
      </c>
      <c r="D79" s="83"/>
      <c r="E79" s="96" t="str">
        <f t="shared" si="16"/>
        <v>Party of Democrati Slovakia (Strana demokratického Slovenska, SDS)</v>
      </c>
      <c r="F79" s="153" t="str">
        <f t="shared" si="17"/>
        <v>(Strana demokratického Slovenska, SDS)</v>
      </c>
      <c r="G79" s="2" t="s">
        <v>1448</v>
      </c>
      <c r="H79" s="2" t="s">
        <v>1449</v>
      </c>
      <c r="I79" s="256"/>
      <c r="J79" s="257"/>
      <c r="K79" s="200" t="s">
        <v>1427</v>
      </c>
      <c r="T79" s="190" t="str">
        <f t="shared" si="18"/>
        <v/>
      </c>
      <c r="Z79" s="190" t="str">
        <f t="shared" si="19"/>
        <v/>
      </c>
      <c r="AF79" s="190" t="str">
        <f t="shared" si="20"/>
        <v/>
      </c>
      <c r="AL79" s="190" t="str">
        <f t="shared" si="21"/>
        <v/>
      </c>
      <c r="AR79" s="190" t="str">
        <f t="shared" si="22"/>
        <v/>
      </c>
      <c r="AX79" s="190" t="str">
        <f t="shared" si="23"/>
        <v/>
      </c>
      <c r="BW79" s="260"/>
      <c r="BX79" s="260"/>
    </row>
    <row r="80" spans="1:76" ht="10.9" customHeight="1">
      <c r="A80" s="154" t="s">
        <v>338</v>
      </c>
      <c r="B80" s="83" t="s">
        <v>339</v>
      </c>
      <c r="C80" s="83"/>
      <c r="D80" s="83"/>
      <c r="E80" s="96" t="str">
        <f t="shared" si="16"/>
        <v>Party of the Democratic Left (Strana demokratickej ľavice, SDĽ)</v>
      </c>
      <c r="F80" s="153" t="str">
        <f t="shared" si="17"/>
        <v>(Strana demokratickej ľavice, SDĽ)</v>
      </c>
      <c r="G80" s="2" t="s">
        <v>473</v>
      </c>
      <c r="H80" s="2" t="s">
        <v>474</v>
      </c>
      <c r="I80" s="256"/>
      <c r="J80" s="257"/>
      <c r="K80" s="2" t="s">
        <v>592</v>
      </c>
      <c r="T80" s="190" t="str">
        <f t="shared" si="18"/>
        <v/>
      </c>
      <c r="Z80" s="190" t="str">
        <f t="shared" si="19"/>
        <v/>
      </c>
      <c r="AF80" s="190" t="str">
        <f t="shared" si="20"/>
        <v/>
      </c>
      <c r="AL80" s="190" t="str">
        <f t="shared" si="21"/>
        <v/>
      </c>
      <c r="AR80" s="190" t="str">
        <f t="shared" si="22"/>
        <v/>
      </c>
      <c r="AX80" s="190" t="str">
        <f t="shared" si="23"/>
        <v/>
      </c>
      <c r="BW80" s="260"/>
      <c r="BX80" s="260"/>
    </row>
    <row r="81" spans="1:76" ht="10.9" customHeight="1">
      <c r="A81" s="154" t="s">
        <v>340</v>
      </c>
      <c r="B81" s="83"/>
      <c r="C81" s="83"/>
      <c r="D81" s="83"/>
      <c r="E81" s="96" t="str">
        <f t="shared" si="16"/>
        <v>Party of the Democratic Left (Strana demokratickej ľavice, SDĽ)</v>
      </c>
      <c r="F81" s="153" t="str">
        <f t="shared" si="17"/>
        <v>(Strana demokratickej ľavice, SDĽ)</v>
      </c>
      <c r="G81" s="2" t="s">
        <v>473</v>
      </c>
      <c r="H81" s="2" t="s">
        <v>474</v>
      </c>
      <c r="I81" s="256"/>
      <c r="J81" s="257"/>
      <c r="K81" s="2" t="s">
        <v>592</v>
      </c>
      <c r="T81" s="190" t="str">
        <f t="shared" si="18"/>
        <v/>
      </c>
      <c r="Z81" s="190" t="str">
        <f t="shared" si="19"/>
        <v/>
      </c>
      <c r="AF81" s="190" t="str">
        <f t="shared" si="20"/>
        <v/>
      </c>
      <c r="AL81" s="190" t="str">
        <f t="shared" si="21"/>
        <v/>
      </c>
      <c r="AR81" s="190" t="str">
        <f t="shared" si="22"/>
        <v/>
      </c>
      <c r="AX81" s="190" t="str">
        <f t="shared" si="23"/>
        <v/>
      </c>
      <c r="BW81" s="260"/>
      <c r="BX81" s="260"/>
    </row>
    <row r="82" spans="1:76" ht="10.9" customHeight="1">
      <c r="A82" s="154" t="s">
        <v>311</v>
      </c>
      <c r="B82" s="83" t="s">
        <v>312</v>
      </c>
      <c r="C82" s="83"/>
      <c r="D82" s="83"/>
      <c r="E82" s="96" t="str">
        <f t="shared" si="16"/>
        <v>Party of the Hungarian Coalition (Strana maďarskej koalície, SMK)</v>
      </c>
      <c r="F82" s="153" t="str">
        <f t="shared" si="17"/>
        <v>(Strana maďarskej koalície, SMK)</v>
      </c>
      <c r="G82" s="2" t="s">
        <v>431</v>
      </c>
      <c r="H82" s="2" t="s">
        <v>432</v>
      </c>
      <c r="I82" s="256"/>
      <c r="J82" s="257"/>
      <c r="K82" s="2" t="s">
        <v>572</v>
      </c>
      <c r="T82" s="190" t="str">
        <f t="shared" si="18"/>
        <v/>
      </c>
      <c r="Z82" s="190" t="str">
        <f t="shared" si="19"/>
        <v/>
      </c>
      <c r="AF82" s="190" t="str">
        <f t="shared" si="20"/>
        <v/>
      </c>
      <c r="AL82" s="190" t="str">
        <f t="shared" si="21"/>
        <v/>
      </c>
      <c r="AR82" s="190" t="str">
        <f t="shared" si="22"/>
        <v/>
      </c>
      <c r="AX82" s="190" t="str">
        <f t="shared" si="23"/>
        <v/>
      </c>
      <c r="BW82" s="260"/>
      <c r="BX82" s="260"/>
    </row>
    <row r="83" spans="1:76" ht="10.9" customHeight="1">
      <c r="A83" s="82" t="str">
        <f>"sk_"&amp;LOWER(H83)&amp;"01"</f>
        <v>sk_sms01</v>
      </c>
      <c r="D83" s="83"/>
      <c r="E83" s="96" t="str">
        <f t="shared" si="16"/>
        <v>Party of Modern Slovakia (Strana moderného Slovenska, SMS)</v>
      </c>
      <c r="F83" s="153" t="str">
        <f t="shared" si="17"/>
        <v>(Strana moderného Slovenska, SMS)</v>
      </c>
      <c r="G83" s="2" t="s">
        <v>1454</v>
      </c>
      <c r="H83" s="2" t="s">
        <v>1453</v>
      </c>
      <c r="I83" s="256"/>
      <c r="J83" s="257"/>
      <c r="K83" s="200" t="s">
        <v>1429</v>
      </c>
      <c r="T83" s="190" t="str">
        <f t="shared" si="18"/>
        <v/>
      </c>
      <c r="Z83" s="190" t="str">
        <f t="shared" si="19"/>
        <v/>
      </c>
      <c r="AF83" s="190" t="str">
        <f t="shared" si="20"/>
        <v/>
      </c>
      <c r="AL83" s="190" t="str">
        <f t="shared" si="21"/>
        <v/>
      </c>
      <c r="AR83" s="190" t="str">
        <f t="shared" si="22"/>
        <v/>
      </c>
      <c r="AX83" s="190" t="str">
        <f t="shared" si="23"/>
        <v/>
      </c>
      <c r="BW83" s="260"/>
      <c r="BX83" s="260"/>
    </row>
    <row r="84" spans="1:76" ht="10.9" customHeight="1">
      <c r="A84" s="154" t="s">
        <v>351</v>
      </c>
      <c r="B84" s="83" t="s">
        <v>352</v>
      </c>
      <c r="C84" s="83"/>
      <c r="D84" s="83"/>
      <c r="E84" s="96" t="str">
        <f t="shared" si="16"/>
        <v>Party of Civic Understanding (Strana občianskeho porozumenia, SOP)</v>
      </c>
      <c r="F84" s="153" t="str">
        <f t="shared" si="17"/>
        <v>(Strana občianskeho porozumenia, SOP)</v>
      </c>
      <c r="G84" s="2" t="s">
        <v>491</v>
      </c>
      <c r="H84" s="2" t="s">
        <v>492</v>
      </c>
      <c r="I84" s="256"/>
      <c r="J84" s="257"/>
      <c r="K84" s="2" t="s">
        <v>601</v>
      </c>
      <c r="T84" s="190" t="str">
        <f t="shared" si="18"/>
        <v/>
      </c>
      <c r="Z84" s="190" t="str">
        <f t="shared" si="19"/>
        <v/>
      </c>
      <c r="AF84" s="190" t="str">
        <f t="shared" si="20"/>
        <v/>
      </c>
      <c r="AL84" s="190" t="str">
        <f t="shared" si="21"/>
        <v/>
      </c>
      <c r="AR84" s="190" t="str">
        <f t="shared" si="22"/>
        <v/>
      </c>
      <c r="AX84" s="190" t="str">
        <f t="shared" si="23"/>
        <v/>
      </c>
      <c r="BW84" s="260"/>
      <c r="BX84" s="260"/>
    </row>
    <row r="85" spans="1:76" ht="10.9" customHeight="1">
      <c r="A85" s="82" t="str">
        <f>"sk_"&amp;LOWER(H85)&amp;"01"</f>
        <v>sk_sol01</v>
      </c>
      <c r="D85" s="83"/>
      <c r="E85" s="96" t="str">
        <f t="shared" si="16"/>
        <v>Party of the Civic Left (Strana občianskej ľavice, SOL)</v>
      </c>
      <c r="F85" s="153" t="str">
        <f t="shared" si="17"/>
        <v>(Strana občianskej ľavice, SOL)</v>
      </c>
      <c r="G85" s="2" t="s">
        <v>1463</v>
      </c>
      <c r="H85" s="2" t="s">
        <v>1464</v>
      </c>
      <c r="I85" s="256"/>
      <c r="J85" s="257"/>
      <c r="K85" s="200" t="s">
        <v>1431</v>
      </c>
      <c r="T85" s="190" t="str">
        <f t="shared" si="18"/>
        <v/>
      </c>
      <c r="Z85" s="190" t="str">
        <f t="shared" si="19"/>
        <v/>
      </c>
      <c r="AF85" s="190" t="str">
        <f t="shared" si="20"/>
        <v/>
      </c>
      <c r="AL85" s="190" t="str">
        <f t="shared" si="21"/>
        <v/>
      </c>
      <c r="AR85" s="190" t="str">
        <f t="shared" si="22"/>
        <v/>
      </c>
      <c r="AX85" s="190" t="str">
        <f t="shared" si="23"/>
        <v/>
      </c>
      <c r="BW85" s="260"/>
      <c r="BX85" s="260"/>
    </row>
    <row r="86" spans="1:76" ht="10.9" customHeight="1">
      <c r="A86" s="154" t="s">
        <v>353</v>
      </c>
      <c r="B86" s="83"/>
      <c r="C86" s="83"/>
      <c r="D86" s="83"/>
      <c r="E86" s="96" t="str">
        <f t="shared" si="16"/>
        <v>Party of Civic Solidarity (Strana občianskej solidarity, SOS)</v>
      </c>
      <c r="F86" s="153" t="str">
        <f t="shared" si="17"/>
        <v>(Strana občianskej solidarity, SOS)</v>
      </c>
      <c r="G86" s="2" t="s">
        <v>493</v>
      </c>
      <c r="H86" s="2" t="s">
        <v>494</v>
      </c>
      <c r="I86" s="256"/>
      <c r="J86" s="257"/>
      <c r="K86" s="2" t="s">
        <v>602</v>
      </c>
      <c r="T86" s="190" t="str">
        <f t="shared" si="18"/>
        <v/>
      </c>
      <c r="Z86" s="190" t="str">
        <f t="shared" si="19"/>
        <v/>
      </c>
      <c r="AF86" s="190" t="str">
        <f t="shared" si="20"/>
        <v/>
      </c>
      <c r="AL86" s="190" t="str">
        <f t="shared" si="21"/>
        <v/>
      </c>
      <c r="AR86" s="190" t="str">
        <f t="shared" si="22"/>
        <v/>
      </c>
      <c r="AX86" s="190" t="str">
        <f t="shared" si="23"/>
        <v/>
      </c>
      <c r="BW86" s="260"/>
      <c r="BX86" s="260"/>
    </row>
    <row r="87" spans="1:76" ht="10.9" customHeight="1">
      <c r="A87" s="154" t="s">
        <v>354</v>
      </c>
      <c r="B87" s="83"/>
      <c r="C87" s="83"/>
      <c r="D87" s="83"/>
      <c r="E87" s="96" t="str">
        <f t="shared" si="16"/>
        <v>Party against Corruption, for Order, Work and Money for All Decent Citizend (Strana proti korupcii, za poriadok, prácu a peniaze pre všetkých slušných občanov, SPK)</v>
      </c>
      <c r="F87" s="153" t="str">
        <f t="shared" si="17"/>
        <v>(Strana proti korupcii, za poriadok, prácu a peniaze pre všetkých slušných občanov, SPK)</v>
      </c>
      <c r="G87" s="2" t="s">
        <v>495</v>
      </c>
      <c r="H87" s="2" t="s">
        <v>496</v>
      </c>
      <c r="I87" s="256"/>
      <c r="J87" s="257"/>
      <c r="K87" s="2" t="s">
        <v>603</v>
      </c>
      <c r="T87" s="190" t="str">
        <f t="shared" si="18"/>
        <v/>
      </c>
      <c r="Z87" s="190" t="str">
        <f t="shared" si="19"/>
        <v/>
      </c>
      <c r="AF87" s="190" t="str">
        <f t="shared" si="20"/>
        <v/>
      </c>
      <c r="AL87" s="190" t="str">
        <f t="shared" si="21"/>
        <v/>
      </c>
      <c r="AR87" s="190" t="str">
        <f t="shared" si="22"/>
        <v/>
      </c>
      <c r="AX87" s="190" t="str">
        <f t="shared" si="23"/>
        <v/>
      </c>
      <c r="BW87" s="260"/>
      <c r="BX87" s="260"/>
    </row>
    <row r="88" spans="1:76" ht="10.9" customHeight="1">
      <c r="A88" s="82" t="s">
        <v>377</v>
      </c>
      <c r="D88" s="83"/>
      <c r="E88" s="96" t="str">
        <f t="shared" si="16"/>
        <v>Party of the Romany Coalition (Strana rómskej koalície, SRK)</v>
      </c>
      <c r="F88" s="153" t="str">
        <f t="shared" si="17"/>
        <v>(Strana rómskej koalície, SRK)</v>
      </c>
      <c r="G88" s="2" t="s">
        <v>534</v>
      </c>
      <c r="H88" s="2" t="s">
        <v>535</v>
      </c>
      <c r="I88" s="256"/>
      <c r="J88" s="257"/>
      <c r="K88" s="2" t="s">
        <v>621</v>
      </c>
      <c r="T88" s="190" t="str">
        <f t="shared" si="18"/>
        <v/>
      </c>
      <c r="Z88" s="190" t="str">
        <f t="shared" si="19"/>
        <v/>
      </c>
      <c r="AF88" s="190" t="str">
        <f t="shared" si="20"/>
        <v/>
      </c>
      <c r="AL88" s="190" t="str">
        <f t="shared" si="21"/>
        <v/>
      </c>
      <c r="AR88" s="190" t="str">
        <f t="shared" si="22"/>
        <v/>
      </c>
      <c r="AX88" s="190" t="str">
        <f t="shared" si="23"/>
        <v/>
      </c>
      <c r="BW88" s="260"/>
      <c r="BX88" s="260"/>
    </row>
    <row r="89" spans="1:76" ht="10.9" customHeight="1">
      <c r="A89" s="82" t="s">
        <v>382</v>
      </c>
      <c r="D89" s="83"/>
      <c r="E89" s="96" t="str">
        <f t="shared" si="16"/>
        <v>Party of Free Speech of Nora Mojsesova (Strana Slobodné Slovo - Nory Mojsejovej, SSS-NM)</v>
      </c>
      <c r="F89" s="153" t="str">
        <f t="shared" si="17"/>
        <v>(Strana Slobodné Slovo - Nory Mojsejovej, SSS-NM)</v>
      </c>
      <c r="G89" s="2" t="s">
        <v>544</v>
      </c>
      <c r="H89" s="2" t="s">
        <v>545</v>
      </c>
      <c r="I89" s="256"/>
      <c r="J89" s="257"/>
      <c r="K89" s="2" t="s">
        <v>626</v>
      </c>
      <c r="T89" s="190" t="str">
        <f t="shared" si="18"/>
        <v/>
      </c>
      <c r="Z89" s="190" t="str">
        <f t="shared" si="19"/>
        <v/>
      </c>
      <c r="AF89" s="190" t="str">
        <f t="shared" si="20"/>
        <v/>
      </c>
      <c r="AL89" s="190" t="str">
        <f t="shared" si="21"/>
        <v/>
      </c>
      <c r="AR89" s="190" t="str">
        <f t="shared" si="22"/>
        <v/>
      </c>
      <c r="AX89" s="190" t="str">
        <f t="shared" si="23"/>
        <v/>
      </c>
      <c r="BW89" s="260"/>
      <c r="BX89" s="260"/>
    </row>
    <row r="90" spans="1:76" ht="10.9" customHeight="1">
      <c r="A90" s="154" t="s">
        <v>341</v>
      </c>
      <c r="B90" s="83"/>
      <c r="C90" s="83"/>
      <c r="D90" s="83"/>
      <c r="E90" s="96" t="str">
        <f t="shared" si="16"/>
        <v>Party for the Democratic Rights of Citizens (Strana za demokratické práva občanov, SDPO)</v>
      </c>
      <c r="F90" s="153" t="str">
        <f t="shared" si="17"/>
        <v>(Strana za demokratické práva občanov, SDPO)</v>
      </c>
      <c r="G90" s="55" t="s">
        <v>475</v>
      </c>
      <c r="H90" s="55" t="s">
        <v>476</v>
      </c>
      <c r="I90" s="256"/>
      <c r="J90" s="257"/>
      <c r="K90" s="55" t="s">
        <v>593</v>
      </c>
      <c r="T90" s="190" t="str">
        <f t="shared" si="18"/>
        <v/>
      </c>
      <c r="Z90" s="190" t="str">
        <f t="shared" si="19"/>
        <v/>
      </c>
      <c r="AF90" s="190" t="str">
        <f t="shared" si="20"/>
        <v/>
      </c>
      <c r="AL90" s="190" t="str">
        <f t="shared" si="21"/>
        <v/>
      </c>
      <c r="AR90" s="190" t="str">
        <f t="shared" si="22"/>
        <v/>
      </c>
      <c r="AX90" s="190" t="str">
        <f t="shared" si="23"/>
        <v/>
      </c>
      <c r="BW90" s="260"/>
      <c r="BX90" s="260"/>
    </row>
    <row r="91" spans="1:76" ht="10.9" customHeight="1">
      <c r="A91" s="154" t="s">
        <v>356</v>
      </c>
      <c r="B91" s="83"/>
      <c r="C91" s="83"/>
      <c r="D91" s="83"/>
      <c r="E91" s="96" t="str">
        <f t="shared" si="16"/>
        <v>Green Party (Strana zelených, SZ)</v>
      </c>
      <c r="F91" s="153" t="str">
        <f t="shared" si="17"/>
        <v>(Strana zelených, SZ)</v>
      </c>
      <c r="G91" s="2" t="s">
        <v>499</v>
      </c>
      <c r="H91" s="2" t="s">
        <v>500</v>
      </c>
      <c r="I91" s="256"/>
      <c r="J91" s="257"/>
      <c r="K91" s="2" t="s">
        <v>605</v>
      </c>
      <c r="T91" s="190" t="str">
        <f t="shared" si="18"/>
        <v/>
      </c>
      <c r="Z91" s="190" t="str">
        <f t="shared" si="19"/>
        <v/>
      </c>
      <c r="AF91" s="190" t="str">
        <f t="shared" si="20"/>
        <v/>
      </c>
      <c r="AL91" s="190" t="str">
        <f t="shared" si="21"/>
        <v/>
      </c>
      <c r="AR91" s="190" t="str">
        <f t="shared" si="22"/>
        <v/>
      </c>
      <c r="AX91" s="190" t="str">
        <f t="shared" si="23"/>
        <v/>
      </c>
      <c r="BW91" s="260"/>
      <c r="BX91" s="260"/>
    </row>
    <row r="92" spans="1:76" ht="10.9" customHeight="1">
      <c r="A92" s="154" t="s">
        <v>357</v>
      </c>
      <c r="B92" s="83" t="s">
        <v>312</v>
      </c>
      <c r="C92" s="83"/>
      <c r="D92" s="83"/>
      <c r="E92" s="96" t="str">
        <f t="shared" si="16"/>
        <v>Green Party in Slovakia (Strana zelenych na Slovensku, SZS)</v>
      </c>
      <c r="F92" s="153" t="str">
        <f t="shared" si="17"/>
        <v>(Strana zelenych na Slovensku, SZS)</v>
      </c>
      <c r="G92" s="2" t="s">
        <v>501</v>
      </c>
      <c r="H92" s="2" t="s">
        <v>502</v>
      </c>
      <c r="I92" s="256"/>
      <c r="J92" s="257"/>
      <c r="K92" s="2" t="s">
        <v>606</v>
      </c>
      <c r="T92" s="190" t="str">
        <f t="shared" si="18"/>
        <v/>
      </c>
      <c r="Z92" s="190" t="str">
        <f t="shared" si="19"/>
        <v/>
      </c>
      <c r="AF92" s="190" t="str">
        <f t="shared" si="20"/>
        <v/>
      </c>
      <c r="AL92" s="190" t="str">
        <f t="shared" si="21"/>
        <v/>
      </c>
      <c r="AR92" s="190" t="str">
        <f t="shared" si="22"/>
        <v/>
      </c>
      <c r="AX92" s="190" t="str">
        <f t="shared" si="23"/>
        <v/>
      </c>
      <c r="BW92" s="260"/>
      <c r="BX92" s="260"/>
    </row>
    <row r="93" spans="1:76" ht="10.9" customHeight="1">
      <c r="A93" s="82" t="s">
        <v>373</v>
      </c>
      <c r="D93" s="83"/>
      <c r="E93" s="96" t="str">
        <f t="shared" si="16"/>
        <v>Union/Party for Slovakia (Únia/Strana pre Slovensko, UNIA)</v>
      </c>
      <c r="F93" s="153" t="str">
        <f t="shared" si="17"/>
        <v>(Únia/Strana pre Slovensko, UNIA)</v>
      </c>
      <c r="G93" s="2" t="s">
        <v>526</v>
      </c>
      <c r="H93" s="2" t="s">
        <v>527</v>
      </c>
      <c r="I93" s="256"/>
      <c r="J93" s="257"/>
      <c r="K93" s="2" t="s">
        <v>618</v>
      </c>
      <c r="T93" s="190" t="str">
        <f t="shared" si="18"/>
        <v/>
      </c>
      <c r="Z93" s="190" t="str">
        <f t="shared" si="19"/>
        <v/>
      </c>
      <c r="AF93" s="190" t="str">
        <f t="shared" si="20"/>
        <v/>
      </c>
      <c r="AL93" s="190" t="str">
        <f t="shared" si="21"/>
        <v/>
      </c>
      <c r="AR93" s="190" t="str">
        <f t="shared" si="22"/>
        <v/>
      </c>
      <c r="AX93" s="190" t="str">
        <f t="shared" si="23"/>
        <v/>
      </c>
      <c r="BW93" s="260"/>
      <c r="BX93" s="260"/>
    </row>
    <row r="94" spans="1:76" ht="10.9" customHeight="1">
      <c r="A94" s="82" t="str">
        <f>"sk_"&amp;LOWER(H94)&amp;"01"</f>
        <v>sk_usvit01</v>
      </c>
      <c r="D94" s="83"/>
      <c r="E94" s="96" t="str">
        <f t="shared" si="16"/>
        <v>Dawn (Úsvit, Usvit)</v>
      </c>
      <c r="F94" s="153" t="str">
        <f t="shared" si="17"/>
        <v>(Úsvit, Usvit)</v>
      </c>
      <c r="G94" s="2" t="s">
        <v>1455</v>
      </c>
      <c r="H94" s="2" t="s">
        <v>1456</v>
      </c>
      <c r="I94" s="256"/>
      <c r="J94" s="257"/>
      <c r="K94" s="200" t="s">
        <v>1441</v>
      </c>
      <c r="T94" s="190" t="str">
        <f t="shared" si="18"/>
        <v/>
      </c>
      <c r="Z94" s="190" t="str">
        <f t="shared" si="19"/>
        <v/>
      </c>
      <c r="AF94" s="190" t="str">
        <f t="shared" si="20"/>
        <v/>
      </c>
      <c r="AL94" s="190" t="str">
        <f t="shared" si="21"/>
        <v/>
      </c>
      <c r="AR94" s="190" t="str">
        <f t="shared" si="22"/>
        <v/>
      </c>
      <c r="AX94" s="190" t="str">
        <f t="shared" si="23"/>
        <v/>
      </c>
      <c r="BW94" s="260"/>
      <c r="BX94" s="260"/>
    </row>
    <row r="95" spans="1:76" ht="10.9" customHeight="1">
      <c r="A95" s="82" t="s">
        <v>1656</v>
      </c>
      <c r="B95" s="2" t="s">
        <v>335</v>
      </c>
      <c r="C95" s="2" t="s">
        <v>305</v>
      </c>
      <c r="D95" s="83" t="s">
        <v>1673</v>
      </c>
      <c r="E95" s="96" t="str">
        <f t="shared" ref="E95:E98" si="24">G95&amp;" "&amp;F95</f>
        <v>We Are Family-Boris Kollár (SME RODINA - Boris Kollár, SR-BK)</v>
      </c>
      <c r="F95" s="153" t="str">
        <f t="shared" ref="F95:F98" si="25">"("&amp;K95&amp;", "&amp;H95&amp;")"&amp;IF(O95="","",", known until "&amp;T95&amp;" as "&amp;O95&amp;" ("&amp;P95&amp;", "&amp;Q95&amp;IF(R95="","","/ "&amp;R95)&amp;")"&amp;IF(U95="","",", known from "&amp;T95&amp;" until "&amp;Z95&amp;" as "&amp;U95&amp;" ("&amp;V95&amp;", "&amp;W95&amp;IF(X95="","","/ "&amp;X95)&amp;")"))&amp;IF(AF95="","",", known from "&amp;Z95&amp;" until "&amp;AF95&amp;" as "&amp;AA95&amp;" ("&amp;AB95&amp;", "&amp;AC95&amp;")"&amp;IF(AD95="","","/ "&amp;AD95)&amp;")")&amp;IF(AG95="","",", known from "&amp;AF95&amp;" until "&amp;AL95&amp;" as "&amp;AG95&amp;" ("&amp;AH95&amp;", "&amp;AI95&amp;IF(AJ95="","","/ "&amp;AJ95)&amp;")")&amp;IF(AM95="","",", known from "&amp;AL95&amp;" until "&amp;AR95&amp;" as "&amp;AM95&amp;" ("&amp;AN95&amp;", "&amp;AO95&amp;IF(AP95="","","/ "&amp;AP95)&amp;")")&amp;IF(AS95="","",", known from "&amp;AR95&amp;" until "&amp;AX95&amp;" as "&amp;AS95&amp;" ("&amp;AT95&amp;", "&amp;AU95&amp;IF(AV95="","","/ "&amp;AV95)&amp;")")</f>
        <v>(SME RODINA - Boris Kollár, SR-BK)</v>
      </c>
      <c r="G95" s="2" t="s">
        <v>1657</v>
      </c>
      <c r="H95" s="2" t="s">
        <v>1660</v>
      </c>
      <c r="I95" s="256"/>
      <c r="J95" s="257"/>
      <c r="K95" s="200" t="s">
        <v>1646</v>
      </c>
      <c r="T95" s="190"/>
      <c r="Z95" s="190"/>
      <c r="AF95" s="190"/>
      <c r="AL95" s="190"/>
      <c r="AR95" s="190"/>
      <c r="AX95" s="190"/>
      <c r="BW95" s="260"/>
      <c r="BX95" s="260"/>
    </row>
    <row r="96" spans="1:76" ht="10.9" customHeight="1">
      <c r="A96" s="82" t="s">
        <v>1665</v>
      </c>
      <c r="B96" s="2" t="s">
        <v>305</v>
      </c>
      <c r="C96" s="2" t="s">
        <v>1667</v>
      </c>
      <c r="D96" s="83" t="s">
        <v>1671</v>
      </c>
      <c r="E96" s="96" t="str">
        <f t="shared" si="24"/>
        <v>#Network (#SIEŤ, Siet)</v>
      </c>
      <c r="F96" s="153" t="str">
        <f t="shared" si="25"/>
        <v>(#SIEŤ, Siet)</v>
      </c>
      <c r="G96" s="2" t="s">
        <v>1658</v>
      </c>
      <c r="H96" s="2" t="s">
        <v>1659</v>
      </c>
      <c r="I96" s="256"/>
      <c r="J96" s="257"/>
      <c r="K96" s="200" t="s">
        <v>1647</v>
      </c>
      <c r="T96" s="190"/>
      <c r="Z96" s="190"/>
      <c r="AF96" s="190"/>
      <c r="AL96" s="190"/>
      <c r="AR96" s="190"/>
      <c r="AX96" s="190"/>
      <c r="BW96" s="260"/>
      <c r="BX96" s="260"/>
    </row>
    <row r="97" spans="1:76" ht="10.9" customHeight="1">
      <c r="A97" s="82" t="s">
        <v>1666</v>
      </c>
      <c r="B97" s="2" t="s">
        <v>1669</v>
      </c>
      <c r="C97" s="2" t="s">
        <v>323</v>
      </c>
      <c r="D97" s="83" t="s">
        <v>1672</v>
      </c>
      <c r="E97" s="96" t="str">
        <f t="shared" si="24"/>
        <v>Slovak Civic Coalition (Slovenská občianska koalícia, SKOK)</v>
      </c>
      <c r="F97" s="153" t="str">
        <f t="shared" si="25"/>
        <v>(Slovenská občianska koalícia, SKOK)</v>
      </c>
      <c r="G97" s="2" t="s">
        <v>1661</v>
      </c>
      <c r="H97" s="2" t="s">
        <v>1662</v>
      </c>
      <c r="I97" s="256"/>
      <c r="J97" s="257"/>
      <c r="K97" s="200" t="s">
        <v>1650</v>
      </c>
      <c r="T97" s="190"/>
      <c r="Z97" s="190"/>
      <c r="AF97" s="190"/>
      <c r="AL97" s="190"/>
      <c r="AR97" s="190"/>
      <c r="AX97" s="190"/>
      <c r="BW97" s="260"/>
      <c r="BX97" s="260"/>
    </row>
    <row r="98" spans="1:76" ht="10.9" customHeight="1">
      <c r="A98" s="82" t="s">
        <v>1433</v>
      </c>
      <c r="B98" s="2" t="s">
        <v>1668</v>
      </c>
      <c r="D98" s="83" t="s">
        <v>1670</v>
      </c>
      <c r="E98" s="96" t="str">
        <f t="shared" si="24"/>
        <v>Party TIP (We're Creating a Different Politics) (Strana TIP (Tvoríme Inú Politiku), TIP)</v>
      </c>
      <c r="F98" s="153" t="str">
        <f t="shared" si="25"/>
        <v>(Strana TIP (Tvoríme Inú Politiku), TIP)</v>
      </c>
      <c r="G98" s="2" t="s">
        <v>1663</v>
      </c>
      <c r="H98" s="2" t="s">
        <v>1445</v>
      </c>
      <c r="I98" s="256"/>
      <c r="J98" s="257"/>
      <c r="K98" s="200" t="s">
        <v>1664</v>
      </c>
      <c r="T98" s="190"/>
      <c r="Z98" s="190"/>
      <c r="AF98" s="190"/>
      <c r="AL98" s="190"/>
      <c r="AR98" s="190"/>
      <c r="AX98" s="190"/>
      <c r="BW98" s="260"/>
      <c r="BX98" s="260"/>
    </row>
    <row r="99" spans="1:76" ht="10.9" customHeight="1">
      <c r="A99" s="82" t="str">
        <f>"sk_"&amp;LOWER(H99)&amp;"01"</f>
        <v>sk_vsp01</v>
      </c>
      <c r="D99" s="83"/>
      <c r="E99" s="96" t="str">
        <f t="shared" si="16"/>
        <v>VZDOR-Party of Work (VZDOR - strana práce, VSP)</v>
      </c>
      <c r="F99" s="153" t="str">
        <f t="shared" si="17"/>
        <v>(VZDOR - strana práce, VSP)</v>
      </c>
      <c r="G99" s="2" t="s">
        <v>1462</v>
      </c>
      <c r="H99" s="2" t="s">
        <v>1461</v>
      </c>
      <c r="I99" s="256"/>
      <c r="J99" s="257"/>
      <c r="K99" s="200" t="s">
        <v>1430</v>
      </c>
      <c r="T99" s="190" t="str">
        <f t="shared" si="18"/>
        <v/>
      </c>
      <c r="Z99" s="190" t="str">
        <f t="shared" si="19"/>
        <v/>
      </c>
      <c r="AF99" s="190" t="str">
        <f t="shared" si="20"/>
        <v/>
      </c>
      <c r="AL99" s="190" t="str">
        <f t="shared" si="21"/>
        <v/>
      </c>
      <c r="AR99" s="190" t="str">
        <f t="shared" si="22"/>
        <v/>
      </c>
      <c r="AX99" s="190" t="str">
        <f t="shared" si="23"/>
        <v/>
      </c>
      <c r="BW99" s="260"/>
      <c r="BX99" s="260"/>
    </row>
    <row r="100" spans="1:76" ht="10.9" customHeight="1">
      <c r="A100" s="154" t="s">
        <v>359</v>
      </c>
      <c r="B100" s="83" t="s">
        <v>360</v>
      </c>
      <c r="C100" s="83"/>
      <c r="D100" s="83"/>
      <c r="E100" s="96" t="str">
        <f t="shared" si="16"/>
        <v>Association of Workers of Slovakia (Združenie robotníkov Slovenska, ZRS)</v>
      </c>
      <c r="F100" s="153" t="str">
        <f t="shared" si="17"/>
        <v>(Združenie robotníkov Slovenska, ZRS)</v>
      </c>
      <c r="G100" s="2" t="s">
        <v>505</v>
      </c>
      <c r="H100" s="2" t="s">
        <v>506</v>
      </c>
      <c r="I100" s="256"/>
      <c r="J100" s="257"/>
      <c r="K100" s="2" t="s">
        <v>608</v>
      </c>
      <c r="T100" s="190" t="str">
        <f t="shared" si="18"/>
        <v/>
      </c>
      <c r="Z100" s="190" t="str">
        <f t="shared" si="19"/>
        <v/>
      </c>
      <c r="AF100" s="190" t="str">
        <f t="shared" si="20"/>
        <v/>
      </c>
      <c r="AL100" s="190" t="str">
        <f t="shared" si="21"/>
        <v/>
      </c>
      <c r="AR100" s="190" t="str">
        <f t="shared" si="22"/>
        <v/>
      </c>
      <c r="AX100" s="190" t="str">
        <f t="shared" si="23"/>
        <v/>
      </c>
      <c r="BW100" s="260"/>
      <c r="BX100" s="260"/>
    </row>
    <row r="101" spans="1:76" ht="10.9" customHeight="1">
      <c r="A101" s="82" t="s">
        <v>362</v>
      </c>
      <c r="B101" s="83"/>
      <c r="C101" s="83"/>
      <c r="D101" s="83"/>
      <c r="E101" s="96" t="str">
        <f t="shared" ref="E101:E104" si="26">G101&amp;" "&amp;F101</f>
        <v>Association for the Republic - Republicans (Združenie za republiku-Republikáni, ZZR)</v>
      </c>
      <c r="F101" s="153" t="str">
        <f t="shared" si="17"/>
        <v>(Združenie za republiku-Republikáni, ZZR)</v>
      </c>
      <c r="G101" s="2" t="s">
        <v>509</v>
      </c>
      <c r="H101" s="2" t="s">
        <v>510</v>
      </c>
      <c r="I101" s="256"/>
      <c r="J101" s="257"/>
      <c r="K101" s="2" t="s">
        <v>610</v>
      </c>
      <c r="T101" s="190" t="str">
        <f t="shared" ref="T101:T104" si="27">IF(S101="","",IF(ISNUMBER(S101)=FALSE,RIGHT(S101,4),IF(S101&gt;30000,YEAR(S101),VALUE(RIGHT(S101,4)))))</f>
        <v/>
      </c>
      <c r="Z101" s="190" t="str">
        <f t="shared" ref="Z101:Z104" si="28">IF(Y101="","",IF(ISNUMBER(Y101)=FALSE,RIGHT(Y101,4),IF(Y101&gt;30000,YEAR(Y101),VALUE(RIGHT(Y101,4)))))</f>
        <v/>
      </c>
      <c r="AF101" s="190" t="str">
        <f t="shared" ref="AF101:AF104" si="29">IF(AE101="","",IF(ISNUMBER(AE101)=FALSE,RIGHT(AE101,4),IF(AE101&gt;30000,YEAR(AE101),VALUE(RIGHT(AE101,4)))))</f>
        <v/>
      </c>
      <c r="AL101" s="190" t="str">
        <f t="shared" ref="AL101:AL104" si="30">IF(AK101="","",IF(ISNUMBER(AK101)=FALSE,RIGHT(AK101,4),IF(AK101&gt;30000,YEAR(AK101),VALUE(RIGHT(AK101,4)))))</f>
        <v/>
      </c>
      <c r="AR101" s="190" t="str">
        <f t="shared" ref="AR101:AR104" si="31">IF(AQ101="","",IF(ISNUMBER(AQ101)=FALSE,RIGHT(AQ101,4),IF(AQ101&gt;30000,YEAR(AQ101),VALUE(RIGHT(AQ101,4)))))</f>
        <v/>
      </c>
      <c r="AX101" s="190" t="str">
        <f t="shared" ref="AX101:AX104" si="32">IF(AW101="","",IF(ISNUMBER(AW101)=FALSE,RIGHT(AW101,4),IF(AW101&gt;30000,YEAR(AW101),VALUE(RIGHT(AW101,4)))))</f>
        <v/>
      </c>
      <c r="BW101" s="260"/>
      <c r="BX101" s="260"/>
    </row>
    <row r="102" spans="1:76" ht="10.9" customHeight="1">
      <c r="A102" s="154" t="s">
        <v>358</v>
      </c>
      <c r="B102" s="83"/>
      <c r="C102" s="83"/>
      <c r="D102" s="83"/>
      <c r="E102" s="96" t="str">
        <f t="shared" si="26"/>
        <v>Woman and Family (Žena a rodina, ŽaR)</v>
      </c>
      <c r="F102" s="153" t="str">
        <f t="shared" si="17"/>
        <v>(Žena a rodina, ŽaR)</v>
      </c>
      <c r="G102" s="2" t="s">
        <v>503</v>
      </c>
      <c r="H102" s="2" t="s">
        <v>504</v>
      </c>
      <c r="I102" s="256"/>
      <c r="J102" s="257"/>
      <c r="K102" s="2" t="s">
        <v>607</v>
      </c>
      <c r="T102" s="190" t="str">
        <f t="shared" si="27"/>
        <v/>
      </c>
      <c r="Z102" s="190" t="str">
        <f t="shared" si="28"/>
        <v/>
      </c>
      <c r="AF102" s="190" t="str">
        <f t="shared" si="29"/>
        <v/>
      </c>
      <c r="AL102" s="190" t="str">
        <f t="shared" si="30"/>
        <v/>
      </c>
      <c r="AR102" s="190" t="str">
        <f t="shared" si="31"/>
        <v/>
      </c>
      <c r="AX102" s="190" t="str">
        <f t="shared" si="32"/>
        <v/>
      </c>
      <c r="BW102" s="260"/>
      <c r="BX102" s="260"/>
    </row>
    <row r="103" spans="1:76" ht="10.9" customHeight="1">
      <c r="A103" s="154" t="s">
        <v>361</v>
      </c>
      <c r="B103" s="83"/>
      <c r="C103" s="83"/>
      <c r="D103" s="83"/>
      <c r="E103" s="96" t="str">
        <f t="shared" si="26"/>
        <v>Tradesmen Party of Slovak Republic (Źivnostenská strana Slovenskej republiky, ŽSSR)</v>
      </c>
      <c r="F103" s="153" t="str">
        <f t="shared" si="17"/>
        <v>(Źivnostenská strana Slovenskej republiky, ŽSSR)</v>
      </c>
      <c r="G103" s="2" t="s">
        <v>507</v>
      </c>
      <c r="H103" s="2" t="s">
        <v>508</v>
      </c>
      <c r="I103" s="256"/>
      <c r="J103" s="257"/>
      <c r="K103" s="2" t="s">
        <v>609</v>
      </c>
      <c r="T103" s="190" t="str">
        <f t="shared" si="27"/>
        <v/>
      </c>
      <c r="Z103" s="190" t="str">
        <f t="shared" si="28"/>
        <v/>
      </c>
      <c r="AF103" s="190" t="str">
        <f t="shared" si="29"/>
        <v/>
      </c>
      <c r="AL103" s="190" t="str">
        <f t="shared" si="30"/>
        <v/>
      </c>
      <c r="AR103" s="190" t="str">
        <f t="shared" si="31"/>
        <v/>
      </c>
      <c r="AX103" s="190" t="str">
        <f t="shared" si="32"/>
        <v/>
      </c>
      <c r="BW103" s="260"/>
      <c r="BX103" s="260"/>
    </row>
    <row r="104" spans="1:76" ht="10.9" customHeight="1">
      <c r="A104" s="82" t="s">
        <v>381</v>
      </c>
      <c r="D104" s="83"/>
      <c r="E104" s="96" t="str">
        <f t="shared" si="26"/>
        <v>Change from Below-Democratic Union (Zmena zdola, Demokratická únia, ZZ-DÚ)</v>
      </c>
      <c r="F104" s="153" t="str">
        <f t="shared" si="17"/>
        <v>(Zmena zdola, Demokratická únia, ZZ-DÚ)</v>
      </c>
      <c r="G104" s="2" t="s">
        <v>542</v>
      </c>
      <c r="H104" s="2" t="s">
        <v>543</v>
      </c>
      <c r="I104" s="256"/>
      <c r="J104" s="257"/>
      <c r="K104" s="2" t="s">
        <v>625</v>
      </c>
      <c r="T104" s="190" t="str">
        <f t="shared" si="27"/>
        <v/>
      </c>
      <c r="Z104" s="190" t="str">
        <f t="shared" si="28"/>
        <v/>
      </c>
      <c r="AF104" s="190" t="str">
        <f t="shared" si="29"/>
        <v/>
      </c>
      <c r="AL104" s="190" t="str">
        <f t="shared" si="30"/>
        <v/>
      </c>
      <c r="AR104" s="190" t="str">
        <f t="shared" si="31"/>
        <v/>
      </c>
      <c r="AX104" s="190" t="str">
        <f t="shared" si="32"/>
        <v/>
      </c>
      <c r="BW104" s="260"/>
      <c r="BX104" s="260"/>
    </row>
    <row r="105" spans="1:76" ht="11.45" customHeight="1">
      <c r="A105" s="82" t="s">
        <v>1684</v>
      </c>
      <c r="E105" s="96" t="str">
        <f t="shared" ref="E105" si="33">G105&amp;" "&amp;F105</f>
        <v>Progressive Slovakia (Progresívne Slovensko, PS)</v>
      </c>
      <c r="F105" s="153" t="str">
        <f t="shared" ref="F105" si="34">"("&amp;K105&amp;", "&amp;H105&amp;")"&amp;IF(O105="","",", known until "&amp;T105&amp;" as "&amp;O105&amp;" ("&amp;P105&amp;", "&amp;Q105&amp;IF(R105="","","/ "&amp;R105)&amp;")"&amp;IF(U105="","",", known from "&amp;T105&amp;" until "&amp;Z105&amp;" as "&amp;U105&amp;" ("&amp;V105&amp;", "&amp;W105&amp;IF(X105="","","/ "&amp;X105)&amp;")"))&amp;IF(AF105="","",", known from "&amp;Z105&amp;" until "&amp;AF105&amp;" as "&amp;AA105&amp;" ("&amp;AB105&amp;", "&amp;AC105&amp;")"&amp;IF(AD105="","","/ "&amp;AD105)&amp;")")&amp;IF(AG105="","",", known from "&amp;AF105&amp;" until "&amp;AL105&amp;" as "&amp;AG105&amp;" ("&amp;AH105&amp;", "&amp;AI105&amp;IF(AJ105="","","/ "&amp;AJ105)&amp;")")&amp;IF(AM105="","",", known from "&amp;AL105&amp;" until "&amp;AR105&amp;" as "&amp;AM105&amp;" ("&amp;AN105&amp;", "&amp;AO105&amp;IF(AP105="","","/ "&amp;AP105)&amp;")")&amp;IF(AS105="","",", known from "&amp;AR105&amp;" until "&amp;AX105&amp;" as "&amp;AS105&amp;" ("&amp;AT105&amp;", "&amp;AU105&amp;IF(AV105="","","/ "&amp;AV105)&amp;")")</f>
        <v>(Progresívne Slovensko, PS)</v>
      </c>
      <c r="G105" s="2" t="s">
        <v>1686</v>
      </c>
      <c r="H105" s="2" t="s">
        <v>454</v>
      </c>
      <c r="I105" s="256"/>
      <c r="J105" s="257"/>
      <c r="K105" s="2" t="s">
        <v>1685</v>
      </c>
      <c r="T105" s="190" t="str">
        <f t="shared" ref="T105:T126" si="35">IF(S105="","",IF(ISNUMBER(S105)=FALSE,RIGHT(S105,4),IF(S105&gt;30000,YEAR(S105),VALUE(RIGHT(S105,4)))))</f>
        <v/>
      </c>
      <c r="Z105" s="190" t="str">
        <f t="shared" ref="Z105:Z126" si="36">IF(Y105="","",IF(ISNUMBER(Y105)=FALSE,RIGHT(Y105,4),IF(Y105&gt;30000,YEAR(Y105),VALUE(RIGHT(Y105,4)))))</f>
        <v/>
      </c>
      <c r="AF105" s="190" t="str">
        <f t="shared" ref="AF105:AF126" si="37">IF(AE105="","",IF(ISNUMBER(AE105)=FALSE,RIGHT(AE105,4),IF(AE105&gt;30000,YEAR(AE105),VALUE(RIGHT(AE105,4)))))</f>
        <v/>
      </c>
      <c r="AL105" s="190" t="str">
        <f t="shared" ref="AL105:AL126" si="38">IF(AK105="","",IF(ISNUMBER(AK105)=FALSE,RIGHT(AK105,4),IF(AK105&gt;30000,YEAR(AK105),VALUE(RIGHT(AK105,4)))))</f>
        <v/>
      </c>
      <c r="AR105" s="190" t="str">
        <f t="shared" ref="AR105:AR126" si="39">IF(AQ105="","",IF(ISNUMBER(AQ105)=FALSE,RIGHT(AQ105,4),IF(AQ105&gt;30000,YEAR(AQ105),VALUE(RIGHT(AQ105,4)))))</f>
        <v/>
      </c>
      <c r="AX105" s="190" t="str">
        <f t="shared" ref="AX105:AX126" si="40">IF(AW105="","",IF(ISNUMBER(AW105)=FALSE,RIGHT(AW105,4),IF(AW105&gt;30000,YEAR(AW105),VALUE(RIGHT(AW105,4)))))</f>
        <v/>
      </c>
    </row>
    <row r="106" spans="1:76" ht="11.45" customHeight="1">
      <c r="A106" s="82" t="s">
        <v>1690</v>
      </c>
      <c r="E106" s="96" t="str">
        <f t="shared" ref="E106" si="41">G106&amp;" "&amp;F106</f>
        <v>Together-Civic Democracy (SPOLU-obcianska demokracia, SPOLU)</v>
      </c>
      <c r="F106" s="96" t="str">
        <f t="shared" ref="F106" si="42">"("&amp;K106&amp;", "&amp;H106&amp;")"&amp;IF(O106="","",", known until "&amp;T106&amp;" as "&amp;O106&amp;" ("&amp;P106&amp;", "&amp;Q106&amp;IF(R106="","","/ "&amp;R106)&amp;")"&amp;IF(U106="","",", known from "&amp;T106&amp;" until "&amp;Z106&amp;" as "&amp;U106&amp;" ("&amp;V106&amp;", "&amp;W106&amp;IF(X106="","","/ "&amp;X106)&amp;")"))&amp;IF(AF106="","",", known from "&amp;Z106&amp;" until "&amp;AF106&amp;" as "&amp;AA106&amp;" ("&amp;AB106&amp;", "&amp;AC106&amp;")"&amp;IF(AD106="","","/ "&amp;AD106)&amp;")")&amp;IF(AG106="","",", known from "&amp;AF106&amp;" until "&amp;AL106&amp;" as "&amp;AG106&amp;" ("&amp;AH106&amp;", "&amp;AI106&amp;IF(AJ106="","","/ "&amp;AJ106)&amp;")")&amp;IF(AM106="","",", known from "&amp;AL106&amp;" until "&amp;AR106&amp;" as "&amp;AM106&amp;" ("&amp;AN106&amp;", "&amp;AO106&amp;IF(AP106="","","/ "&amp;AP106)&amp;")")&amp;IF(AS106="","",", known from "&amp;AR106&amp;" until "&amp;AX106&amp;" as "&amp;AS106&amp;" ("&amp;AT106&amp;", "&amp;AU106&amp;IF(AV106="","","/ "&amp;AV106)&amp;")")</f>
        <v>(SPOLU-obcianska demokracia, SPOLU)</v>
      </c>
      <c r="G106" s="2" t="s">
        <v>1688</v>
      </c>
      <c r="H106" s="2" t="s">
        <v>1687</v>
      </c>
      <c r="I106" s="256"/>
      <c r="J106" s="257"/>
      <c r="K106" s="2" t="s">
        <v>1689</v>
      </c>
      <c r="T106" s="190" t="str">
        <f t="shared" si="35"/>
        <v/>
      </c>
      <c r="Z106" s="190" t="str">
        <f t="shared" si="36"/>
        <v/>
      </c>
      <c r="AF106" s="190" t="str">
        <f t="shared" si="37"/>
        <v/>
      </c>
      <c r="AL106" s="190" t="str">
        <f t="shared" si="38"/>
        <v/>
      </c>
      <c r="AR106" s="190" t="str">
        <f t="shared" si="39"/>
        <v/>
      </c>
      <c r="AX106" s="190" t="str">
        <f t="shared" si="40"/>
        <v/>
      </c>
    </row>
    <row r="107" spans="1:76">
      <c r="A107" s="82" t="s">
        <v>1712</v>
      </c>
      <c r="E107" s="96" t="str">
        <f t="shared" ref="E107:E110" si="43">G107&amp;" "&amp;F107</f>
        <v>Coalition of Progressive Slovakia and Together-Civic Democracy- (Koalícia Progresívne Slovensko a SPOLU - občianska demokracia, PS-SPOLU)</v>
      </c>
      <c r="F107" s="96" t="str">
        <f t="shared" ref="F107:F110" si="44">"("&amp;K107&amp;", "&amp;H107&amp;")"&amp;IF(O107="","",", known until "&amp;T107&amp;" as "&amp;O107&amp;" ("&amp;P107&amp;", "&amp;Q107&amp;IF(R107="","","/ "&amp;R107)&amp;")"&amp;IF(U107="","",", known from "&amp;T107&amp;" until "&amp;Z107&amp;" as "&amp;U107&amp;" ("&amp;V107&amp;", "&amp;W107&amp;IF(X107="","","/ "&amp;X107)&amp;")"))&amp;IF(AF107="","",", known from "&amp;Z107&amp;" until "&amp;AF107&amp;" as "&amp;AA107&amp;" ("&amp;AB107&amp;", "&amp;AC107&amp;")"&amp;IF(AD107="","","/ "&amp;AD107)&amp;")")&amp;IF(AG107="","",", known from "&amp;AF107&amp;" until "&amp;AL107&amp;" as "&amp;AG107&amp;" ("&amp;AH107&amp;", "&amp;AI107&amp;IF(AJ107="","","/ "&amp;AJ107)&amp;")")&amp;IF(AM107="","",", known from "&amp;AL107&amp;" until "&amp;AR107&amp;" as "&amp;AM107&amp;" ("&amp;AN107&amp;", "&amp;AO107&amp;IF(AP107="","","/ "&amp;AP107)&amp;")")&amp;IF(AS107="","",", known from "&amp;AR107&amp;" until "&amp;AX107&amp;" as "&amp;AS107&amp;" ("&amp;AT107&amp;", "&amp;AU107&amp;IF(AV107="","","/ "&amp;AV107)&amp;")")</f>
        <v>(Koalícia Progresívne Slovensko a SPOLU - občianska demokracia, PS-SPOLU)</v>
      </c>
      <c r="G107" s="7" t="s">
        <v>1701</v>
      </c>
      <c r="H107" s="2" t="s">
        <v>1708</v>
      </c>
      <c r="I107" s="256"/>
      <c r="J107" s="257"/>
      <c r="K107" s="2" t="s">
        <v>1694</v>
      </c>
      <c r="T107" s="190" t="str">
        <f t="shared" si="35"/>
        <v/>
      </c>
      <c r="Z107" s="190" t="str">
        <f t="shared" si="36"/>
        <v/>
      </c>
      <c r="AF107" s="190" t="str">
        <f t="shared" si="37"/>
        <v/>
      </c>
      <c r="AL107" s="190" t="str">
        <f t="shared" si="38"/>
        <v/>
      </c>
      <c r="AR107" s="190" t="str">
        <f t="shared" si="39"/>
        <v/>
      </c>
      <c r="AX107" s="190" t="str">
        <f t="shared" si="40"/>
        <v/>
      </c>
    </row>
    <row r="108" spans="1:76">
      <c r="A108" s="82" t="s">
        <v>1714</v>
      </c>
      <c r="B108" s="2" t="s">
        <v>337</v>
      </c>
      <c r="E108" s="96" t="str">
        <f t="shared" si="43"/>
        <v>For the People  (Za Ľudí, ZL)</v>
      </c>
      <c r="F108" s="96" t="str">
        <f t="shared" si="44"/>
        <v>(Za Ľudí, ZL)</v>
      </c>
      <c r="G108" s="7" t="s">
        <v>1702</v>
      </c>
      <c r="H108" s="2" t="s">
        <v>1709</v>
      </c>
      <c r="I108" s="256"/>
      <c r="J108" s="257"/>
      <c r="K108" s="2" t="s">
        <v>1705</v>
      </c>
      <c r="T108" s="190" t="str">
        <f t="shared" si="35"/>
        <v/>
      </c>
      <c r="Z108" s="190" t="str">
        <f t="shared" si="36"/>
        <v/>
      </c>
      <c r="AF108" s="190" t="str">
        <f t="shared" si="37"/>
        <v/>
      </c>
      <c r="AL108" s="190" t="str">
        <f t="shared" si="38"/>
        <v/>
      </c>
      <c r="AR108" s="190" t="str">
        <f t="shared" si="39"/>
        <v/>
      </c>
      <c r="AX108" s="190" t="str">
        <f t="shared" si="40"/>
        <v/>
      </c>
    </row>
    <row r="109" spans="1:76">
      <c r="A109" s="82" t="s">
        <v>1715</v>
      </c>
      <c r="B109" s="2" t="s">
        <v>339</v>
      </c>
      <c r="E109" s="96" t="str">
        <f t="shared" si="43"/>
        <v>Good Choice  (Dobrá Voľba, DV)</v>
      </c>
      <c r="F109" s="96" t="str">
        <f t="shared" si="44"/>
        <v>(Dobrá Voľba, DV)</v>
      </c>
      <c r="G109" s="7" t="s">
        <v>1703</v>
      </c>
      <c r="H109" s="2" t="s">
        <v>1710</v>
      </c>
      <c r="I109" s="256"/>
      <c r="J109" s="257"/>
      <c r="K109" s="2" t="s">
        <v>1706</v>
      </c>
      <c r="T109" s="190" t="str">
        <f t="shared" si="35"/>
        <v/>
      </c>
      <c r="Z109" s="190" t="str">
        <f t="shared" si="36"/>
        <v/>
      </c>
      <c r="AF109" s="190" t="str">
        <f t="shared" si="37"/>
        <v/>
      </c>
      <c r="AL109" s="190" t="str">
        <f t="shared" si="38"/>
        <v/>
      </c>
      <c r="AR109" s="190" t="str">
        <f t="shared" si="39"/>
        <v/>
      </c>
      <c r="AX109" s="190" t="str">
        <f t="shared" si="40"/>
        <v/>
      </c>
    </row>
    <row r="110" spans="1:76">
      <c r="A110" s="82" t="s">
        <v>1713</v>
      </c>
      <c r="B110" s="2" t="s">
        <v>293</v>
      </c>
      <c r="E110" s="96" t="str">
        <f t="shared" si="43"/>
        <v>Homeland  (Vlasť, V)</v>
      </c>
      <c r="F110" s="96" t="str">
        <f t="shared" si="44"/>
        <v>(Vlasť, V)</v>
      </c>
      <c r="G110" s="7" t="s">
        <v>1704</v>
      </c>
      <c r="H110" s="2" t="s">
        <v>1711</v>
      </c>
      <c r="I110" s="256"/>
      <c r="J110" s="257"/>
      <c r="K110" s="2" t="s">
        <v>1707</v>
      </c>
      <c r="T110" s="190" t="str">
        <f t="shared" si="35"/>
        <v/>
      </c>
      <c r="Z110" s="190" t="str">
        <f t="shared" si="36"/>
        <v/>
      </c>
      <c r="AF110" s="190" t="str">
        <f t="shared" si="37"/>
        <v/>
      </c>
      <c r="AL110" s="190" t="str">
        <f t="shared" si="38"/>
        <v/>
      </c>
      <c r="AR110" s="190" t="str">
        <f t="shared" si="39"/>
        <v/>
      </c>
      <c r="AX110" s="190" t="str">
        <f t="shared" si="40"/>
        <v/>
      </c>
    </row>
    <row r="111" spans="1:76">
      <c r="A111" s="82"/>
      <c r="E111" s="96"/>
      <c r="F111" s="96"/>
      <c r="G111" s="7"/>
      <c r="I111" s="256"/>
      <c r="J111" s="257"/>
      <c r="T111" s="190"/>
      <c r="Z111" s="190" t="str">
        <f t="shared" si="36"/>
        <v/>
      </c>
      <c r="AF111" s="190" t="str">
        <f t="shared" si="37"/>
        <v/>
      </c>
      <c r="AL111" s="190" t="str">
        <f t="shared" si="38"/>
        <v/>
      </c>
      <c r="AR111" s="190" t="str">
        <f t="shared" si="39"/>
        <v/>
      </c>
      <c r="AX111" s="190" t="str">
        <f t="shared" si="40"/>
        <v/>
      </c>
    </row>
    <row r="112" spans="1:76">
      <c r="T112" s="190" t="str">
        <f t="shared" si="35"/>
        <v/>
      </c>
      <c r="Z112" s="190" t="str">
        <f t="shared" si="36"/>
        <v/>
      </c>
      <c r="AF112" s="190" t="str">
        <f t="shared" si="37"/>
        <v/>
      </c>
      <c r="AL112" s="190" t="str">
        <f t="shared" si="38"/>
        <v/>
      </c>
      <c r="AR112" s="190" t="str">
        <f t="shared" si="39"/>
        <v/>
      </c>
      <c r="AX112" s="190" t="str">
        <f t="shared" si="40"/>
        <v/>
      </c>
    </row>
    <row r="113" spans="20:50">
      <c r="T113" s="190" t="str">
        <f t="shared" si="35"/>
        <v/>
      </c>
      <c r="Z113" s="190" t="str">
        <f t="shared" si="36"/>
        <v/>
      </c>
      <c r="AF113" s="190" t="str">
        <f t="shared" si="37"/>
        <v/>
      </c>
      <c r="AL113" s="190" t="str">
        <f t="shared" si="38"/>
        <v/>
      </c>
      <c r="AR113" s="190" t="str">
        <f t="shared" si="39"/>
        <v/>
      </c>
      <c r="AX113" s="190" t="str">
        <f t="shared" si="40"/>
        <v/>
      </c>
    </row>
    <row r="114" spans="20:50">
      <c r="T114" s="190" t="str">
        <f t="shared" si="35"/>
        <v/>
      </c>
      <c r="Z114" s="190" t="str">
        <f t="shared" si="36"/>
        <v/>
      </c>
      <c r="AF114" s="190" t="str">
        <f t="shared" si="37"/>
        <v/>
      </c>
      <c r="AL114" s="190" t="str">
        <f t="shared" si="38"/>
        <v/>
      </c>
      <c r="AR114" s="190" t="str">
        <f t="shared" si="39"/>
        <v/>
      </c>
      <c r="AX114" s="190" t="str">
        <f t="shared" si="40"/>
        <v/>
      </c>
    </row>
    <row r="115" spans="20:50">
      <c r="T115" s="190" t="str">
        <f t="shared" si="35"/>
        <v/>
      </c>
      <c r="Z115" s="190" t="str">
        <f t="shared" si="36"/>
        <v/>
      </c>
      <c r="AF115" s="190" t="str">
        <f t="shared" si="37"/>
        <v/>
      </c>
      <c r="AL115" s="190" t="str">
        <f t="shared" si="38"/>
        <v/>
      </c>
      <c r="AR115" s="190" t="str">
        <f t="shared" si="39"/>
        <v/>
      </c>
      <c r="AX115" s="190" t="str">
        <f t="shared" si="40"/>
        <v/>
      </c>
    </row>
    <row r="116" spans="20:50">
      <c r="T116" s="190" t="str">
        <f t="shared" si="35"/>
        <v/>
      </c>
      <c r="Z116" s="190" t="str">
        <f t="shared" si="36"/>
        <v/>
      </c>
      <c r="AF116" s="190" t="str">
        <f t="shared" si="37"/>
        <v/>
      </c>
      <c r="AL116" s="190" t="str">
        <f t="shared" si="38"/>
        <v/>
      </c>
      <c r="AR116" s="190" t="str">
        <f t="shared" si="39"/>
        <v/>
      </c>
      <c r="AX116" s="190" t="str">
        <f t="shared" si="40"/>
        <v/>
      </c>
    </row>
    <row r="117" spans="20:50">
      <c r="T117" s="190" t="str">
        <f t="shared" si="35"/>
        <v/>
      </c>
      <c r="Z117" s="190" t="str">
        <f t="shared" si="36"/>
        <v/>
      </c>
      <c r="AF117" s="190" t="str">
        <f t="shared" si="37"/>
        <v/>
      </c>
      <c r="AL117" s="190" t="str">
        <f t="shared" si="38"/>
        <v/>
      </c>
      <c r="AR117" s="190" t="str">
        <f t="shared" si="39"/>
        <v/>
      </c>
      <c r="AX117" s="190" t="str">
        <f t="shared" si="40"/>
        <v/>
      </c>
    </row>
    <row r="118" spans="20:50">
      <c r="T118" s="190" t="str">
        <f t="shared" si="35"/>
        <v/>
      </c>
      <c r="Z118" s="190" t="str">
        <f t="shared" si="36"/>
        <v/>
      </c>
      <c r="AF118" s="190" t="str">
        <f t="shared" si="37"/>
        <v/>
      </c>
      <c r="AL118" s="190" t="str">
        <f t="shared" si="38"/>
        <v/>
      </c>
      <c r="AR118" s="190" t="str">
        <f t="shared" si="39"/>
        <v/>
      </c>
      <c r="AX118" s="190" t="str">
        <f t="shared" si="40"/>
        <v/>
      </c>
    </row>
    <row r="119" spans="20:50">
      <c r="T119" s="190" t="str">
        <f t="shared" si="35"/>
        <v/>
      </c>
      <c r="Z119" s="190" t="str">
        <f t="shared" si="36"/>
        <v/>
      </c>
      <c r="AF119" s="190" t="str">
        <f t="shared" si="37"/>
        <v/>
      </c>
      <c r="AL119" s="190" t="str">
        <f t="shared" si="38"/>
        <v/>
      </c>
      <c r="AR119" s="190" t="str">
        <f t="shared" si="39"/>
        <v/>
      </c>
      <c r="AX119" s="190" t="str">
        <f t="shared" si="40"/>
        <v/>
      </c>
    </row>
    <row r="120" spans="20:50">
      <c r="T120" s="190" t="str">
        <f t="shared" si="35"/>
        <v/>
      </c>
      <c r="Z120" s="190" t="str">
        <f t="shared" si="36"/>
        <v/>
      </c>
      <c r="AF120" s="190" t="str">
        <f t="shared" si="37"/>
        <v/>
      </c>
      <c r="AL120" s="190" t="str">
        <f t="shared" si="38"/>
        <v/>
      </c>
      <c r="AR120" s="190" t="str">
        <f t="shared" si="39"/>
        <v/>
      </c>
      <c r="AX120" s="190" t="str">
        <f t="shared" si="40"/>
        <v/>
      </c>
    </row>
    <row r="121" spans="20:50">
      <c r="T121" s="190" t="str">
        <f t="shared" si="35"/>
        <v/>
      </c>
      <c r="Z121" s="190" t="str">
        <f t="shared" si="36"/>
        <v/>
      </c>
      <c r="AF121" s="190" t="str">
        <f t="shared" si="37"/>
        <v/>
      </c>
      <c r="AL121" s="190" t="str">
        <f t="shared" si="38"/>
        <v/>
      </c>
      <c r="AR121" s="190" t="str">
        <f t="shared" si="39"/>
        <v/>
      </c>
      <c r="AX121" s="190" t="str">
        <f t="shared" si="40"/>
        <v/>
      </c>
    </row>
    <row r="122" spans="20:50">
      <c r="T122" s="190" t="str">
        <f t="shared" si="35"/>
        <v/>
      </c>
      <c r="Z122" s="190" t="str">
        <f t="shared" si="36"/>
        <v/>
      </c>
      <c r="AF122" s="190" t="str">
        <f t="shared" si="37"/>
        <v/>
      </c>
      <c r="AL122" s="190" t="str">
        <f t="shared" si="38"/>
        <v/>
      </c>
      <c r="AR122" s="190" t="str">
        <f t="shared" si="39"/>
        <v/>
      </c>
      <c r="AX122" s="190" t="str">
        <f t="shared" si="40"/>
        <v/>
      </c>
    </row>
    <row r="123" spans="20:50">
      <c r="T123" s="190" t="str">
        <f t="shared" si="35"/>
        <v/>
      </c>
      <c r="Z123" s="190" t="str">
        <f t="shared" si="36"/>
        <v/>
      </c>
      <c r="AF123" s="190" t="str">
        <f t="shared" si="37"/>
        <v/>
      </c>
      <c r="AL123" s="190" t="str">
        <f t="shared" si="38"/>
        <v/>
      </c>
      <c r="AR123" s="190" t="str">
        <f t="shared" si="39"/>
        <v/>
      </c>
      <c r="AX123" s="190" t="str">
        <f t="shared" si="40"/>
        <v/>
      </c>
    </row>
    <row r="124" spans="20:50">
      <c r="T124" s="190" t="str">
        <f t="shared" si="35"/>
        <v/>
      </c>
      <c r="Z124" s="190" t="str">
        <f t="shared" si="36"/>
        <v/>
      </c>
      <c r="AF124" s="190" t="str">
        <f t="shared" si="37"/>
        <v/>
      </c>
      <c r="AL124" s="190" t="str">
        <f t="shared" si="38"/>
        <v/>
      </c>
      <c r="AR124" s="190" t="str">
        <f t="shared" si="39"/>
        <v/>
      </c>
      <c r="AX124" s="190" t="str">
        <f t="shared" si="40"/>
        <v/>
      </c>
    </row>
    <row r="125" spans="20:50">
      <c r="T125" s="190" t="str">
        <f t="shared" si="35"/>
        <v/>
      </c>
      <c r="Z125" s="190" t="str">
        <f t="shared" si="36"/>
        <v/>
      </c>
      <c r="AF125" s="190" t="str">
        <f t="shared" si="37"/>
        <v/>
      </c>
      <c r="AL125" s="190" t="str">
        <f t="shared" si="38"/>
        <v/>
      </c>
      <c r="AR125" s="190" t="str">
        <f t="shared" si="39"/>
        <v/>
      </c>
      <c r="AX125" s="190" t="str">
        <f t="shared" si="40"/>
        <v/>
      </c>
    </row>
    <row r="126" spans="20:50">
      <c r="T126" s="190" t="str">
        <f t="shared" si="35"/>
        <v/>
      </c>
      <c r="Z126" s="190" t="str">
        <f t="shared" si="36"/>
        <v/>
      </c>
      <c r="AF126" s="190" t="str">
        <f t="shared" si="37"/>
        <v/>
      </c>
      <c r="AL126" s="190" t="str">
        <f t="shared" si="38"/>
        <v/>
      </c>
      <c r="AR126" s="190" t="str">
        <f t="shared" si="39"/>
        <v/>
      </c>
      <c r="AX126" s="190" t="str">
        <f t="shared" si="40"/>
        <v/>
      </c>
    </row>
    <row r="127" spans="20:50">
      <c r="T127" s="190" t="str">
        <f t="shared" ref="T127:T190" si="45">IF(S127="","",IF(ISNUMBER(S127)=FALSE,RIGHT(S127,4),IF(S127&gt;30000,YEAR(S127),VALUE(RIGHT(S127,4)))))</f>
        <v/>
      </c>
      <c r="Z127" s="190" t="str">
        <f t="shared" ref="Z127:Z190" si="46">IF(Y127="","",IF(ISNUMBER(Y127)=FALSE,RIGHT(Y127,4),IF(Y127&gt;30000,YEAR(Y127),VALUE(RIGHT(Y127,4)))))</f>
        <v/>
      </c>
      <c r="AF127" s="190" t="str">
        <f t="shared" ref="AF127:AF190" si="47">IF(AE127="","",IF(ISNUMBER(AE127)=FALSE,RIGHT(AE127,4),IF(AE127&gt;30000,YEAR(AE127),VALUE(RIGHT(AE127,4)))))</f>
        <v/>
      </c>
      <c r="AL127" s="190" t="str">
        <f t="shared" ref="AL127:AL190" si="48">IF(AK127="","",IF(ISNUMBER(AK127)=FALSE,RIGHT(AK127,4),IF(AK127&gt;30000,YEAR(AK127),VALUE(RIGHT(AK127,4)))))</f>
        <v/>
      </c>
      <c r="AR127" s="190" t="str">
        <f t="shared" ref="AR127:AR190" si="49">IF(AQ127="","",IF(ISNUMBER(AQ127)=FALSE,RIGHT(AQ127,4),IF(AQ127&gt;30000,YEAR(AQ127),VALUE(RIGHT(AQ127,4)))))</f>
        <v/>
      </c>
      <c r="AX127" s="190" t="str">
        <f t="shared" ref="AX127:AX190" si="50">IF(AW127="","",IF(ISNUMBER(AW127)=FALSE,RIGHT(AW127,4),IF(AW127&gt;30000,YEAR(AW127),VALUE(RIGHT(AW127,4)))))</f>
        <v/>
      </c>
    </row>
    <row r="128" spans="20:50">
      <c r="T128" s="190" t="str">
        <f t="shared" si="45"/>
        <v/>
      </c>
      <c r="Z128" s="190" t="str">
        <f t="shared" si="46"/>
        <v/>
      </c>
      <c r="AF128" s="190" t="str">
        <f t="shared" si="47"/>
        <v/>
      </c>
      <c r="AL128" s="190" t="str">
        <f t="shared" si="48"/>
        <v/>
      </c>
      <c r="AR128" s="190" t="str">
        <f t="shared" si="49"/>
        <v/>
      </c>
      <c r="AX128" s="190" t="str">
        <f t="shared" si="50"/>
        <v/>
      </c>
    </row>
    <row r="129" spans="20:50">
      <c r="T129" s="190" t="str">
        <f t="shared" si="45"/>
        <v/>
      </c>
      <c r="Z129" s="190" t="str">
        <f t="shared" si="46"/>
        <v/>
      </c>
      <c r="AF129" s="190" t="str">
        <f t="shared" si="47"/>
        <v/>
      </c>
      <c r="AL129" s="190" t="str">
        <f t="shared" si="48"/>
        <v/>
      </c>
      <c r="AR129" s="190" t="str">
        <f t="shared" si="49"/>
        <v/>
      </c>
      <c r="AX129" s="190" t="str">
        <f t="shared" si="50"/>
        <v/>
      </c>
    </row>
    <row r="130" spans="20:50">
      <c r="T130" s="190" t="str">
        <f t="shared" si="45"/>
        <v/>
      </c>
      <c r="Z130" s="190" t="str">
        <f t="shared" si="46"/>
        <v/>
      </c>
      <c r="AF130" s="190" t="str">
        <f t="shared" si="47"/>
        <v/>
      </c>
      <c r="AL130" s="190" t="str">
        <f t="shared" si="48"/>
        <v/>
      </c>
      <c r="AR130" s="190" t="str">
        <f t="shared" si="49"/>
        <v/>
      </c>
      <c r="AX130" s="190" t="str">
        <f t="shared" si="50"/>
        <v/>
      </c>
    </row>
    <row r="131" spans="20:50">
      <c r="T131" s="190" t="str">
        <f t="shared" si="45"/>
        <v/>
      </c>
      <c r="Z131" s="190" t="str">
        <f t="shared" si="46"/>
        <v/>
      </c>
      <c r="AF131" s="190" t="str">
        <f t="shared" si="47"/>
        <v/>
      </c>
      <c r="AL131" s="190" t="str">
        <f t="shared" si="48"/>
        <v/>
      </c>
      <c r="AR131" s="190" t="str">
        <f t="shared" si="49"/>
        <v/>
      </c>
      <c r="AX131" s="190" t="str">
        <f t="shared" si="50"/>
        <v/>
      </c>
    </row>
    <row r="132" spans="20:50">
      <c r="T132" s="190" t="str">
        <f t="shared" si="45"/>
        <v/>
      </c>
      <c r="Z132" s="190" t="str">
        <f t="shared" si="46"/>
        <v/>
      </c>
      <c r="AF132" s="190" t="str">
        <f t="shared" si="47"/>
        <v/>
      </c>
      <c r="AL132" s="190" t="str">
        <f t="shared" si="48"/>
        <v/>
      </c>
      <c r="AR132" s="190" t="str">
        <f t="shared" si="49"/>
        <v/>
      </c>
      <c r="AX132" s="190" t="str">
        <f t="shared" si="50"/>
        <v/>
      </c>
    </row>
    <row r="133" spans="20:50">
      <c r="T133" s="190" t="str">
        <f t="shared" si="45"/>
        <v/>
      </c>
      <c r="Z133" s="190" t="str">
        <f t="shared" si="46"/>
        <v/>
      </c>
      <c r="AF133" s="190" t="str">
        <f t="shared" si="47"/>
        <v/>
      </c>
      <c r="AL133" s="190" t="str">
        <f t="shared" si="48"/>
        <v/>
      </c>
      <c r="AR133" s="190" t="str">
        <f t="shared" si="49"/>
        <v/>
      </c>
      <c r="AX133" s="190" t="str">
        <f t="shared" si="50"/>
        <v/>
      </c>
    </row>
    <row r="134" spans="20:50">
      <c r="T134" s="190" t="str">
        <f t="shared" si="45"/>
        <v/>
      </c>
      <c r="Z134" s="190" t="str">
        <f t="shared" si="46"/>
        <v/>
      </c>
      <c r="AF134" s="190" t="str">
        <f t="shared" si="47"/>
        <v/>
      </c>
      <c r="AL134" s="190" t="str">
        <f t="shared" si="48"/>
        <v/>
      </c>
      <c r="AR134" s="190" t="str">
        <f t="shared" si="49"/>
        <v/>
      </c>
      <c r="AX134" s="190" t="str">
        <f t="shared" si="50"/>
        <v/>
      </c>
    </row>
    <row r="135" spans="20:50">
      <c r="T135" s="190" t="str">
        <f t="shared" si="45"/>
        <v/>
      </c>
      <c r="Z135" s="190" t="str">
        <f t="shared" si="46"/>
        <v/>
      </c>
      <c r="AF135" s="190" t="str">
        <f t="shared" si="47"/>
        <v/>
      </c>
      <c r="AL135" s="190" t="str">
        <f t="shared" si="48"/>
        <v/>
      </c>
      <c r="AR135" s="190" t="str">
        <f t="shared" si="49"/>
        <v/>
      </c>
      <c r="AX135" s="190" t="str">
        <f t="shared" si="50"/>
        <v/>
      </c>
    </row>
    <row r="136" spans="20:50">
      <c r="T136" s="190" t="str">
        <f t="shared" si="45"/>
        <v/>
      </c>
      <c r="Z136" s="190" t="str">
        <f t="shared" si="46"/>
        <v/>
      </c>
      <c r="AF136" s="190" t="str">
        <f t="shared" si="47"/>
        <v/>
      </c>
      <c r="AL136" s="190" t="str">
        <f t="shared" si="48"/>
        <v/>
      </c>
      <c r="AR136" s="190" t="str">
        <f t="shared" si="49"/>
        <v/>
      </c>
      <c r="AX136" s="190" t="str">
        <f t="shared" si="50"/>
        <v/>
      </c>
    </row>
    <row r="137" spans="20:50">
      <c r="T137" s="190" t="str">
        <f t="shared" si="45"/>
        <v/>
      </c>
      <c r="Z137" s="190" t="str">
        <f t="shared" si="46"/>
        <v/>
      </c>
      <c r="AF137" s="190" t="str">
        <f t="shared" si="47"/>
        <v/>
      </c>
      <c r="AL137" s="190" t="str">
        <f t="shared" si="48"/>
        <v/>
      </c>
      <c r="AR137" s="190" t="str">
        <f t="shared" si="49"/>
        <v/>
      </c>
      <c r="AX137" s="190" t="str">
        <f t="shared" si="50"/>
        <v/>
      </c>
    </row>
    <row r="138" spans="20:50">
      <c r="T138" s="190" t="str">
        <f t="shared" si="45"/>
        <v/>
      </c>
      <c r="Z138" s="190" t="str">
        <f t="shared" si="46"/>
        <v/>
      </c>
      <c r="AF138" s="190" t="str">
        <f t="shared" si="47"/>
        <v/>
      </c>
      <c r="AL138" s="190" t="str">
        <f t="shared" si="48"/>
        <v/>
      </c>
      <c r="AR138" s="190" t="str">
        <f t="shared" si="49"/>
        <v/>
      </c>
      <c r="AX138" s="190" t="str">
        <f t="shared" si="50"/>
        <v/>
      </c>
    </row>
    <row r="139" spans="20:50">
      <c r="T139" s="190" t="str">
        <f t="shared" si="45"/>
        <v/>
      </c>
      <c r="Z139" s="190" t="str">
        <f t="shared" si="46"/>
        <v/>
      </c>
      <c r="AF139" s="190" t="str">
        <f t="shared" si="47"/>
        <v/>
      </c>
      <c r="AL139" s="190" t="str">
        <f t="shared" si="48"/>
        <v/>
      </c>
      <c r="AR139" s="190" t="str">
        <f t="shared" si="49"/>
        <v/>
      </c>
      <c r="AX139" s="190" t="str">
        <f t="shared" si="50"/>
        <v/>
      </c>
    </row>
    <row r="140" spans="20:50">
      <c r="T140" s="190" t="str">
        <f t="shared" si="45"/>
        <v/>
      </c>
      <c r="Z140" s="190" t="str">
        <f t="shared" si="46"/>
        <v/>
      </c>
      <c r="AF140" s="190" t="str">
        <f t="shared" si="47"/>
        <v/>
      </c>
      <c r="AL140" s="190" t="str">
        <f t="shared" si="48"/>
        <v/>
      </c>
      <c r="AR140" s="190" t="str">
        <f t="shared" si="49"/>
        <v/>
      </c>
      <c r="AX140" s="190" t="str">
        <f t="shared" si="50"/>
        <v/>
      </c>
    </row>
    <row r="141" spans="20:50">
      <c r="T141" s="190" t="str">
        <f t="shared" si="45"/>
        <v/>
      </c>
      <c r="Z141" s="190" t="str">
        <f t="shared" si="46"/>
        <v/>
      </c>
      <c r="AF141" s="190" t="str">
        <f t="shared" si="47"/>
        <v/>
      </c>
      <c r="AL141" s="190" t="str">
        <f t="shared" si="48"/>
        <v/>
      </c>
      <c r="AR141" s="190" t="str">
        <f t="shared" si="49"/>
        <v/>
      </c>
      <c r="AX141" s="190" t="str">
        <f t="shared" si="50"/>
        <v/>
      </c>
    </row>
    <row r="142" spans="20:50">
      <c r="T142" s="190" t="str">
        <f t="shared" si="45"/>
        <v/>
      </c>
      <c r="Z142" s="190" t="str">
        <f t="shared" si="46"/>
        <v/>
      </c>
      <c r="AF142" s="190" t="str">
        <f t="shared" si="47"/>
        <v/>
      </c>
      <c r="AL142" s="190" t="str">
        <f t="shared" si="48"/>
        <v/>
      </c>
      <c r="AR142" s="190" t="str">
        <f t="shared" si="49"/>
        <v/>
      </c>
      <c r="AX142" s="190" t="str">
        <f t="shared" si="50"/>
        <v/>
      </c>
    </row>
    <row r="143" spans="20:50">
      <c r="T143" s="190" t="str">
        <f t="shared" si="45"/>
        <v/>
      </c>
      <c r="Z143" s="190" t="str">
        <f t="shared" si="46"/>
        <v/>
      </c>
      <c r="AF143" s="190" t="str">
        <f t="shared" si="47"/>
        <v/>
      </c>
      <c r="AL143" s="190" t="str">
        <f t="shared" si="48"/>
        <v/>
      </c>
      <c r="AR143" s="190" t="str">
        <f t="shared" si="49"/>
        <v/>
      </c>
      <c r="AX143" s="190" t="str">
        <f t="shared" si="50"/>
        <v/>
      </c>
    </row>
    <row r="144" spans="20:50">
      <c r="T144" s="190" t="str">
        <f t="shared" si="45"/>
        <v/>
      </c>
      <c r="Z144" s="190" t="str">
        <f t="shared" si="46"/>
        <v/>
      </c>
      <c r="AF144" s="190" t="str">
        <f t="shared" si="47"/>
        <v/>
      </c>
      <c r="AL144" s="190" t="str">
        <f t="shared" si="48"/>
        <v/>
      </c>
      <c r="AR144" s="190" t="str">
        <f t="shared" si="49"/>
        <v/>
      </c>
      <c r="AX144" s="190" t="str">
        <f t="shared" si="50"/>
        <v/>
      </c>
    </row>
    <row r="145" spans="20:50">
      <c r="T145" s="190" t="str">
        <f t="shared" si="45"/>
        <v/>
      </c>
      <c r="Z145" s="190" t="str">
        <f t="shared" si="46"/>
        <v/>
      </c>
      <c r="AF145" s="190" t="str">
        <f t="shared" si="47"/>
        <v/>
      </c>
      <c r="AL145" s="190" t="str">
        <f t="shared" si="48"/>
        <v/>
      </c>
      <c r="AR145" s="190" t="str">
        <f t="shared" si="49"/>
        <v/>
      </c>
      <c r="AX145" s="190" t="str">
        <f t="shared" si="50"/>
        <v/>
      </c>
    </row>
    <row r="146" spans="20:50">
      <c r="T146" s="190" t="str">
        <f t="shared" si="45"/>
        <v/>
      </c>
      <c r="Z146" s="190" t="str">
        <f t="shared" si="46"/>
        <v/>
      </c>
      <c r="AF146" s="190" t="str">
        <f t="shared" si="47"/>
        <v/>
      </c>
      <c r="AL146" s="190" t="str">
        <f t="shared" si="48"/>
        <v/>
      </c>
      <c r="AR146" s="190" t="str">
        <f t="shared" si="49"/>
        <v/>
      </c>
      <c r="AX146" s="190" t="str">
        <f t="shared" si="50"/>
        <v/>
      </c>
    </row>
    <row r="147" spans="20:50">
      <c r="T147" s="190" t="str">
        <f t="shared" si="45"/>
        <v/>
      </c>
      <c r="Z147" s="190" t="str">
        <f t="shared" si="46"/>
        <v/>
      </c>
      <c r="AF147" s="190" t="str">
        <f t="shared" si="47"/>
        <v/>
      </c>
      <c r="AL147" s="190" t="str">
        <f t="shared" si="48"/>
        <v/>
      </c>
      <c r="AR147" s="190" t="str">
        <f t="shared" si="49"/>
        <v/>
      </c>
      <c r="AX147" s="190" t="str">
        <f t="shared" si="50"/>
        <v/>
      </c>
    </row>
    <row r="148" spans="20:50">
      <c r="T148" s="190" t="str">
        <f t="shared" si="45"/>
        <v/>
      </c>
      <c r="Z148" s="190" t="str">
        <f t="shared" si="46"/>
        <v/>
      </c>
      <c r="AF148" s="190" t="str">
        <f t="shared" si="47"/>
        <v/>
      </c>
      <c r="AL148" s="190" t="str">
        <f t="shared" si="48"/>
        <v/>
      </c>
      <c r="AR148" s="190" t="str">
        <f t="shared" si="49"/>
        <v/>
      </c>
      <c r="AX148" s="190" t="str">
        <f t="shared" si="50"/>
        <v/>
      </c>
    </row>
    <row r="149" spans="20:50">
      <c r="T149" s="190" t="str">
        <f t="shared" si="45"/>
        <v/>
      </c>
      <c r="Z149" s="190" t="str">
        <f t="shared" si="46"/>
        <v/>
      </c>
      <c r="AF149" s="190" t="str">
        <f t="shared" si="47"/>
        <v/>
      </c>
      <c r="AL149" s="190" t="str">
        <f t="shared" si="48"/>
        <v/>
      </c>
      <c r="AR149" s="190" t="str">
        <f t="shared" si="49"/>
        <v/>
      </c>
      <c r="AX149" s="190" t="str">
        <f t="shared" si="50"/>
        <v/>
      </c>
    </row>
    <row r="150" spans="20:50">
      <c r="T150" s="190" t="str">
        <f t="shared" si="45"/>
        <v/>
      </c>
      <c r="Z150" s="190" t="str">
        <f t="shared" si="46"/>
        <v/>
      </c>
      <c r="AF150" s="190" t="str">
        <f t="shared" si="47"/>
        <v/>
      </c>
      <c r="AL150" s="190" t="str">
        <f t="shared" si="48"/>
        <v/>
      </c>
      <c r="AR150" s="190" t="str">
        <f t="shared" si="49"/>
        <v/>
      </c>
      <c r="AX150" s="190" t="str">
        <f t="shared" si="50"/>
        <v/>
      </c>
    </row>
    <row r="151" spans="20:50">
      <c r="T151" s="190" t="str">
        <f t="shared" si="45"/>
        <v/>
      </c>
      <c r="Z151" s="190" t="str">
        <f t="shared" si="46"/>
        <v/>
      </c>
      <c r="AF151" s="190" t="str">
        <f t="shared" si="47"/>
        <v/>
      </c>
      <c r="AL151" s="190" t="str">
        <f t="shared" si="48"/>
        <v/>
      </c>
      <c r="AR151" s="190" t="str">
        <f t="shared" si="49"/>
        <v/>
      </c>
      <c r="AX151" s="190" t="str">
        <f t="shared" si="50"/>
        <v/>
      </c>
    </row>
    <row r="152" spans="20:50">
      <c r="T152" s="190" t="str">
        <f t="shared" si="45"/>
        <v/>
      </c>
      <c r="Z152" s="190" t="str">
        <f t="shared" si="46"/>
        <v/>
      </c>
      <c r="AF152" s="190" t="str">
        <f t="shared" si="47"/>
        <v/>
      </c>
      <c r="AL152" s="190" t="str">
        <f t="shared" si="48"/>
        <v/>
      </c>
      <c r="AR152" s="190" t="str">
        <f t="shared" si="49"/>
        <v/>
      </c>
      <c r="AX152" s="190" t="str">
        <f t="shared" si="50"/>
        <v/>
      </c>
    </row>
    <row r="153" spans="20:50">
      <c r="T153" s="190" t="str">
        <f t="shared" si="45"/>
        <v/>
      </c>
      <c r="Z153" s="190" t="str">
        <f t="shared" si="46"/>
        <v/>
      </c>
      <c r="AF153" s="190" t="str">
        <f t="shared" si="47"/>
        <v/>
      </c>
      <c r="AL153" s="190" t="str">
        <f t="shared" si="48"/>
        <v/>
      </c>
      <c r="AR153" s="190" t="str">
        <f t="shared" si="49"/>
        <v/>
      </c>
      <c r="AX153" s="190" t="str">
        <f t="shared" si="50"/>
        <v/>
      </c>
    </row>
    <row r="154" spans="20:50">
      <c r="T154" s="190" t="str">
        <f t="shared" si="45"/>
        <v/>
      </c>
      <c r="Z154" s="190" t="str">
        <f t="shared" si="46"/>
        <v/>
      </c>
      <c r="AF154" s="190" t="str">
        <f t="shared" si="47"/>
        <v/>
      </c>
      <c r="AL154" s="190" t="str">
        <f t="shared" si="48"/>
        <v/>
      </c>
      <c r="AR154" s="190" t="str">
        <f t="shared" si="49"/>
        <v/>
      </c>
      <c r="AX154" s="190" t="str">
        <f t="shared" si="50"/>
        <v/>
      </c>
    </row>
    <row r="155" spans="20:50">
      <c r="T155" s="190" t="str">
        <f t="shared" si="45"/>
        <v/>
      </c>
      <c r="Z155" s="190" t="str">
        <f t="shared" si="46"/>
        <v/>
      </c>
      <c r="AF155" s="190" t="str">
        <f t="shared" si="47"/>
        <v/>
      </c>
      <c r="AL155" s="190" t="str">
        <f t="shared" si="48"/>
        <v/>
      </c>
      <c r="AR155" s="190" t="str">
        <f t="shared" si="49"/>
        <v/>
      </c>
      <c r="AX155" s="190" t="str">
        <f t="shared" si="50"/>
        <v/>
      </c>
    </row>
    <row r="156" spans="20:50">
      <c r="T156" s="190" t="str">
        <f t="shared" si="45"/>
        <v/>
      </c>
      <c r="Z156" s="190" t="str">
        <f t="shared" si="46"/>
        <v/>
      </c>
      <c r="AF156" s="190" t="str">
        <f t="shared" si="47"/>
        <v/>
      </c>
      <c r="AL156" s="190" t="str">
        <f t="shared" si="48"/>
        <v/>
      </c>
      <c r="AR156" s="190" t="str">
        <f t="shared" si="49"/>
        <v/>
      </c>
      <c r="AX156" s="190" t="str">
        <f t="shared" si="50"/>
        <v/>
      </c>
    </row>
    <row r="157" spans="20:50">
      <c r="T157" s="190" t="str">
        <f t="shared" si="45"/>
        <v/>
      </c>
      <c r="Z157" s="190" t="str">
        <f t="shared" si="46"/>
        <v/>
      </c>
      <c r="AF157" s="190" t="str">
        <f t="shared" si="47"/>
        <v/>
      </c>
      <c r="AL157" s="190" t="str">
        <f t="shared" si="48"/>
        <v/>
      </c>
      <c r="AR157" s="190" t="str">
        <f t="shared" si="49"/>
        <v/>
      </c>
      <c r="AX157" s="190" t="str">
        <f t="shared" si="50"/>
        <v/>
      </c>
    </row>
    <row r="158" spans="20:50">
      <c r="T158" s="190" t="str">
        <f t="shared" si="45"/>
        <v/>
      </c>
      <c r="Z158" s="190" t="str">
        <f t="shared" si="46"/>
        <v/>
      </c>
      <c r="AF158" s="190" t="str">
        <f t="shared" si="47"/>
        <v/>
      </c>
      <c r="AL158" s="190" t="str">
        <f t="shared" si="48"/>
        <v/>
      </c>
      <c r="AR158" s="190" t="str">
        <f t="shared" si="49"/>
        <v/>
      </c>
      <c r="AX158" s="190" t="str">
        <f t="shared" si="50"/>
        <v/>
      </c>
    </row>
    <row r="159" spans="20:50">
      <c r="T159" s="190" t="str">
        <f t="shared" si="45"/>
        <v/>
      </c>
      <c r="Z159" s="190" t="str">
        <f t="shared" si="46"/>
        <v/>
      </c>
      <c r="AF159" s="190" t="str">
        <f t="shared" si="47"/>
        <v/>
      </c>
      <c r="AL159" s="190" t="str">
        <f t="shared" si="48"/>
        <v/>
      </c>
      <c r="AR159" s="190" t="str">
        <f t="shared" si="49"/>
        <v/>
      </c>
      <c r="AX159" s="190" t="str">
        <f t="shared" si="50"/>
        <v/>
      </c>
    </row>
    <row r="160" spans="20:50">
      <c r="T160" s="190" t="str">
        <f t="shared" si="45"/>
        <v/>
      </c>
      <c r="Z160" s="190" t="str">
        <f t="shared" si="46"/>
        <v/>
      </c>
      <c r="AF160" s="190" t="str">
        <f t="shared" si="47"/>
        <v/>
      </c>
      <c r="AL160" s="190" t="str">
        <f t="shared" si="48"/>
        <v/>
      </c>
      <c r="AR160" s="190" t="str">
        <f t="shared" si="49"/>
        <v/>
      </c>
      <c r="AX160" s="190" t="str">
        <f t="shared" si="50"/>
        <v/>
      </c>
    </row>
    <row r="161" spans="20:50">
      <c r="T161" s="190" t="str">
        <f t="shared" si="45"/>
        <v/>
      </c>
      <c r="Z161" s="190" t="str">
        <f t="shared" si="46"/>
        <v/>
      </c>
      <c r="AF161" s="190" t="str">
        <f t="shared" si="47"/>
        <v/>
      </c>
      <c r="AL161" s="190" t="str">
        <f t="shared" si="48"/>
        <v/>
      </c>
      <c r="AR161" s="190" t="str">
        <f t="shared" si="49"/>
        <v/>
      </c>
      <c r="AX161" s="190" t="str">
        <f t="shared" si="50"/>
        <v/>
      </c>
    </row>
    <row r="162" spans="20:50">
      <c r="T162" s="190" t="str">
        <f t="shared" si="45"/>
        <v/>
      </c>
      <c r="Z162" s="190" t="str">
        <f t="shared" si="46"/>
        <v/>
      </c>
      <c r="AF162" s="190" t="str">
        <f t="shared" si="47"/>
        <v/>
      </c>
      <c r="AL162" s="190" t="str">
        <f t="shared" si="48"/>
        <v/>
      </c>
      <c r="AR162" s="190" t="str">
        <f t="shared" si="49"/>
        <v/>
      </c>
      <c r="AX162" s="190" t="str">
        <f t="shared" si="50"/>
        <v/>
      </c>
    </row>
    <row r="163" spans="20:50">
      <c r="T163" s="190" t="str">
        <f t="shared" si="45"/>
        <v/>
      </c>
      <c r="Z163" s="190" t="str">
        <f t="shared" si="46"/>
        <v/>
      </c>
      <c r="AF163" s="190" t="str">
        <f t="shared" si="47"/>
        <v/>
      </c>
      <c r="AL163" s="190" t="str">
        <f t="shared" si="48"/>
        <v/>
      </c>
      <c r="AR163" s="190" t="str">
        <f t="shared" si="49"/>
        <v/>
      </c>
      <c r="AX163" s="190" t="str">
        <f t="shared" si="50"/>
        <v/>
      </c>
    </row>
    <row r="164" spans="20:50">
      <c r="T164" s="190" t="str">
        <f t="shared" si="45"/>
        <v/>
      </c>
      <c r="Z164" s="190" t="str">
        <f t="shared" si="46"/>
        <v/>
      </c>
      <c r="AF164" s="190" t="str">
        <f t="shared" si="47"/>
        <v/>
      </c>
      <c r="AL164" s="190" t="str">
        <f t="shared" si="48"/>
        <v/>
      </c>
      <c r="AR164" s="190" t="str">
        <f t="shared" si="49"/>
        <v/>
      </c>
      <c r="AX164" s="190" t="str">
        <f t="shared" si="50"/>
        <v/>
      </c>
    </row>
    <row r="165" spans="20:50">
      <c r="T165" s="190" t="str">
        <f t="shared" si="45"/>
        <v/>
      </c>
      <c r="Z165" s="190" t="str">
        <f t="shared" si="46"/>
        <v/>
      </c>
      <c r="AF165" s="190" t="str">
        <f t="shared" si="47"/>
        <v/>
      </c>
      <c r="AL165" s="190" t="str">
        <f t="shared" si="48"/>
        <v/>
      </c>
      <c r="AR165" s="190" t="str">
        <f t="shared" si="49"/>
        <v/>
      </c>
      <c r="AX165" s="190" t="str">
        <f t="shared" si="50"/>
        <v/>
      </c>
    </row>
    <row r="166" spans="20:50">
      <c r="T166" s="190" t="str">
        <f t="shared" si="45"/>
        <v/>
      </c>
      <c r="Z166" s="190" t="str">
        <f t="shared" si="46"/>
        <v/>
      </c>
      <c r="AF166" s="190" t="str">
        <f t="shared" si="47"/>
        <v/>
      </c>
      <c r="AL166" s="190" t="str">
        <f t="shared" si="48"/>
        <v/>
      </c>
      <c r="AR166" s="190" t="str">
        <f t="shared" si="49"/>
        <v/>
      </c>
      <c r="AX166" s="190" t="str">
        <f t="shared" si="50"/>
        <v/>
      </c>
    </row>
    <row r="167" spans="20:50">
      <c r="T167" s="190" t="str">
        <f t="shared" si="45"/>
        <v/>
      </c>
      <c r="Z167" s="190" t="str">
        <f t="shared" si="46"/>
        <v/>
      </c>
      <c r="AF167" s="190" t="str">
        <f t="shared" si="47"/>
        <v/>
      </c>
      <c r="AL167" s="190" t="str">
        <f t="shared" si="48"/>
        <v/>
      </c>
      <c r="AR167" s="190" t="str">
        <f t="shared" si="49"/>
        <v/>
      </c>
      <c r="AX167" s="190" t="str">
        <f t="shared" si="50"/>
        <v/>
      </c>
    </row>
    <row r="168" spans="20:50">
      <c r="T168" s="190" t="str">
        <f t="shared" si="45"/>
        <v/>
      </c>
      <c r="Z168" s="190" t="str">
        <f t="shared" si="46"/>
        <v/>
      </c>
      <c r="AF168" s="190" t="str">
        <f t="shared" si="47"/>
        <v/>
      </c>
      <c r="AL168" s="190" t="str">
        <f t="shared" si="48"/>
        <v/>
      </c>
      <c r="AR168" s="190" t="str">
        <f t="shared" si="49"/>
        <v/>
      </c>
      <c r="AX168" s="190" t="str">
        <f t="shared" si="50"/>
        <v/>
      </c>
    </row>
    <row r="169" spans="20:50">
      <c r="T169" s="190" t="str">
        <f t="shared" si="45"/>
        <v/>
      </c>
      <c r="Z169" s="190" t="str">
        <f t="shared" si="46"/>
        <v/>
      </c>
      <c r="AF169" s="190" t="str">
        <f t="shared" si="47"/>
        <v/>
      </c>
      <c r="AL169" s="190" t="str">
        <f t="shared" si="48"/>
        <v/>
      </c>
      <c r="AR169" s="190" t="str">
        <f t="shared" si="49"/>
        <v/>
      </c>
      <c r="AX169" s="190" t="str">
        <f t="shared" si="50"/>
        <v/>
      </c>
    </row>
    <row r="170" spans="20:50">
      <c r="T170" s="190" t="str">
        <f t="shared" si="45"/>
        <v/>
      </c>
      <c r="Z170" s="190" t="str">
        <f t="shared" si="46"/>
        <v/>
      </c>
      <c r="AF170" s="190" t="str">
        <f t="shared" si="47"/>
        <v/>
      </c>
      <c r="AL170" s="190" t="str">
        <f t="shared" si="48"/>
        <v/>
      </c>
      <c r="AR170" s="190" t="str">
        <f t="shared" si="49"/>
        <v/>
      </c>
      <c r="AX170" s="190" t="str">
        <f t="shared" si="50"/>
        <v/>
      </c>
    </row>
    <row r="171" spans="20:50">
      <c r="T171" s="190" t="str">
        <f t="shared" si="45"/>
        <v/>
      </c>
      <c r="Z171" s="190" t="str">
        <f t="shared" si="46"/>
        <v/>
      </c>
      <c r="AF171" s="190" t="str">
        <f t="shared" si="47"/>
        <v/>
      </c>
      <c r="AL171" s="190" t="str">
        <f t="shared" si="48"/>
        <v/>
      </c>
      <c r="AR171" s="190" t="str">
        <f t="shared" si="49"/>
        <v/>
      </c>
      <c r="AX171" s="190" t="str">
        <f t="shared" si="50"/>
        <v/>
      </c>
    </row>
    <row r="172" spans="20:50">
      <c r="T172" s="190" t="str">
        <f t="shared" si="45"/>
        <v/>
      </c>
      <c r="Z172" s="190" t="str">
        <f t="shared" si="46"/>
        <v/>
      </c>
      <c r="AF172" s="190" t="str">
        <f t="shared" si="47"/>
        <v/>
      </c>
      <c r="AL172" s="190" t="str">
        <f t="shared" si="48"/>
        <v/>
      </c>
      <c r="AR172" s="190" t="str">
        <f t="shared" si="49"/>
        <v/>
      </c>
      <c r="AX172" s="190" t="str">
        <f t="shared" si="50"/>
        <v/>
      </c>
    </row>
    <row r="173" spans="20:50">
      <c r="T173" s="190" t="str">
        <f t="shared" si="45"/>
        <v/>
      </c>
      <c r="Z173" s="190" t="str">
        <f t="shared" si="46"/>
        <v/>
      </c>
      <c r="AF173" s="190" t="str">
        <f t="shared" si="47"/>
        <v/>
      </c>
      <c r="AL173" s="190" t="str">
        <f t="shared" si="48"/>
        <v/>
      </c>
      <c r="AR173" s="190" t="str">
        <f t="shared" si="49"/>
        <v/>
      </c>
      <c r="AX173" s="190" t="str">
        <f t="shared" si="50"/>
        <v/>
      </c>
    </row>
    <row r="174" spans="20:50">
      <c r="T174" s="190" t="str">
        <f t="shared" si="45"/>
        <v/>
      </c>
      <c r="Z174" s="190" t="str">
        <f t="shared" si="46"/>
        <v/>
      </c>
      <c r="AF174" s="190" t="str">
        <f t="shared" si="47"/>
        <v/>
      </c>
      <c r="AL174" s="190" t="str">
        <f t="shared" si="48"/>
        <v/>
      </c>
      <c r="AR174" s="190" t="str">
        <f t="shared" si="49"/>
        <v/>
      </c>
      <c r="AX174" s="190" t="str">
        <f t="shared" si="50"/>
        <v/>
      </c>
    </row>
    <row r="175" spans="20:50">
      <c r="T175" s="190" t="str">
        <f t="shared" si="45"/>
        <v/>
      </c>
      <c r="Z175" s="190" t="str">
        <f t="shared" si="46"/>
        <v/>
      </c>
      <c r="AF175" s="190" t="str">
        <f t="shared" si="47"/>
        <v/>
      </c>
      <c r="AL175" s="190" t="str">
        <f t="shared" si="48"/>
        <v/>
      </c>
      <c r="AR175" s="190" t="str">
        <f t="shared" si="49"/>
        <v/>
      </c>
      <c r="AX175" s="190" t="str">
        <f t="shared" si="50"/>
        <v/>
      </c>
    </row>
    <row r="176" spans="20:50">
      <c r="T176" s="190" t="str">
        <f t="shared" si="45"/>
        <v/>
      </c>
      <c r="Z176" s="190" t="str">
        <f t="shared" si="46"/>
        <v/>
      </c>
      <c r="AF176" s="190" t="str">
        <f t="shared" si="47"/>
        <v/>
      </c>
      <c r="AL176" s="190" t="str">
        <f t="shared" si="48"/>
        <v/>
      </c>
      <c r="AR176" s="190" t="str">
        <f t="shared" si="49"/>
        <v/>
      </c>
      <c r="AX176" s="190" t="str">
        <f t="shared" si="50"/>
        <v/>
      </c>
    </row>
    <row r="177" spans="20:50">
      <c r="T177" s="190" t="str">
        <f t="shared" si="45"/>
        <v/>
      </c>
      <c r="Z177" s="190" t="str">
        <f t="shared" si="46"/>
        <v/>
      </c>
      <c r="AF177" s="190" t="str">
        <f t="shared" si="47"/>
        <v/>
      </c>
      <c r="AL177" s="190" t="str">
        <f t="shared" si="48"/>
        <v/>
      </c>
      <c r="AR177" s="190" t="str">
        <f t="shared" si="49"/>
        <v/>
      </c>
      <c r="AX177" s="190" t="str">
        <f t="shared" si="50"/>
        <v/>
      </c>
    </row>
    <row r="178" spans="20:50">
      <c r="T178" s="190" t="str">
        <f t="shared" si="45"/>
        <v/>
      </c>
      <c r="Z178" s="190" t="str">
        <f t="shared" si="46"/>
        <v/>
      </c>
      <c r="AF178" s="190" t="str">
        <f t="shared" si="47"/>
        <v/>
      </c>
      <c r="AL178" s="190" t="str">
        <f t="shared" si="48"/>
        <v/>
      </c>
      <c r="AR178" s="190" t="str">
        <f t="shared" si="49"/>
        <v/>
      </c>
      <c r="AX178" s="190" t="str">
        <f t="shared" si="50"/>
        <v/>
      </c>
    </row>
    <row r="179" spans="20:50">
      <c r="T179" s="190" t="str">
        <f t="shared" si="45"/>
        <v/>
      </c>
      <c r="Z179" s="190" t="str">
        <f t="shared" si="46"/>
        <v/>
      </c>
      <c r="AF179" s="190" t="str">
        <f t="shared" si="47"/>
        <v/>
      </c>
      <c r="AL179" s="190" t="str">
        <f t="shared" si="48"/>
        <v/>
      </c>
      <c r="AR179" s="190" t="str">
        <f t="shared" si="49"/>
        <v/>
      </c>
      <c r="AX179" s="190" t="str">
        <f t="shared" si="50"/>
        <v/>
      </c>
    </row>
    <row r="180" spans="20:50">
      <c r="T180" s="190" t="str">
        <f t="shared" si="45"/>
        <v/>
      </c>
      <c r="Z180" s="190" t="str">
        <f t="shared" si="46"/>
        <v/>
      </c>
      <c r="AF180" s="190" t="str">
        <f t="shared" si="47"/>
        <v/>
      </c>
      <c r="AL180" s="190" t="str">
        <f t="shared" si="48"/>
        <v/>
      </c>
      <c r="AR180" s="190" t="str">
        <f t="shared" si="49"/>
        <v/>
      </c>
      <c r="AX180" s="190" t="str">
        <f t="shared" si="50"/>
        <v/>
      </c>
    </row>
    <row r="181" spans="20:50">
      <c r="T181" s="190" t="str">
        <f t="shared" si="45"/>
        <v/>
      </c>
      <c r="Z181" s="190" t="str">
        <f t="shared" si="46"/>
        <v/>
      </c>
      <c r="AF181" s="190" t="str">
        <f t="shared" si="47"/>
        <v/>
      </c>
      <c r="AL181" s="190" t="str">
        <f t="shared" si="48"/>
        <v/>
      </c>
      <c r="AR181" s="190" t="str">
        <f t="shared" si="49"/>
        <v/>
      </c>
      <c r="AX181" s="190" t="str">
        <f t="shared" si="50"/>
        <v/>
      </c>
    </row>
    <row r="182" spans="20:50">
      <c r="T182" s="190" t="str">
        <f t="shared" si="45"/>
        <v/>
      </c>
      <c r="Z182" s="190" t="str">
        <f t="shared" si="46"/>
        <v/>
      </c>
      <c r="AF182" s="190" t="str">
        <f t="shared" si="47"/>
        <v/>
      </c>
      <c r="AL182" s="190" t="str">
        <f t="shared" si="48"/>
        <v/>
      </c>
      <c r="AR182" s="190" t="str">
        <f t="shared" si="49"/>
        <v/>
      </c>
      <c r="AX182" s="190" t="str">
        <f t="shared" si="50"/>
        <v/>
      </c>
    </row>
    <row r="183" spans="20:50">
      <c r="T183" s="190" t="str">
        <f t="shared" si="45"/>
        <v/>
      </c>
      <c r="Z183" s="190" t="str">
        <f t="shared" si="46"/>
        <v/>
      </c>
      <c r="AF183" s="190" t="str">
        <f t="shared" si="47"/>
        <v/>
      </c>
      <c r="AL183" s="190" t="str">
        <f t="shared" si="48"/>
        <v/>
      </c>
      <c r="AR183" s="190" t="str">
        <f t="shared" si="49"/>
        <v/>
      </c>
      <c r="AX183" s="190" t="str">
        <f t="shared" si="50"/>
        <v/>
      </c>
    </row>
    <row r="184" spans="20:50">
      <c r="T184" s="190" t="str">
        <f t="shared" si="45"/>
        <v/>
      </c>
      <c r="Z184" s="190" t="str">
        <f t="shared" si="46"/>
        <v/>
      </c>
      <c r="AF184" s="190" t="str">
        <f t="shared" si="47"/>
        <v/>
      </c>
      <c r="AL184" s="190" t="str">
        <f t="shared" si="48"/>
        <v/>
      </c>
      <c r="AR184" s="190" t="str">
        <f t="shared" si="49"/>
        <v/>
      </c>
      <c r="AX184" s="190" t="str">
        <f t="shared" si="50"/>
        <v/>
      </c>
    </row>
    <row r="185" spans="20:50">
      <c r="T185" s="190" t="str">
        <f t="shared" si="45"/>
        <v/>
      </c>
      <c r="Z185" s="190" t="str">
        <f t="shared" si="46"/>
        <v/>
      </c>
      <c r="AF185" s="190" t="str">
        <f t="shared" si="47"/>
        <v/>
      </c>
      <c r="AL185" s="190" t="str">
        <f t="shared" si="48"/>
        <v/>
      </c>
      <c r="AR185" s="190" t="str">
        <f t="shared" si="49"/>
        <v/>
      </c>
      <c r="AX185" s="190" t="str">
        <f t="shared" si="50"/>
        <v/>
      </c>
    </row>
    <row r="186" spans="20:50">
      <c r="T186" s="190" t="str">
        <f t="shared" si="45"/>
        <v/>
      </c>
      <c r="Z186" s="190" t="str">
        <f t="shared" si="46"/>
        <v/>
      </c>
      <c r="AF186" s="190" t="str">
        <f t="shared" si="47"/>
        <v/>
      </c>
      <c r="AL186" s="190" t="str">
        <f t="shared" si="48"/>
        <v/>
      </c>
      <c r="AR186" s="190" t="str">
        <f t="shared" si="49"/>
        <v/>
      </c>
      <c r="AX186" s="190" t="str">
        <f t="shared" si="50"/>
        <v/>
      </c>
    </row>
    <row r="187" spans="20:50">
      <c r="T187" s="190" t="str">
        <f t="shared" si="45"/>
        <v/>
      </c>
      <c r="Z187" s="190" t="str">
        <f t="shared" si="46"/>
        <v/>
      </c>
      <c r="AF187" s="190" t="str">
        <f t="shared" si="47"/>
        <v/>
      </c>
      <c r="AL187" s="190" t="str">
        <f t="shared" si="48"/>
        <v/>
      </c>
      <c r="AR187" s="190" t="str">
        <f t="shared" si="49"/>
        <v/>
      </c>
      <c r="AX187" s="190" t="str">
        <f t="shared" si="50"/>
        <v/>
      </c>
    </row>
    <row r="188" spans="20:50">
      <c r="T188" s="190" t="str">
        <f t="shared" si="45"/>
        <v/>
      </c>
      <c r="Z188" s="190" t="str">
        <f t="shared" si="46"/>
        <v/>
      </c>
      <c r="AF188" s="190" t="str">
        <f t="shared" si="47"/>
        <v/>
      </c>
      <c r="AL188" s="190" t="str">
        <f t="shared" si="48"/>
        <v/>
      </c>
      <c r="AR188" s="190" t="str">
        <f t="shared" si="49"/>
        <v/>
      </c>
      <c r="AX188" s="190" t="str">
        <f t="shared" si="50"/>
        <v/>
      </c>
    </row>
    <row r="189" spans="20:50">
      <c r="T189" s="190" t="str">
        <f t="shared" si="45"/>
        <v/>
      </c>
      <c r="Z189" s="190" t="str">
        <f t="shared" si="46"/>
        <v/>
      </c>
      <c r="AF189" s="190" t="str">
        <f t="shared" si="47"/>
        <v/>
      </c>
      <c r="AL189" s="190" t="str">
        <f t="shared" si="48"/>
        <v/>
      </c>
      <c r="AR189" s="190" t="str">
        <f t="shared" si="49"/>
        <v/>
      </c>
      <c r="AX189" s="190" t="str">
        <f t="shared" si="50"/>
        <v/>
      </c>
    </row>
    <row r="190" spans="20:50">
      <c r="T190" s="190" t="str">
        <f t="shared" si="45"/>
        <v/>
      </c>
      <c r="Z190" s="190" t="str">
        <f t="shared" si="46"/>
        <v/>
      </c>
      <c r="AF190" s="190" t="str">
        <f t="shared" si="47"/>
        <v/>
      </c>
      <c r="AL190" s="190" t="str">
        <f t="shared" si="48"/>
        <v/>
      </c>
      <c r="AR190" s="190" t="str">
        <f t="shared" si="49"/>
        <v/>
      </c>
      <c r="AX190" s="190" t="str">
        <f t="shared" si="50"/>
        <v/>
      </c>
    </row>
    <row r="191" spans="20:50">
      <c r="T191" s="190" t="str">
        <f t="shared" ref="T191:T203" si="51">IF(S191="","",IF(ISNUMBER(S191)=FALSE,RIGHT(S191,4),IF(S191&gt;30000,YEAR(S191),VALUE(RIGHT(S191,4)))))</f>
        <v/>
      </c>
      <c r="Z191" s="190" t="str">
        <f t="shared" ref="Z191:Z203" si="52">IF(Y191="","",IF(ISNUMBER(Y191)=FALSE,RIGHT(Y191,4),IF(Y191&gt;30000,YEAR(Y191),VALUE(RIGHT(Y191,4)))))</f>
        <v/>
      </c>
      <c r="AF191" s="190" t="str">
        <f t="shared" ref="AF191:AF203" si="53">IF(AE191="","",IF(ISNUMBER(AE191)=FALSE,RIGHT(AE191,4),IF(AE191&gt;30000,YEAR(AE191),VALUE(RIGHT(AE191,4)))))</f>
        <v/>
      </c>
      <c r="AL191" s="190" t="str">
        <f t="shared" ref="AL191:AL203" si="54">IF(AK191="","",IF(ISNUMBER(AK191)=FALSE,RIGHT(AK191,4),IF(AK191&gt;30000,YEAR(AK191),VALUE(RIGHT(AK191,4)))))</f>
        <v/>
      </c>
      <c r="AR191" s="190" t="str">
        <f t="shared" ref="AR191:AR203" si="55">IF(AQ191="","",IF(ISNUMBER(AQ191)=FALSE,RIGHT(AQ191,4),IF(AQ191&gt;30000,YEAR(AQ191),VALUE(RIGHT(AQ191,4)))))</f>
        <v/>
      </c>
      <c r="AX191" s="190" t="str">
        <f t="shared" ref="AX191:AX203" si="56">IF(AW191="","",IF(ISNUMBER(AW191)=FALSE,RIGHT(AW191,4),IF(AW191&gt;30000,YEAR(AW191),VALUE(RIGHT(AW191,4)))))</f>
        <v/>
      </c>
    </row>
    <row r="192" spans="20:50">
      <c r="T192" s="190" t="str">
        <f t="shared" si="51"/>
        <v/>
      </c>
      <c r="Z192" s="190" t="str">
        <f t="shared" si="52"/>
        <v/>
      </c>
      <c r="AF192" s="190" t="str">
        <f t="shared" si="53"/>
        <v/>
      </c>
      <c r="AL192" s="190" t="str">
        <f t="shared" si="54"/>
        <v/>
      </c>
      <c r="AR192" s="190" t="str">
        <f t="shared" si="55"/>
        <v/>
      </c>
      <c r="AX192" s="190" t="str">
        <f t="shared" si="56"/>
        <v/>
      </c>
    </row>
    <row r="193" spans="20:50">
      <c r="T193" s="190" t="str">
        <f t="shared" si="51"/>
        <v/>
      </c>
      <c r="Z193" s="190" t="str">
        <f t="shared" si="52"/>
        <v/>
      </c>
      <c r="AF193" s="190" t="str">
        <f t="shared" si="53"/>
        <v/>
      </c>
      <c r="AL193" s="190" t="str">
        <f t="shared" si="54"/>
        <v/>
      </c>
      <c r="AR193" s="190" t="str">
        <f t="shared" si="55"/>
        <v/>
      </c>
      <c r="AX193" s="190" t="str">
        <f t="shared" si="56"/>
        <v/>
      </c>
    </row>
    <row r="194" spans="20:50">
      <c r="T194" s="190" t="str">
        <f t="shared" si="51"/>
        <v/>
      </c>
      <c r="Z194" s="190" t="str">
        <f t="shared" si="52"/>
        <v/>
      </c>
      <c r="AF194" s="190" t="str">
        <f t="shared" si="53"/>
        <v/>
      </c>
      <c r="AL194" s="190" t="str">
        <f t="shared" si="54"/>
        <v/>
      </c>
      <c r="AR194" s="190" t="str">
        <f t="shared" si="55"/>
        <v/>
      </c>
      <c r="AX194" s="190" t="str">
        <f t="shared" si="56"/>
        <v/>
      </c>
    </row>
    <row r="195" spans="20:50">
      <c r="T195" s="190" t="str">
        <f t="shared" si="51"/>
        <v/>
      </c>
      <c r="Z195" s="190" t="str">
        <f t="shared" si="52"/>
        <v/>
      </c>
      <c r="AF195" s="190" t="str">
        <f t="shared" si="53"/>
        <v/>
      </c>
      <c r="AL195" s="190" t="str">
        <f t="shared" si="54"/>
        <v/>
      </c>
      <c r="AR195" s="190" t="str">
        <f t="shared" si="55"/>
        <v/>
      </c>
      <c r="AX195" s="190" t="str">
        <f t="shared" si="56"/>
        <v/>
      </c>
    </row>
    <row r="196" spans="20:50">
      <c r="T196" s="190" t="str">
        <f t="shared" si="51"/>
        <v/>
      </c>
      <c r="Z196" s="190" t="str">
        <f t="shared" si="52"/>
        <v/>
      </c>
      <c r="AF196" s="190" t="str">
        <f t="shared" si="53"/>
        <v/>
      </c>
      <c r="AL196" s="190" t="str">
        <f t="shared" si="54"/>
        <v/>
      </c>
      <c r="AR196" s="190" t="str">
        <f t="shared" si="55"/>
        <v/>
      </c>
      <c r="AX196" s="190" t="str">
        <f t="shared" si="56"/>
        <v/>
      </c>
    </row>
    <row r="197" spans="20:50">
      <c r="T197" s="190" t="str">
        <f t="shared" si="51"/>
        <v/>
      </c>
      <c r="Z197" s="190" t="str">
        <f t="shared" si="52"/>
        <v/>
      </c>
      <c r="AF197" s="190" t="str">
        <f t="shared" si="53"/>
        <v/>
      </c>
      <c r="AL197" s="190" t="str">
        <f t="shared" si="54"/>
        <v/>
      </c>
      <c r="AR197" s="190" t="str">
        <f t="shared" si="55"/>
        <v/>
      </c>
      <c r="AX197" s="190" t="str">
        <f t="shared" si="56"/>
        <v/>
      </c>
    </row>
    <row r="198" spans="20:50">
      <c r="T198" s="190" t="str">
        <f t="shared" si="51"/>
        <v/>
      </c>
      <c r="Z198" s="190" t="str">
        <f t="shared" si="52"/>
        <v/>
      </c>
      <c r="AF198" s="190" t="str">
        <f t="shared" si="53"/>
        <v/>
      </c>
      <c r="AL198" s="190" t="str">
        <f t="shared" si="54"/>
        <v/>
      </c>
      <c r="AR198" s="190" t="str">
        <f t="shared" si="55"/>
        <v/>
      </c>
      <c r="AX198" s="190" t="str">
        <f t="shared" si="56"/>
        <v/>
      </c>
    </row>
    <row r="199" spans="20:50">
      <c r="T199" s="190" t="str">
        <f t="shared" si="51"/>
        <v/>
      </c>
      <c r="Z199" s="190" t="str">
        <f t="shared" si="52"/>
        <v/>
      </c>
      <c r="AF199" s="190" t="str">
        <f t="shared" si="53"/>
        <v/>
      </c>
      <c r="AL199" s="190" t="str">
        <f t="shared" si="54"/>
        <v/>
      </c>
      <c r="AR199" s="190" t="str">
        <f t="shared" si="55"/>
        <v/>
      </c>
      <c r="AX199" s="190" t="str">
        <f t="shared" si="56"/>
        <v/>
      </c>
    </row>
    <row r="200" spans="20:50">
      <c r="T200" s="190" t="str">
        <f t="shared" si="51"/>
        <v/>
      </c>
      <c r="Z200" s="190" t="str">
        <f t="shared" si="52"/>
        <v/>
      </c>
      <c r="AF200" s="190" t="str">
        <f t="shared" si="53"/>
        <v/>
      </c>
      <c r="AL200" s="190" t="str">
        <f t="shared" si="54"/>
        <v/>
      </c>
      <c r="AR200" s="190" t="str">
        <f t="shared" si="55"/>
        <v/>
      </c>
      <c r="AX200" s="190" t="str">
        <f t="shared" si="56"/>
        <v/>
      </c>
    </row>
    <row r="201" spans="20:50">
      <c r="T201" s="190" t="str">
        <f t="shared" si="51"/>
        <v/>
      </c>
      <c r="Z201" s="190" t="str">
        <f t="shared" si="52"/>
        <v/>
      </c>
      <c r="AF201" s="190" t="str">
        <f t="shared" si="53"/>
        <v/>
      </c>
      <c r="AL201" s="190" t="str">
        <f t="shared" si="54"/>
        <v/>
      </c>
      <c r="AR201" s="190" t="str">
        <f t="shared" si="55"/>
        <v/>
      </c>
      <c r="AX201" s="190" t="str">
        <f t="shared" si="56"/>
        <v/>
      </c>
    </row>
    <row r="202" spans="20:50">
      <c r="T202" s="190" t="str">
        <f t="shared" si="51"/>
        <v/>
      </c>
      <c r="Z202" s="190" t="str">
        <f t="shared" si="52"/>
        <v/>
      </c>
      <c r="AF202" s="190" t="str">
        <f t="shared" si="53"/>
        <v/>
      </c>
      <c r="AL202" s="190" t="str">
        <f t="shared" si="54"/>
        <v/>
      </c>
      <c r="AR202" s="190" t="str">
        <f t="shared" si="55"/>
        <v/>
      </c>
      <c r="AX202" s="190" t="str">
        <f t="shared" si="56"/>
        <v/>
      </c>
    </row>
    <row r="203" spans="20:50">
      <c r="T203" s="190" t="str">
        <f t="shared" si="51"/>
        <v/>
      </c>
      <c r="Z203" s="190" t="str">
        <f t="shared" si="52"/>
        <v/>
      </c>
      <c r="AF203" s="190" t="str">
        <f t="shared" si="53"/>
        <v/>
      </c>
      <c r="AL203" s="190" t="str">
        <f t="shared" si="54"/>
        <v/>
      </c>
      <c r="AR203" s="190" t="str">
        <f t="shared" si="55"/>
        <v/>
      </c>
      <c r="AX203" s="190" t="str">
        <f t="shared" si="56"/>
        <v/>
      </c>
    </row>
  </sheetData>
  <sortState xmlns:xlrd2="http://schemas.microsoft.com/office/spreadsheetml/2017/richdata2" ref="A6:CI101">
    <sortCondition ref="K6:K101"/>
  </sortState>
  <customSheetViews>
    <customSheetView guid="{58E98FBC-18A6-4DF7-8BE5-466B393E75B5}">
      <pane xSplit="1" ySplit="1" topLeftCell="B2" activePane="bottomRight" state="frozen"/>
      <selection pane="bottomRight"/>
      <pageMargins left="0.75" right="0.75" top="1" bottom="1" header="0.5" footer="0.5"/>
      <headerFooter alignWithMargins="0"/>
    </customSheetView>
  </customSheetViews>
  <phoneticPr fontId="0" type="noConversion"/>
  <pageMargins left="0.75" right="0.75" top="1" bottom="1" header="0.5" footer="0.5"/>
  <pageSetup orientation="portrait" verticalDpi="0"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1" id="{C9555687-F1C0-4547-84D9-8D7AA9458407}">
            <xm:f>VALUE(VLOOKUP(A2,info_parties2!$A$1:$I$200,7,0))&gt;(0.01*LEFT(RIGHT($D$1,5),3))</xm:f>
            <x14:dxf>
              <fill>
                <patternFill>
                  <bgColor rgb="FFF9E3F2"/>
                </patternFill>
              </fill>
            </x14:dxf>
          </x14:cfRule>
          <xm:sqref>D2:D104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info_colors!$A$1:$A$102</xm:f>
          </x14:formula1>
          <xm:sqref>B2:C104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BED2BE"/>
  </sheetPr>
  <dimension ref="A1:DW100"/>
  <sheetViews>
    <sheetView view="pageBreakPreview" zoomScaleNormal="40" zoomScaleSheetLayoutView="100" workbookViewId="0">
      <pane xSplit="2" ySplit="10" topLeftCell="BD11" activePane="bottomRight" state="frozen"/>
      <selection activeCell="A25" sqref="A25"/>
      <selection pane="topRight" activeCell="A25" sqref="A25"/>
      <selection pane="bottomLeft" activeCell="A25" sqref="A25"/>
      <selection pane="bottomRight" activeCell="BD1" sqref="BD1"/>
    </sheetView>
  </sheetViews>
  <sheetFormatPr defaultColWidth="9.140625" defaultRowHeight="13.5" customHeight="1"/>
  <cols>
    <col min="1" max="1" width="11.42578125" style="2" customWidth="1"/>
    <col min="2" max="2" width="22.85546875" style="83" customWidth="1"/>
    <col min="3" max="3" width="8.85546875" style="89" customWidth="1"/>
    <col min="4" max="4" width="10.7109375" style="2" customWidth="1"/>
    <col min="5" max="16384" width="9.140625" style="2"/>
  </cols>
  <sheetData>
    <row r="1" spans="1:127" ht="13.5" customHeight="1">
      <c r="A1" s="68" t="s">
        <v>3</v>
      </c>
      <c r="B1" s="69"/>
      <c r="C1" s="61" t="s">
        <v>628</v>
      </c>
      <c r="D1" s="135"/>
      <c r="E1" s="135"/>
      <c r="F1" s="135"/>
      <c r="G1" s="136"/>
      <c r="H1" s="61" t="s">
        <v>629</v>
      </c>
      <c r="I1" s="135"/>
      <c r="J1" s="135"/>
      <c r="K1" s="135"/>
      <c r="L1" s="136"/>
      <c r="M1" s="61" t="s">
        <v>629</v>
      </c>
      <c r="N1" s="135"/>
      <c r="O1" s="135"/>
      <c r="P1" s="135"/>
      <c r="Q1" s="136"/>
      <c r="R1" s="61" t="s">
        <v>630</v>
      </c>
      <c r="S1" s="135"/>
      <c r="T1" s="135"/>
      <c r="U1" s="135"/>
      <c r="V1" s="136"/>
      <c r="W1" s="61" t="s">
        <v>631</v>
      </c>
      <c r="X1" s="135"/>
      <c r="Y1" s="135"/>
      <c r="Z1" s="135"/>
      <c r="AA1" s="136"/>
      <c r="AB1" s="61" t="s">
        <v>631</v>
      </c>
      <c r="AC1" s="135"/>
      <c r="AD1" s="135"/>
      <c r="AE1" s="135"/>
      <c r="AF1" s="136"/>
      <c r="AG1" s="61" t="s">
        <v>631</v>
      </c>
      <c r="AH1" s="135"/>
      <c r="AI1" s="135"/>
      <c r="AJ1" s="135"/>
      <c r="AK1" s="136"/>
      <c r="AL1" s="61" t="s">
        <v>632</v>
      </c>
      <c r="AM1" s="135"/>
      <c r="AN1" s="135"/>
      <c r="AO1" s="135"/>
      <c r="AP1" s="136"/>
      <c r="AQ1" s="61" t="s">
        <v>632</v>
      </c>
      <c r="AR1" s="135"/>
      <c r="AS1" s="135"/>
      <c r="AT1" s="135"/>
      <c r="AU1" s="136"/>
      <c r="AV1" s="61" t="s">
        <v>633</v>
      </c>
      <c r="AW1" s="135"/>
      <c r="AX1" s="135"/>
      <c r="AY1" s="135"/>
      <c r="AZ1" s="136"/>
      <c r="BA1" s="61" t="s">
        <v>633</v>
      </c>
      <c r="BB1" s="135"/>
      <c r="BC1" s="135"/>
      <c r="BD1" s="135"/>
      <c r="BE1" s="136"/>
      <c r="BF1" s="61" t="s">
        <v>633</v>
      </c>
      <c r="BG1" s="135"/>
      <c r="BH1" s="135"/>
      <c r="BI1" s="135"/>
      <c r="BJ1" s="136"/>
      <c r="BK1" s="61" t="s">
        <v>634</v>
      </c>
      <c r="BL1" s="135"/>
      <c r="BM1" s="135"/>
      <c r="BN1" s="135"/>
      <c r="BO1" s="136"/>
      <c r="BP1" s="61" t="s">
        <v>634</v>
      </c>
      <c r="BQ1" s="135"/>
      <c r="BR1" s="135"/>
      <c r="BS1" s="135"/>
      <c r="BT1" s="136"/>
      <c r="BU1" s="61"/>
      <c r="BV1" s="135"/>
      <c r="BW1" s="135"/>
      <c r="BX1" s="135"/>
      <c r="BY1" s="136"/>
      <c r="BZ1" s="61"/>
      <c r="CA1" s="135"/>
      <c r="CB1" s="135"/>
      <c r="CC1" s="135"/>
      <c r="CD1" s="136"/>
      <c r="CE1" s="61"/>
      <c r="CF1" s="135"/>
      <c r="CG1" s="135"/>
      <c r="CH1" s="135"/>
      <c r="CI1" s="136"/>
      <c r="CJ1" s="61"/>
      <c r="CK1" s="135"/>
      <c r="CL1" s="135"/>
      <c r="CM1" s="135"/>
      <c r="CN1" s="136"/>
      <c r="CO1" s="61"/>
      <c r="CP1" s="135"/>
      <c r="CQ1" s="135"/>
      <c r="CR1" s="135"/>
      <c r="CS1" s="136"/>
      <c r="CT1" s="61"/>
      <c r="CU1" s="135"/>
      <c r="CV1" s="135"/>
      <c r="CW1" s="135"/>
      <c r="CX1" s="136"/>
      <c r="CY1" s="61"/>
      <c r="CZ1" s="135"/>
      <c r="DA1" s="135"/>
      <c r="DB1" s="135"/>
      <c r="DC1" s="136"/>
      <c r="DD1" s="61"/>
      <c r="DE1" s="135"/>
      <c r="DF1" s="135"/>
      <c r="DG1" s="135"/>
      <c r="DH1" s="136"/>
      <c r="DI1" s="61"/>
      <c r="DJ1" s="135"/>
      <c r="DK1" s="135"/>
      <c r="DL1" s="135"/>
      <c r="DM1" s="136"/>
      <c r="DN1" s="61"/>
      <c r="DO1" s="135"/>
      <c r="DP1" s="135"/>
      <c r="DQ1" s="135"/>
      <c r="DR1" s="136"/>
      <c r="DS1" s="61"/>
      <c r="DT1" s="135"/>
      <c r="DU1" s="135"/>
      <c r="DV1" s="135"/>
      <c r="DW1" s="136"/>
    </row>
    <row r="2" spans="1:127" ht="13.5" customHeight="1">
      <c r="A2" s="68" t="s">
        <v>4</v>
      </c>
      <c r="B2" s="69"/>
      <c r="C2" s="137">
        <v>33779</v>
      </c>
      <c r="D2" s="135"/>
      <c r="E2" s="135"/>
      <c r="F2" s="135"/>
      <c r="G2" s="136"/>
      <c r="H2" s="137">
        <v>34283</v>
      </c>
      <c r="I2" s="135"/>
      <c r="J2" s="135"/>
      <c r="K2" s="135"/>
      <c r="L2" s="136"/>
      <c r="M2" s="137">
        <v>34283</v>
      </c>
      <c r="N2" s="135"/>
      <c r="O2" s="135"/>
      <c r="P2" s="135"/>
      <c r="Q2" s="136"/>
      <c r="R2" s="137">
        <v>34409</v>
      </c>
      <c r="S2" s="135"/>
      <c r="T2" s="135"/>
      <c r="U2" s="135"/>
      <c r="V2" s="136"/>
      <c r="W2" s="137">
        <v>34680</v>
      </c>
      <c r="X2" s="135"/>
      <c r="Y2" s="135"/>
      <c r="Z2" s="135"/>
      <c r="AA2" s="136"/>
      <c r="AB2" s="137">
        <v>34680</v>
      </c>
      <c r="AC2" s="135"/>
      <c r="AD2" s="135"/>
      <c r="AE2" s="135"/>
      <c r="AF2" s="136"/>
      <c r="AG2" s="137">
        <v>34680</v>
      </c>
      <c r="AH2" s="135"/>
      <c r="AI2" s="135"/>
      <c r="AJ2" s="135"/>
      <c r="AK2" s="136"/>
      <c r="AL2" s="137">
        <v>36129</v>
      </c>
      <c r="AM2" s="135"/>
      <c r="AN2" s="135"/>
      <c r="AO2" s="135"/>
      <c r="AP2" s="136"/>
      <c r="AQ2" s="137">
        <v>36129</v>
      </c>
      <c r="AR2" s="135"/>
      <c r="AS2" s="135"/>
      <c r="AT2" s="135"/>
      <c r="AU2" s="136"/>
      <c r="AV2" s="137">
        <v>37576</v>
      </c>
      <c r="AW2" s="135"/>
      <c r="AX2" s="135"/>
      <c r="AY2" s="135"/>
      <c r="AZ2" s="136"/>
      <c r="BA2" s="137">
        <v>37576</v>
      </c>
      <c r="BB2" s="135"/>
      <c r="BC2" s="135"/>
      <c r="BD2" s="135"/>
      <c r="BE2" s="136"/>
      <c r="BF2" s="137">
        <v>37576</v>
      </c>
      <c r="BG2" s="135"/>
      <c r="BH2" s="135"/>
      <c r="BI2" s="135"/>
      <c r="BJ2" s="136"/>
      <c r="BK2" s="137">
        <v>38902</v>
      </c>
      <c r="BL2" s="135"/>
      <c r="BM2" s="135"/>
      <c r="BN2" s="135"/>
      <c r="BO2" s="136"/>
      <c r="BP2" s="137">
        <v>38902</v>
      </c>
      <c r="BQ2" s="135"/>
      <c r="BR2" s="135"/>
      <c r="BS2" s="135"/>
      <c r="BT2" s="136"/>
      <c r="BU2" s="174"/>
      <c r="BV2" s="135"/>
      <c r="BW2" s="135"/>
      <c r="BX2" s="135"/>
      <c r="BY2" s="136"/>
      <c r="BZ2" s="174"/>
      <c r="CA2" s="135"/>
      <c r="CB2" s="135"/>
      <c r="CC2" s="135"/>
      <c r="CD2" s="136"/>
      <c r="CE2" s="174"/>
      <c r="CF2" s="135"/>
      <c r="CG2" s="135"/>
      <c r="CH2" s="135"/>
      <c r="CI2" s="136"/>
      <c r="CJ2" s="174"/>
      <c r="CK2" s="135"/>
      <c r="CL2" s="135"/>
      <c r="CM2" s="135"/>
      <c r="CN2" s="136"/>
      <c r="CO2" s="137"/>
      <c r="CP2" s="135"/>
      <c r="CQ2" s="135"/>
      <c r="CR2" s="135"/>
      <c r="CS2" s="136"/>
      <c r="CT2" s="137"/>
      <c r="CU2" s="135"/>
      <c r="CV2" s="135"/>
      <c r="CW2" s="135"/>
      <c r="CX2" s="136"/>
      <c r="CY2" s="137"/>
      <c r="CZ2" s="135"/>
      <c r="DA2" s="135"/>
      <c r="DB2" s="135"/>
      <c r="DC2" s="136"/>
      <c r="DD2" s="137"/>
      <c r="DE2" s="135"/>
      <c r="DF2" s="135"/>
      <c r="DG2" s="135"/>
      <c r="DH2" s="136"/>
      <c r="DI2" s="137"/>
      <c r="DJ2" s="135"/>
      <c r="DK2" s="135"/>
      <c r="DL2" s="135"/>
      <c r="DM2" s="136"/>
      <c r="DN2" s="137"/>
      <c r="DO2" s="135"/>
      <c r="DP2" s="135"/>
      <c r="DQ2" s="135"/>
      <c r="DR2" s="136"/>
      <c r="DS2" s="137"/>
      <c r="DT2" s="135"/>
      <c r="DU2" s="135"/>
      <c r="DV2" s="135"/>
      <c r="DW2" s="136"/>
    </row>
    <row r="3" spans="1:127" ht="13.5" customHeight="1">
      <c r="A3" s="68" t="s">
        <v>5</v>
      </c>
      <c r="B3" s="69"/>
      <c r="C3" s="137">
        <v>33970</v>
      </c>
      <c r="D3" s="135"/>
      <c r="E3" s="135"/>
      <c r="F3" s="135"/>
      <c r="G3" s="136"/>
      <c r="H3" s="137">
        <v>34283</v>
      </c>
      <c r="I3" s="135"/>
      <c r="J3" s="135"/>
      <c r="K3" s="135"/>
      <c r="L3" s="136"/>
      <c r="M3" s="137">
        <v>34408</v>
      </c>
      <c r="N3" s="135"/>
      <c r="O3" s="135"/>
      <c r="P3" s="135"/>
      <c r="Q3" s="136"/>
      <c r="R3" s="137">
        <v>34409</v>
      </c>
      <c r="S3" s="135"/>
      <c r="T3" s="135"/>
      <c r="U3" s="135"/>
      <c r="V3" s="136"/>
      <c r="W3" s="137">
        <v>34700</v>
      </c>
      <c r="X3" s="135"/>
      <c r="Y3" s="135"/>
      <c r="Z3" s="135"/>
      <c r="AA3" s="136"/>
      <c r="AB3" s="137">
        <v>35431</v>
      </c>
      <c r="AC3" s="135"/>
      <c r="AD3" s="135"/>
      <c r="AE3" s="135"/>
      <c r="AF3" s="136"/>
      <c r="AG3" s="137">
        <v>35796</v>
      </c>
      <c r="AH3" s="135"/>
      <c r="AI3" s="135"/>
      <c r="AJ3" s="135"/>
      <c r="AK3" s="136"/>
      <c r="AL3" s="137">
        <v>36129</v>
      </c>
      <c r="AM3" s="135"/>
      <c r="AN3" s="135"/>
      <c r="AO3" s="135"/>
      <c r="AP3" s="136"/>
      <c r="AQ3" s="137">
        <v>36891</v>
      </c>
      <c r="AR3" s="135"/>
      <c r="AS3" s="135"/>
      <c r="AT3" s="135"/>
      <c r="AU3" s="136"/>
      <c r="AV3" s="137">
        <v>37576</v>
      </c>
      <c r="AW3" s="135"/>
      <c r="AX3" s="135"/>
      <c r="AY3" s="135"/>
      <c r="AZ3" s="136"/>
      <c r="BA3" s="137">
        <v>37986</v>
      </c>
      <c r="BB3" s="135"/>
      <c r="BC3" s="135"/>
      <c r="BD3" s="135"/>
      <c r="BE3" s="136"/>
      <c r="BF3" s="137">
        <v>38806</v>
      </c>
      <c r="BG3" s="135"/>
      <c r="BH3" s="135"/>
      <c r="BI3" s="135"/>
      <c r="BJ3" s="136"/>
      <c r="BK3" s="137">
        <v>39082</v>
      </c>
      <c r="BL3" s="135"/>
      <c r="BM3" s="135"/>
      <c r="BN3" s="135"/>
      <c r="BO3" s="136"/>
      <c r="BP3" s="8">
        <v>40178</v>
      </c>
      <c r="BQ3" s="135"/>
      <c r="BR3" s="135"/>
      <c r="BS3" s="135"/>
      <c r="BT3" s="136"/>
      <c r="BU3" s="6"/>
      <c r="BV3" s="135"/>
      <c r="BW3" s="135"/>
      <c r="BX3" s="135"/>
      <c r="BY3" s="136"/>
      <c r="BZ3" s="6"/>
      <c r="CA3" s="135"/>
      <c r="CB3" s="135"/>
      <c r="CC3" s="135"/>
      <c r="CD3" s="136"/>
      <c r="CE3" s="6"/>
      <c r="CF3" s="135"/>
      <c r="CG3" s="135"/>
      <c r="CH3" s="135"/>
      <c r="CI3" s="136"/>
      <c r="CJ3" s="6"/>
      <c r="CK3" s="135"/>
      <c r="CL3" s="135"/>
      <c r="CM3" s="135"/>
      <c r="CN3" s="136"/>
      <c r="CO3" s="6"/>
      <c r="CP3" s="135"/>
      <c r="CQ3" s="135"/>
      <c r="CR3" s="135"/>
      <c r="CS3" s="136"/>
      <c r="CT3" s="6"/>
      <c r="CU3" s="135"/>
      <c r="CV3" s="135"/>
      <c r="CW3" s="135"/>
      <c r="CX3" s="136"/>
      <c r="CY3" s="6"/>
      <c r="CZ3" s="135"/>
      <c r="DA3" s="135"/>
      <c r="DB3" s="135"/>
      <c r="DC3" s="136"/>
      <c r="DD3" s="6"/>
      <c r="DE3" s="135"/>
      <c r="DF3" s="135"/>
      <c r="DG3" s="135"/>
      <c r="DH3" s="136"/>
      <c r="DI3" s="6"/>
      <c r="DJ3" s="135"/>
      <c r="DK3" s="135"/>
      <c r="DL3" s="135"/>
      <c r="DM3" s="136"/>
      <c r="DN3" s="6"/>
      <c r="DO3" s="135"/>
      <c r="DP3" s="135"/>
      <c r="DQ3" s="135"/>
      <c r="DR3" s="136"/>
      <c r="DS3" s="6"/>
      <c r="DT3" s="135"/>
      <c r="DU3" s="135"/>
      <c r="DV3" s="135"/>
      <c r="DW3" s="136"/>
    </row>
    <row r="4" spans="1:127" ht="4.5" customHeight="1">
      <c r="A4" s="68"/>
      <c r="B4" s="69"/>
      <c r="C4" s="138"/>
      <c r="D4" s="135"/>
      <c r="E4" s="135"/>
      <c r="F4" s="135"/>
      <c r="G4" s="136"/>
      <c r="H4" s="138"/>
      <c r="I4" s="135"/>
      <c r="J4" s="135"/>
      <c r="K4" s="135"/>
      <c r="L4" s="136"/>
      <c r="M4" s="138"/>
      <c r="N4" s="135"/>
      <c r="O4" s="135"/>
      <c r="P4" s="135"/>
      <c r="Q4" s="136"/>
      <c r="R4" s="138"/>
      <c r="S4" s="135"/>
      <c r="T4" s="135"/>
      <c r="U4" s="135"/>
      <c r="V4" s="136"/>
      <c r="W4" s="138"/>
      <c r="X4" s="135"/>
      <c r="Y4" s="135"/>
      <c r="Z4" s="135"/>
      <c r="AA4" s="136"/>
      <c r="AB4" s="138"/>
      <c r="AC4" s="135"/>
      <c r="AD4" s="135"/>
      <c r="AE4" s="135"/>
      <c r="AF4" s="136"/>
      <c r="AG4" s="138"/>
      <c r="AH4" s="135"/>
      <c r="AI4" s="135"/>
      <c r="AJ4" s="135"/>
      <c r="AK4" s="136"/>
      <c r="AL4" s="138"/>
      <c r="AM4" s="135"/>
      <c r="AN4" s="135"/>
      <c r="AO4" s="135"/>
      <c r="AP4" s="136"/>
      <c r="AQ4" s="138"/>
      <c r="AR4" s="135"/>
      <c r="AS4" s="135"/>
      <c r="AT4" s="135"/>
      <c r="AU4" s="136"/>
      <c r="AV4" s="138"/>
      <c r="AW4" s="135"/>
      <c r="AX4" s="135"/>
      <c r="AY4" s="135"/>
      <c r="AZ4" s="136"/>
      <c r="BA4" s="138"/>
      <c r="BB4" s="135"/>
      <c r="BC4" s="135"/>
      <c r="BD4" s="135"/>
      <c r="BE4" s="136"/>
      <c r="BF4" s="138"/>
      <c r="BG4" s="135"/>
      <c r="BH4" s="135"/>
      <c r="BI4" s="135"/>
      <c r="BJ4" s="136"/>
      <c r="BK4" s="138"/>
      <c r="BL4" s="135"/>
      <c r="BM4" s="135"/>
      <c r="BN4" s="135"/>
      <c r="BO4" s="136"/>
      <c r="BP4" s="138"/>
      <c r="BQ4" s="135"/>
      <c r="BR4" s="135"/>
      <c r="BS4" s="135"/>
      <c r="BT4" s="136"/>
      <c r="BU4" s="138"/>
      <c r="BV4" s="135"/>
      <c r="BW4" s="135"/>
      <c r="BX4" s="135"/>
      <c r="BY4" s="136"/>
      <c r="BZ4" s="138"/>
      <c r="CA4" s="135"/>
      <c r="CB4" s="135"/>
      <c r="CC4" s="135"/>
      <c r="CD4" s="136"/>
      <c r="CE4" s="138"/>
      <c r="CF4" s="135"/>
      <c r="CG4" s="135"/>
      <c r="CH4" s="135"/>
      <c r="CI4" s="136"/>
      <c r="CJ4" s="138"/>
      <c r="CK4" s="135"/>
      <c r="CL4" s="135"/>
      <c r="CM4" s="135"/>
      <c r="CN4" s="136"/>
      <c r="CO4" s="138"/>
      <c r="CP4" s="135"/>
      <c r="CQ4" s="135"/>
      <c r="CR4" s="135"/>
      <c r="CS4" s="136"/>
      <c r="CT4" s="138"/>
      <c r="CU4" s="135"/>
      <c r="CV4" s="135"/>
      <c r="CW4" s="135"/>
      <c r="CX4" s="136"/>
      <c r="CY4" s="138"/>
      <c r="CZ4" s="135"/>
      <c r="DA4" s="135"/>
      <c r="DB4" s="135"/>
      <c r="DC4" s="136"/>
      <c r="DD4" s="138"/>
      <c r="DE4" s="135"/>
      <c r="DF4" s="135"/>
      <c r="DG4" s="135"/>
      <c r="DH4" s="136"/>
      <c r="DI4" s="138"/>
      <c r="DJ4" s="135"/>
      <c r="DK4" s="135"/>
      <c r="DL4" s="135"/>
      <c r="DM4" s="136"/>
      <c r="DN4" s="138"/>
      <c r="DO4" s="135"/>
      <c r="DP4" s="135"/>
      <c r="DQ4" s="135"/>
      <c r="DR4" s="136"/>
      <c r="DS4" s="138"/>
      <c r="DT4" s="135"/>
      <c r="DU4" s="135"/>
      <c r="DV4" s="135"/>
      <c r="DW4" s="136"/>
    </row>
    <row r="5" spans="1:127" ht="4.5" customHeight="1">
      <c r="A5" s="68"/>
      <c r="B5" s="69"/>
      <c r="C5" s="75"/>
      <c r="D5" s="135"/>
      <c r="E5" s="135"/>
      <c r="F5" s="135"/>
      <c r="G5" s="136"/>
      <c r="H5" s="75"/>
      <c r="I5" s="135"/>
      <c r="J5" s="135"/>
      <c r="K5" s="135"/>
      <c r="L5" s="136"/>
      <c r="M5" s="75"/>
      <c r="N5" s="135"/>
      <c r="O5" s="135"/>
      <c r="P5" s="135"/>
      <c r="Q5" s="136"/>
      <c r="R5" s="75"/>
      <c r="S5" s="135"/>
      <c r="T5" s="135"/>
      <c r="U5" s="135"/>
      <c r="V5" s="136"/>
      <c r="W5" s="75"/>
      <c r="X5" s="135"/>
      <c r="Y5" s="135"/>
      <c r="Z5" s="135"/>
      <c r="AA5" s="136"/>
      <c r="AB5" s="75"/>
      <c r="AC5" s="135"/>
      <c r="AD5" s="135"/>
      <c r="AE5" s="135"/>
      <c r="AF5" s="136"/>
      <c r="AG5" s="75"/>
      <c r="AH5" s="135"/>
      <c r="AI5" s="135"/>
      <c r="AJ5" s="135"/>
      <c r="AK5" s="136"/>
      <c r="AL5" s="75"/>
      <c r="AM5" s="135"/>
      <c r="AN5" s="135"/>
      <c r="AO5" s="135"/>
      <c r="AP5" s="136"/>
      <c r="AQ5" s="75"/>
      <c r="AR5" s="135"/>
      <c r="AS5" s="135"/>
      <c r="AT5" s="135"/>
      <c r="AU5" s="136"/>
      <c r="AV5" s="75"/>
      <c r="AW5" s="135"/>
      <c r="AX5" s="135"/>
      <c r="AY5" s="135"/>
      <c r="AZ5" s="136"/>
      <c r="BA5" s="75"/>
      <c r="BB5" s="135"/>
      <c r="BC5" s="135"/>
      <c r="BD5" s="135"/>
      <c r="BE5" s="136"/>
      <c r="BF5" s="75"/>
      <c r="BG5" s="135"/>
      <c r="BH5" s="135"/>
      <c r="BI5" s="135"/>
      <c r="BJ5" s="136"/>
      <c r="BK5" s="75"/>
      <c r="BL5" s="135"/>
      <c r="BM5" s="135"/>
      <c r="BN5" s="135"/>
      <c r="BO5" s="136"/>
      <c r="BP5" s="75"/>
      <c r="BQ5" s="135"/>
      <c r="BR5" s="135"/>
      <c r="BS5" s="135"/>
      <c r="BT5" s="136"/>
      <c r="BU5" s="75"/>
      <c r="BV5" s="135"/>
      <c r="BW5" s="135"/>
      <c r="BX5" s="135"/>
      <c r="BY5" s="136"/>
      <c r="BZ5" s="75"/>
      <c r="CA5" s="135"/>
      <c r="CB5" s="135"/>
      <c r="CC5" s="135"/>
      <c r="CD5" s="136"/>
      <c r="CE5" s="75"/>
      <c r="CF5" s="135"/>
      <c r="CG5" s="135"/>
      <c r="CH5" s="135"/>
      <c r="CI5" s="136"/>
      <c r="CJ5" s="75"/>
      <c r="CK5" s="135"/>
      <c r="CL5" s="135"/>
      <c r="CM5" s="135"/>
      <c r="CN5" s="136"/>
      <c r="CO5" s="75"/>
      <c r="CP5" s="135"/>
      <c r="CQ5" s="135"/>
      <c r="CR5" s="135"/>
      <c r="CS5" s="136"/>
      <c r="CT5" s="75"/>
      <c r="CU5" s="135"/>
      <c r="CV5" s="135"/>
      <c r="CW5" s="135"/>
      <c r="CX5" s="136"/>
      <c r="CY5" s="75"/>
      <c r="CZ5" s="135"/>
      <c r="DA5" s="135"/>
      <c r="DB5" s="135"/>
      <c r="DC5" s="136"/>
      <c r="DD5" s="75"/>
      <c r="DE5" s="135"/>
      <c r="DF5" s="135"/>
      <c r="DG5" s="135"/>
      <c r="DH5" s="136"/>
      <c r="DI5" s="75"/>
      <c r="DJ5" s="135"/>
      <c r="DK5" s="135"/>
      <c r="DL5" s="135"/>
      <c r="DM5" s="136"/>
      <c r="DN5" s="75"/>
      <c r="DO5" s="135"/>
      <c r="DP5" s="135"/>
      <c r="DQ5" s="135"/>
      <c r="DR5" s="136"/>
      <c r="DS5" s="75"/>
      <c r="DT5" s="135"/>
      <c r="DU5" s="135"/>
      <c r="DV5" s="135"/>
      <c r="DW5" s="136"/>
    </row>
    <row r="6" spans="1:127" ht="4.5" customHeight="1">
      <c r="A6" s="68"/>
      <c r="B6" s="69"/>
      <c r="C6" s="75"/>
      <c r="D6" s="135"/>
      <c r="E6" s="135"/>
      <c r="F6" s="135"/>
      <c r="G6" s="136"/>
      <c r="H6" s="75"/>
      <c r="I6" s="135"/>
      <c r="J6" s="135"/>
      <c r="K6" s="135"/>
      <c r="L6" s="136"/>
      <c r="M6" s="75"/>
      <c r="N6" s="135"/>
      <c r="O6" s="135"/>
      <c r="P6" s="135"/>
      <c r="Q6" s="136"/>
      <c r="R6" s="75"/>
      <c r="S6" s="135"/>
      <c r="T6" s="135"/>
      <c r="U6" s="135"/>
      <c r="V6" s="136"/>
      <c r="W6" s="75"/>
      <c r="X6" s="135"/>
      <c r="Y6" s="135"/>
      <c r="Z6" s="135"/>
      <c r="AA6" s="136"/>
      <c r="AB6" s="75"/>
      <c r="AC6" s="135"/>
      <c r="AD6" s="135"/>
      <c r="AE6" s="135"/>
      <c r="AF6" s="136"/>
      <c r="AG6" s="75"/>
      <c r="AH6" s="135"/>
      <c r="AI6" s="135"/>
      <c r="AJ6" s="135"/>
      <c r="AK6" s="136"/>
      <c r="AL6" s="75"/>
      <c r="AM6" s="135"/>
      <c r="AN6" s="135"/>
      <c r="AO6" s="135"/>
      <c r="AP6" s="136"/>
      <c r="AQ6" s="75"/>
      <c r="AR6" s="135"/>
      <c r="AS6" s="135"/>
      <c r="AT6" s="135"/>
      <c r="AU6" s="136"/>
      <c r="AV6" s="75"/>
      <c r="AW6" s="135"/>
      <c r="AX6" s="135"/>
      <c r="AY6" s="135"/>
      <c r="AZ6" s="136"/>
      <c r="BA6" s="75"/>
      <c r="BB6" s="135"/>
      <c r="BC6" s="135"/>
      <c r="BD6" s="135"/>
      <c r="BE6" s="136"/>
      <c r="BF6" s="75"/>
      <c r="BG6" s="135"/>
      <c r="BH6" s="135"/>
      <c r="BI6" s="135"/>
      <c r="BJ6" s="136"/>
      <c r="BK6" s="75"/>
      <c r="BL6" s="135"/>
      <c r="BM6" s="135"/>
      <c r="BN6" s="135"/>
      <c r="BO6" s="136"/>
      <c r="BP6" s="75"/>
      <c r="BQ6" s="135"/>
      <c r="BR6" s="135"/>
      <c r="BS6" s="135"/>
      <c r="BT6" s="136"/>
      <c r="BU6" s="75"/>
      <c r="BV6" s="135"/>
      <c r="BW6" s="135"/>
      <c r="BX6" s="135"/>
      <c r="BY6" s="136"/>
      <c r="BZ6" s="75"/>
      <c r="CA6" s="135"/>
      <c r="CB6" s="135"/>
      <c r="CC6" s="135"/>
      <c r="CD6" s="136"/>
      <c r="CE6" s="75"/>
      <c r="CF6" s="135"/>
      <c r="CG6" s="135"/>
      <c r="CH6" s="135"/>
      <c r="CI6" s="136"/>
      <c r="CJ6" s="75"/>
      <c r="CK6" s="135"/>
      <c r="CL6" s="135"/>
      <c r="CM6" s="135"/>
      <c r="CN6" s="136"/>
      <c r="CO6" s="75"/>
      <c r="CP6" s="135"/>
      <c r="CQ6" s="135"/>
      <c r="CR6" s="135"/>
      <c r="CS6" s="136"/>
      <c r="CT6" s="75"/>
      <c r="CU6" s="135"/>
      <c r="CV6" s="135"/>
      <c r="CW6" s="135"/>
      <c r="CX6" s="136"/>
      <c r="CY6" s="75"/>
      <c r="CZ6" s="135"/>
      <c r="DA6" s="135"/>
      <c r="DB6" s="135"/>
      <c r="DC6" s="136"/>
      <c r="DD6" s="75"/>
      <c r="DE6" s="135"/>
      <c r="DF6" s="135"/>
      <c r="DG6" s="135"/>
      <c r="DH6" s="136"/>
      <c r="DI6" s="75"/>
      <c r="DJ6" s="135"/>
      <c r="DK6" s="135"/>
      <c r="DL6" s="135"/>
      <c r="DM6" s="136"/>
      <c r="DN6" s="75"/>
      <c r="DO6" s="135"/>
      <c r="DP6" s="135"/>
      <c r="DQ6" s="135"/>
      <c r="DR6" s="136"/>
      <c r="DS6" s="75"/>
      <c r="DT6" s="135"/>
      <c r="DU6" s="135"/>
      <c r="DV6" s="135"/>
      <c r="DW6" s="136"/>
    </row>
    <row r="7" spans="1:127" ht="4.5" customHeight="1">
      <c r="A7" s="68"/>
      <c r="B7" s="69"/>
      <c r="C7" s="75"/>
      <c r="D7" s="135"/>
      <c r="E7" s="135"/>
      <c r="F7" s="135"/>
      <c r="G7" s="136"/>
      <c r="H7" s="75"/>
      <c r="I7" s="135"/>
      <c r="J7" s="135"/>
      <c r="K7" s="135"/>
      <c r="L7" s="136"/>
      <c r="M7" s="75"/>
      <c r="N7" s="135"/>
      <c r="O7" s="135"/>
      <c r="P7" s="135"/>
      <c r="Q7" s="136"/>
      <c r="R7" s="75"/>
      <c r="S7" s="135"/>
      <c r="T7" s="135"/>
      <c r="U7" s="135"/>
      <c r="V7" s="136"/>
      <c r="W7" s="75"/>
      <c r="X7" s="135"/>
      <c r="Y7" s="135"/>
      <c r="Z7" s="135"/>
      <c r="AA7" s="136"/>
      <c r="AB7" s="75"/>
      <c r="AC7" s="135"/>
      <c r="AD7" s="135"/>
      <c r="AE7" s="135"/>
      <c r="AF7" s="136"/>
      <c r="AG7" s="75"/>
      <c r="AH7" s="135"/>
      <c r="AI7" s="135"/>
      <c r="AJ7" s="135"/>
      <c r="AK7" s="136"/>
      <c r="AL7" s="75"/>
      <c r="AM7" s="135"/>
      <c r="AN7" s="135"/>
      <c r="AO7" s="135"/>
      <c r="AP7" s="136"/>
      <c r="AQ7" s="75"/>
      <c r="AR7" s="135"/>
      <c r="AS7" s="135"/>
      <c r="AT7" s="135"/>
      <c r="AU7" s="136"/>
      <c r="AV7" s="75"/>
      <c r="AW7" s="135"/>
      <c r="AX7" s="135"/>
      <c r="AY7" s="135"/>
      <c r="AZ7" s="136"/>
      <c r="BA7" s="75"/>
      <c r="BB7" s="135"/>
      <c r="BC7" s="135"/>
      <c r="BD7" s="135"/>
      <c r="BE7" s="136"/>
      <c r="BF7" s="75"/>
      <c r="BG7" s="135"/>
      <c r="BH7" s="135"/>
      <c r="BI7" s="135"/>
      <c r="BJ7" s="136"/>
      <c r="BK7" s="75"/>
      <c r="BL7" s="135"/>
      <c r="BM7" s="135"/>
      <c r="BN7" s="135"/>
      <c r="BO7" s="136"/>
      <c r="BP7" s="75"/>
      <c r="BQ7" s="135"/>
      <c r="BR7" s="135"/>
      <c r="BS7" s="135"/>
      <c r="BT7" s="136"/>
      <c r="BU7" s="75"/>
      <c r="BV7" s="135"/>
      <c r="BW7" s="135"/>
      <c r="BX7" s="135"/>
      <c r="BY7" s="136"/>
      <c r="BZ7" s="75"/>
      <c r="CA7" s="135"/>
      <c r="CB7" s="135"/>
      <c r="CC7" s="135"/>
      <c r="CD7" s="136"/>
      <c r="CE7" s="75"/>
      <c r="CF7" s="135"/>
      <c r="CG7" s="135"/>
      <c r="CH7" s="135"/>
      <c r="CI7" s="136"/>
      <c r="CJ7" s="75"/>
      <c r="CK7" s="135"/>
      <c r="CL7" s="135"/>
      <c r="CM7" s="135"/>
      <c r="CN7" s="136"/>
      <c r="CO7" s="75"/>
      <c r="CP7" s="135"/>
      <c r="CQ7" s="135"/>
      <c r="CR7" s="135"/>
      <c r="CS7" s="136"/>
      <c r="CT7" s="75"/>
      <c r="CU7" s="135"/>
      <c r="CV7" s="135"/>
      <c r="CW7" s="135"/>
      <c r="CX7" s="136"/>
      <c r="CY7" s="75"/>
      <c r="CZ7" s="135"/>
      <c r="DA7" s="135"/>
      <c r="DB7" s="135"/>
      <c r="DC7" s="136"/>
      <c r="DD7" s="75"/>
      <c r="DE7" s="135"/>
      <c r="DF7" s="135"/>
      <c r="DG7" s="135"/>
      <c r="DH7" s="136"/>
      <c r="DI7" s="75"/>
      <c r="DJ7" s="135"/>
      <c r="DK7" s="135"/>
      <c r="DL7" s="135"/>
      <c r="DM7" s="136"/>
      <c r="DN7" s="75"/>
      <c r="DO7" s="135"/>
      <c r="DP7" s="135"/>
      <c r="DQ7" s="135"/>
      <c r="DR7" s="136"/>
      <c r="DS7" s="75"/>
      <c r="DT7" s="135"/>
      <c r="DU7" s="135"/>
      <c r="DV7" s="135"/>
      <c r="DW7" s="136"/>
    </row>
    <row r="8" spans="1:127" ht="4.5" customHeight="1">
      <c r="A8" s="68"/>
      <c r="B8" s="69"/>
      <c r="C8" s="75"/>
      <c r="D8" s="135"/>
      <c r="E8" s="135"/>
      <c r="F8" s="135"/>
      <c r="G8" s="136"/>
      <c r="H8" s="75"/>
      <c r="I8" s="135"/>
      <c r="J8" s="135"/>
      <c r="K8" s="135"/>
      <c r="L8" s="136"/>
      <c r="M8" s="75"/>
      <c r="N8" s="135"/>
      <c r="O8" s="135"/>
      <c r="P8" s="135"/>
      <c r="Q8" s="136"/>
      <c r="R8" s="75"/>
      <c r="S8" s="135"/>
      <c r="T8" s="135"/>
      <c r="U8" s="135"/>
      <c r="V8" s="136"/>
      <c r="W8" s="75"/>
      <c r="X8" s="135"/>
      <c r="Y8" s="135"/>
      <c r="Z8" s="135"/>
      <c r="AA8" s="136"/>
      <c r="AB8" s="75"/>
      <c r="AC8" s="135"/>
      <c r="AD8" s="135"/>
      <c r="AE8" s="135"/>
      <c r="AF8" s="136"/>
      <c r="AG8" s="75"/>
      <c r="AH8" s="135"/>
      <c r="AI8" s="135"/>
      <c r="AJ8" s="135"/>
      <c r="AK8" s="136"/>
      <c r="AL8" s="75"/>
      <c r="AM8" s="135"/>
      <c r="AN8" s="135"/>
      <c r="AO8" s="135"/>
      <c r="AP8" s="136"/>
      <c r="AQ8" s="75"/>
      <c r="AR8" s="135"/>
      <c r="AS8" s="135"/>
      <c r="AT8" s="135"/>
      <c r="AU8" s="136"/>
      <c r="AV8" s="75"/>
      <c r="AW8" s="135"/>
      <c r="AX8" s="135"/>
      <c r="AY8" s="135"/>
      <c r="AZ8" s="136"/>
      <c r="BA8" s="75"/>
      <c r="BB8" s="135"/>
      <c r="BC8" s="135"/>
      <c r="BD8" s="135"/>
      <c r="BE8" s="136"/>
      <c r="BF8" s="75"/>
      <c r="BG8" s="135"/>
      <c r="BH8" s="135"/>
      <c r="BI8" s="135"/>
      <c r="BJ8" s="136"/>
      <c r="BK8" s="75"/>
      <c r="BL8" s="135"/>
      <c r="BM8" s="135"/>
      <c r="BN8" s="135"/>
      <c r="BO8" s="136"/>
      <c r="BP8" s="75"/>
      <c r="BQ8" s="135"/>
      <c r="BR8" s="135"/>
      <c r="BS8" s="135"/>
      <c r="BT8" s="136"/>
      <c r="BU8" s="75"/>
      <c r="BV8" s="135"/>
      <c r="BW8" s="135"/>
      <c r="BX8" s="135"/>
      <c r="BY8" s="136"/>
      <c r="BZ8" s="75"/>
      <c r="CA8" s="135"/>
      <c r="CB8" s="135"/>
      <c r="CC8" s="135"/>
      <c r="CD8" s="136"/>
      <c r="CE8" s="75"/>
      <c r="CF8" s="135"/>
      <c r="CG8" s="135"/>
      <c r="CH8" s="135"/>
      <c r="CI8" s="136"/>
      <c r="CJ8" s="75"/>
      <c r="CK8" s="135"/>
      <c r="CL8" s="135"/>
      <c r="CM8" s="135"/>
      <c r="CN8" s="136"/>
      <c r="CO8" s="75"/>
      <c r="CP8" s="135"/>
      <c r="CQ8" s="135"/>
      <c r="CR8" s="135"/>
      <c r="CS8" s="136"/>
      <c r="CT8" s="75"/>
      <c r="CU8" s="135"/>
      <c r="CV8" s="135"/>
      <c r="CW8" s="135"/>
      <c r="CX8" s="136"/>
      <c r="CY8" s="75"/>
      <c r="CZ8" s="135"/>
      <c r="DA8" s="135"/>
      <c r="DB8" s="135"/>
      <c r="DC8" s="136"/>
      <c r="DD8" s="75"/>
      <c r="DE8" s="135"/>
      <c r="DF8" s="135"/>
      <c r="DG8" s="135"/>
      <c r="DH8" s="136"/>
      <c r="DI8" s="75"/>
      <c r="DJ8" s="135"/>
      <c r="DK8" s="135"/>
      <c r="DL8" s="135"/>
      <c r="DM8" s="136"/>
      <c r="DN8" s="75"/>
      <c r="DO8" s="135"/>
      <c r="DP8" s="135"/>
      <c r="DQ8" s="135"/>
      <c r="DR8" s="136"/>
      <c r="DS8" s="75"/>
      <c r="DT8" s="135"/>
      <c r="DU8" s="135"/>
      <c r="DV8" s="135"/>
      <c r="DW8" s="136"/>
    </row>
    <row r="9" spans="1:127" ht="13.5" customHeight="1">
      <c r="A9" s="68" t="s">
        <v>6</v>
      </c>
      <c r="B9" s="69"/>
      <c r="C9" s="137"/>
      <c r="D9" s="135"/>
      <c r="E9" s="135"/>
      <c r="F9" s="135"/>
      <c r="G9" s="136"/>
      <c r="H9" s="137"/>
      <c r="I9" s="135"/>
      <c r="J9" s="135"/>
      <c r="K9" s="135"/>
      <c r="L9" s="136"/>
      <c r="M9" s="137"/>
      <c r="N9" s="135"/>
      <c r="O9" s="135"/>
      <c r="P9" s="135"/>
      <c r="Q9" s="136"/>
      <c r="R9" s="137"/>
      <c r="S9" s="135"/>
      <c r="T9" s="135"/>
      <c r="U9" s="135"/>
      <c r="V9" s="136"/>
      <c r="W9" s="137"/>
      <c r="X9" s="135"/>
      <c r="Y9" s="135"/>
      <c r="Z9" s="135"/>
      <c r="AA9" s="136"/>
      <c r="AB9" s="137"/>
      <c r="AC9" s="135"/>
      <c r="AD9" s="135"/>
      <c r="AE9" s="135"/>
      <c r="AF9" s="136"/>
      <c r="AG9" s="6"/>
      <c r="AH9" s="135"/>
      <c r="AI9" s="135"/>
      <c r="AJ9" s="135"/>
      <c r="AK9" s="136"/>
      <c r="AL9" s="6"/>
      <c r="AM9" s="135"/>
      <c r="AN9" s="135"/>
      <c r="AO9" s="135"/>
      <c r="AP9" s="136"/>
      <c r="AQ9" s="137"/>
      <c r="AR9" s="135"/>
      <c r="AS9" s="135"/>
      <c r="AT9" s="135"/>
      <c r="AU9" s="136"/>
      <c r="AV9" s="137"/>
      <c r="AW9" s="135"/>
      <c r="AX9" s="135"/>
      <c r="AY9" s="135"/>
      <c r="AZ9" s="136"/>
      <c r="BA9" s="137"/>
      <c r="BB9" s="135"/>
      <c r="BC9" s="135"/>
      <c r="BD9" s="135"/>
      <c r="BE9" s="136"/>
      <c r="BF9" s="137"/>
      <c r="BG9" s="135"/>
      <c r="BH9" s="135"/>
      <c r="BI9" s="135"/>
      <c r="BJ9" s="136"/>
      <c r="BK9" s="137"/>
      <c r="BL9" s="135"/>
      <c r="BM9" s="135"/>
      <c r="BN9" s="135"/>
      <c r="BO9" s="136"/>
      <c r="BP9" s="6"/>
      <c r="BQ9" s="135"/>
      <c r="BR9" s="135"/>
      <c r="BS9" s="135"/>
      <c r="BT9" s="136"/>
      <c r="BU9" s="6"/>
      <c r="BV9" s="135"/>
      <c r="BW9" s="135"/>
      <c r="BX9" s="135"/>
      <c r="BY9" s="136"/>
      <c r="BZ9" s="6"/>
      <c r="CA9" s="135"/>
      <c r="CB9" s="135"/>
      <c r="CC9" s="135"/>
      <c r="CD9" s="136"/>
      <c r="CE9" s="6"/>
      <c r="CF9" s="135"/>
      <c r="CG9" s="135"/>
      <c r="CH9" s="135"/>
      <c r="CI9" s="136"/>
      <c r="CJ9" s="6"/>
      <c r="CK9" s="135"/>
      <c r="CL9" s="135"/>
      <c r="CM9" s="135"/>
      <c r="CN9" s="136"/>
      <c r="CO9" s="6"/>
      <c r="CP9" s="135"/>
      <c r="CQ9" s="135"/>
      <c r="CR9" s="135"/>
      <c r="CS9" s="136"/>
      <c r="CT9" s="6"/>
      <c r="CU9" s="135"/>
      <c r="CV9" s="135"/>
      <c r="CW9" s="135"/>
      <c r="CX9" s="136"/>
      <c r="CY9" s="6"/>
      <c r="CZ9" s="135"/>
      <c r="DA9" s="135"/>
      <c r="DB9" s="135"/>
      <c r="DC9" s="136"/>
      <c r="DD9" s="6"/>
      <c r="DE9" s="135"/>
      <c r="DF9" s="135"/>
      <c r="DG9" s="135"/>
      <c r="DH9" s="136"/>
      <c r="DI9" s="6"/>
      <c r="DJ9" s="135"/>
      <c r="DK9" s="135"/>
      <c r="DL9" s="135"/>
      <c r="DM9" s="136"/>
      <c r="DN9" s="6"/>
      <c r="DO9" s="135"/>
      <c r="DP9" s="135"/>
      <c r="DQ9" s="135"/>
      <c r="DR9" s="136"/>
      <c r="DS9" s="6"/>
      <c r="DT9" s="135"/>
      <c r="DU9" s="135"/>
      <c r="DV9" s="135"/>
      <c r="DW9" s="136"/>
    </row>
    <row r="10" spans="1:127" ht="33.75">
      <c r="A10" s="68" t="s">
        <v>129</v>
      </c>
      <c r="B10" s="68" t="s">
        <v>7</v>
      </c>
      <c r="C10" s="41" t="s">
        <v>92</v>
      </c>
      <c r="D10" s="40" t="s">
        <v>93</v>
      </c>
      <c r="E10" s="40" t="s">
        <v>8</v>
      </c>
      <c r="F10" s="40" t="s">
        <v>94</v>
      </c>
      <c r="G10" s="40" t="s">
        <v>9</v>
      </c>
      <c r="H10" s="41" t="s">
        <v>92</v>
      </c>
      <c r="I10" s="40" t="s">
        <v>93</v>
      </c>
      <c r="J10" s="40" t="s">
        <v>8</v>
      </c>
      <c r="K10" s="40" t="s">
        <v>94</v>
      </c>
      <c r="L10" s="40" t="s">
        <v>9</v>
      </c>
      <c r="M10" s="41" t="s">
        <v>92</v>
      </c>
      <c r="N10" s="40" t="s">
        <v>93</v>
      </c>
      <c r="O10" s="40" t="s">
        <v>8</v>
      </c>
      <c r="P10" s="40" t="s">
        <v>94</v>
      </c>
      <c r="Q10" s="40" t="s">
        <v>9</v>
      </c>
      <c r="R10" s="41" t="s">
        <v>92</v>
      </c>
      <c r="S10" s="40" t="s">
        <v>93</v>
      </c>
      <c r="T10" s="40" t="s">
        <v>8</v>
      </c>
      <c r="U10" s="40" t="s">
        <v>94</v>
      </c>
      <c r="V10" s="40" t="s">
        <v>9</v>
      </c>
      <c r="W10" s="41" t="s">
        <v>92</v>
      </c>
      <c r="X10" s="40" t="s">
        <v>93</v>
      </c>
      <c r="Y10" s="40" t="s">
        <v>8</v>
      </c>
      <c r="Z10" s="40" t="s">
        <v>94</v>
      </c>
      <c r="AA10" s="40" t="s">
        <v>9</v>
      </c>
      <c r="AB10" s="41" t="s">
        <v>92</v>
      </c>
      <c r="AC10" s="40" t="s">
        <v>93</v>
      </c>
      <c r="AD10" s="40" t="s">
        <v>8</v>
      </c>
      <c r="AE10" s="40" t="s">
        <v>94</v>
      </c>
      <c r="AF10" s="40" t="s">
        <v>9</v>
      </c>
      <c r="AG10" s="41" t="s">
        <v>92</v>
      </c>
      <c r="AH10" s="40" t="s">
        <v>93</v>
      </c>
      <c r="AI10" s="40" t="s">
        <v>8</v>
      </c>
      <c r="AJ10" s="40" t="s">
        <v>94</v>
      </c>
      <c r="AK10" s="40" t="s">
        <v>9</v>
      </c>
      <c r="AL10" s="41" t="s">
        <v>92</v>
      </c>
      <c r="AM10" s="40" t="s">
        <v>93</v>
      </c>
      <c r="AN10" s="40" t="s">
        <v>8</v>
      </c>
      <c r="AO10" s="40" t="s">
        <v>94</v>
      </c>
      <c r="AP10" s="40" t="s">
        <v>9</v>
      </c>
      <c r="AQ10" s="41" t="s">
        <v>92</v>
      </c>
      <c r="AR10" s="40" t="s">
        <v>93</v>
      </c>
      <c r="AS10" s="40" t="s">
        <v>8</v>
      </c>
      <c r="AT10" s="40" t="s">
        <v>94</v>
      </c>
      <c r="AU10" s="40" t="s">
        <v>9</v>
      </c>
      <c r="AV10" s="41" t="s">
        <v>92</v>
      </c>
      <c r="AW10" s="40" t="s">
        <v>93</v>
      </c>
      <c r="AX10" s="40" t="s">
        <v>8</v>
      </c>
      <c r="AY10" s="40" t="s">
        <v>94</v>
      </c>
      <c r="AZ10" s="40" t="s">
        <v>9</v>
      </c>
      <c r="BA10" s="41" t="s">
        <v>92</v>
      </c>
      <c r="BB10" s="40" t="s">
        <v>93</v>
      </c>
      <c r="BC10" s="40" t="s">
        <v>8</v>
      </c>
      <c r="BD10" s="40" t="s">
        <v>94</v>
      </c>
      <c r="BE10" s="40" t="s">
        <v>9</v>
      </c>
      <c r="BF10" s="41" t="s">
        <v>92</v>
      </c>
      <c r="BG10" s="40" t="s">
        <v>93</v>
      </c>
      <c r="BH10" s="40" t="s">
        <v>8</v>
      </c>
      <c r="BI10" s="40" t="s">
        <v>94</v>
      </c>
      <c r="BJ10" s="40" t="s">
        <v>9</v>
      </c>
      <c r="BK10" s="41" t="s">
        <v>92</v>
      </c>
      <c r="BL10" s="40" t="s">
        <v>93</v>
      </c>
      <c r="BM10" s="40" t="s">
        <v>8</v>
      </c>
      <c r="BN10" s="40" t="s">
        <v>94</v>
      </c>
      <c r="BO10" s="40" t="s">
        <v>9</v>
      </c>
      <c r="BP10" s="41" t="s">
        <v>92</v>
      </c>
      <c r="BQ10" s="40" t="s">
        <v>93</v>
      </c>
      <c r="BR10" s="40" t="s">
        <v>8</v>
      </c>
      <c r="BS10" s="40" t="s">
        <v>94</v>
      </c>
      <c r="BT10" s="40" t="s">
        <v>9</v>
      </c>
      <c r="BU10" s="41" t="s">
        <v>92</v>
      </c>
      <c r="BV10" s="40" t="s">
        <v>93</v>
      </c>
      <c r="BW10" s="40" t="s">
        <v>8</v>
      </c>
      <c r="BX10" s="40" t="s">
        <v>94</v>
      </c>
      <c r="BY10" s="40" t="s">
        <v>9</v>
      </c>
      <c r="BZ10" s="41" t="s">
        <v>92</v>
      </c>
      <c r="CA10" s="40" t="s">
        <v>93</v>
      </c>
      <c r="CB10" s="40" t="s">
        <v>8</v>
      </c>
      <c r="CC10" s="40" t="s">
        <v>94</v>
      </c>
      <c r="CD10" s="40" t="s">
        <v>9</v>
      </c>
      <c r="CE10" s="41" t="s">
        <v>92</v>
      </c>
      <c r="CF10" s="40" t="s">
        <v>93</v>
      </c>
      <c r="CG10" s="40" t="s">
        <v>8</v>
      </c>
      <c r="CH10" s="40" t="s">
        <v>94</v>
      </c>
      <c r="CI10" s="40" t="s">
        <v>9</v>
      </c>
      <c r="CJ10" s="41" t="s">
        <v>92</v>
      </c>
      <c r="CK10" s="40" t="s">
        <v>93</v>
      </c>
      <c r="CL10" s="40" t="s">
        <v>8</v>
      </c>
      <c r="CM10" s="40" t="s">
        <v>94</v>
      </c>
      <c r="CN10" s="40" t="s">
        <v>9</v>
      </c>
      <c r="CO10" s="41" t="s">
        <v>92</v>
      </c>
      <c r="CP10" s="40" t="s">
        <v>93</v>
      </c>
      <c r="CQ10" s="40" t="s">
        <v>8</v>
      </c>
      <c r="CR10" s="40" t="s">
        <v>94</v>
      </c>
      <c r="CS10" s="40" t="s">
        <v>9</v>
      </c>
      <c r="CT10" s="41" t="s">
        <v>92</v>
      </c>
      <c r="CU10" s="40" t="s">
        <v>93</v>
      </c>
      <c r="CV10" s="40" t="s">
        <v>8</v>
      </c>
      <c r="CW10" s="40" t="s">
        <v>94</v>
      </c>
      <c r="CX10" s="40" t="s">
        <v>9</v>
      </c>
      <c r="CY10" s="41"/>
      <c r="CZ10" s="40"/>
      <c r="DA10" s="40"/>
      <c r="DB10" s="40"/>
      <c r="DC10" s="40"/>
      <c r="DD10" s="41"/>
      <c r="DE10" s="40"/>
      <c r="DF10" s="40"/>
      <c r="DG10" s="40"/>
      <c r="DH10" s="40"/>
      <c r="DI10" s="41"/>
      <c r="DJ10" s="40"/>
      <c r="DK10" s="40"/>
      <c r="DL10" s="40"/>
      <c r="DM10" s="40"/>
      <c r="DN10" s="41"/>
      <c r="DO10" s="40"/>
      <c r="DP10" s="40"/>
      <c r="DQ10" s="40"/>
      <c r="DR10" s="40"/>
      <c r="DS10" s="41"/>
      <c r="DT10" s="40"/>
      <c r="DU10" s="40"/>
      <c r="DV10" s="40"/>
      <c r="DW10" s="40"/>
    </row>
    <row r="11" spans="1:127" ht="13.5" customHeight="1">
      <c r="A11" s="139" t="s">
        <v>345</v>
      </c>
      <c r="B11" s="47" t="s">
        <v>635</v>
      </c>
      <c r="C11" s="61"/>
      <c r="D11" s="47"/>
      <c r="E11" s="95"/>
      <c r="G11" s="140"/>
      <c r="H11" s="61"/>
      <c r="I11" s="47"/>
      <c r="J11" s="95"/>
      <c r="L11" s="140"/>
      <c r="M11" s="61"/>
      <c r="N11" s="47"/>
      <c r="O11" s="95"/>
      <c r="Q11" s="140"/>
      <c r="R11" s="61"/>
      <c r="S11" s="47"/>
      <c r="T11" s="95"/>
      <c r="V11" s="140"/>
      <c r="W11" s="61"/>
      <c r="X11" s="47"/>
      <c r="Y11" s="95"/>
      <c r="AA11" s="140"/>
      <c r="AB11" s="61"/>
      <c r="AC11" s="47"/>
      <c r="AD11" s="95"/>
      <c r="AF11" s="140"/>
      <c r="AG11" s="61"/>
      <c r="AH11" s="47"/>
      <c r="AI11" s="95"/>
      <c r="AK11" s="140"/>
      <c r="AL11" s="61"/>
      <c r="AM11" s="47"/>
      <c r="AN11" s="95"/>
      <c r="AP11" s="140"/>
      <c r="AQ11" s="61"/>
      <c r="AR11" s="47"/>
      <c r="AS11" s="95"/>
      <c r="AU11" s="140"/>
      <c r="AV11" s="61"/>
      <c r="AW11" s="47"/>
      <c r="AX11" s="95"/>
      <c r="AZ11" s="140"/>
      <c r="BA11" s="61"/>
      <c r="BB11" s="47"/>
      <c r="BC11" s="95"/>
      <c r="BE11" s="140"/>
      <c r="BF11" s="61"/>
      <c r="BG11" s="47"/>
      <c r="BH11" s="95"/>
      <c r="BJ11" s="140"/>
      <c r="BK11" s="61" t="s">
        <v>636</v>
      </c>
      <c r="BL11" s="47">
        <v>50</v>
      </c>
      <c r="BM11" s="95">
        <v>0.33329999999999999</v>
      </c>
      <c r="BN11" s="2">
        <v>11</v>
      </c>
      <c r="BO11" s="140">
        <v>0.6875</v>
      </c>
      <c r="BP11" s="61"/>
      <c r="BQ11" s="47">
        <v>50</v>
      </c>
      <c r="BR11" s="95">
        <v>0.33329999999999999</v>
      </c>
      <c r="BS11" s="2">
        <v>12</v>
      </c>
      <c r="BT11" s="140">
        <v>0.75</v>
      </c>
      <c r="BU11" s="61"/>
      <c r="BV11" s="47"/>
      <c r="BW11" s="95"/>
      <c r="BY11" s="140"/>
      <c r="BZ11" s="61"/>
      <c r="CA11" s="47"/>
      <c r="CB11" s="95"/>
      <c r="CD11" s="140"/>
      <c r="CE11" s="61"/>
      <c r="CF11" s="47"/>
      <c r="CG11" s="95"/>
      <c r="CI11" s="140"/>
      <c r="CJ11" s="61"/>
      <c r="CK11" s="47"/>
      <c r="CL11" s="95"/>
      <c r="CN11" s="140"/>
      <c r="CO11" s="61"/>
      <c r="CP11" s="47"/>
      <c r="CQ11" s="95"/>
      <c r="CS11" s="140"/>
      <c r="CT11" s="61"/>
      <c r="CU11" s="47"/>
      <c r="CV11" s="95"/>
      <c r="CX11" s="140"/>
      <c r="CY11" s="61"/>
      <c r="CZ11" s="47"/>
      <c r="DA11" s="95"/>
      <c r="DC11" s="95"/>
      <c r="DD11" s="61"/>
      <c r="DE11" s="47"/>
      <c r="DF11" s="95"/>
      <c r="DH11" s="140"/>
      <c r="DI11" s="61"/>
      <c r="DJ11" s="47"/>
      <c r="DK11" s="95"/>
      <c r="DM11" s="140"/>
      <c r="DN11" s="61"/>
      <c r="DO11" s="47"/>
      <c r="DP11" s="95"/>
      <c r="DR11" s="140"/>
      <c r="DS11" s="61"/>
      <c r="DT11" s="47"/>
      <c r="DU11" s="95"/>
      <c r="DW11" s="140"/>
    </row>
    <row r="12" spans="1:127" ht="13.5" customHeight="1">
      <c r="A12" s="139" t="s">
        <v>348</v>
      </c>
      <c r="B12" s="47" t="s">
        <v>637</v>
      </c>
      <c r="C12" s="61"/>
      <c r="D12" s="47" t="s">
        <v>638</v>
      </c>
      <c r="E12" s="95" t="s">
        <v>639</v>
      </c>
      <c r="F12" s="2" t="s">
        <v>640</v>
      </c>
      <c r="G12" s="140" t="s">
        <v>641</v>
      </c>
      <c r="H12" s="61"/>
      <c r="I12" s="47" t="s">
        <v>642</v>
      </c>
      <c r="J12" s="95" t="s">
        <v>643</v>
      </c>
      <c r="K12" s="2" t="s">
        <v>644</v>
      </c>
      <c r="L12" s="140">
        <v>0.16700000000000001</v>
      </c>
      <c r="M12" s="61"/>
      <c r="N12" s="47" t="s">
        <v>645</v>
      </c>
      <c r="O12" s="95" t="s">
        <v>646</v>
      </c>
      <c r="P12" s="2" t="s">
        <v>644</v>
      </c>
      <c r="Q12" s="140">
        <v>0.158</v>
      </c>
      <c r="R12" s="61"/>
      <c r="S12" s="47"/>
      <c r="T12" s="95"/>
      <c r="V12" s="140"/>
      <c r="W12" s="61"/>
      <c r="X12" s="47" t="s">
        <v>645</v>
      </c>
      <c r="Y12" s="95" t="s">
        <v>647</v>
      </c>
      <c r="Z12" s="2" t="s">
        <v>648</v>
      </c>
      <c r="AA12" s="140" t="s">
        <v>649</v>
      </c>
      <c r="AB12" s="61"/>
      <c r="AC12" s="47">
        <v>9</v>
      </c>
      <c r="AD12" s="95">
        <v>0.06</v>
      </c>
      <c r="AE12" s="2">
        <v>2</v>
      </c>
      <c r="AF12" s="140">
        <v>0.111</v>
      </c>
      <c r="AG12" s="61"/>
      <c r="AH12" s="47">
        <v>9</v>
      </c>
      <c r="AI12" s="95">
        <v>0.06</v>
      </c>
      <c r="AJ12" s="2">
        <v>2</v>
      </c>
      <c r="AK12" s="140">
        <v>0.111</v>
      </c>
      <c r="AL12" s="61"/>
      <c r="AM12" s="47"/>
      <c r="AN12" s="95"/>
      <c r="AP12" s="140"/>
      <c r="AQ12" s="61"/>
      <c r="AR12" s="47"/>
      <c r="AS12" s="95"/>
      <c r="AU12" s="140"/>
      <c r="AV12" s="61"/>
      <c r="AW12" s="47"/>
      <c r="AX12" s="95"/>
      <c r="AZ12" s="140"/>
      <c r="BA12" s="61"/>
      <c r="BB12" s="47"/>
      <c r="BC12" s="95"/>
      <c r="BE12" s="140"/>
      <c r="BF12" s="61"/>
      <c r="BG12" s="47"/>
      <c r="BH12" s="95"/>
      <c r="BJ12" s="140"/>
      <c r="BK12" s="61"/>
      <c r="BL12" s="47">
        <v>20</v>
      </c>
      <c r="BM12" s="95">
        <v>0.1333</v>
      </c>
      <c r="BN12" s="2">
        <v>3</v>
      </c>
      <c r="BO12" s="140">
        <v>0.1875</v>
      </c>
      <c r="BP12" s="61"/>
      <c r="BQ12" s="47">
        <v>19</v>
      </c>
      <c r="BR12" s="140">
        <v>0.12659999999999999</v>
      </c>
      <c r="BS12" s="2">
        <v>2</v>
      </c>
      <c r="BT12" s="140">
        <v>0.125</v>
      </c>
      <c r="BU12" s="61"/>
      <c r="BV12" s="47"/>
      <c r="BW12" s="95"/>
      <c r="BY12" s="140"/>
      <c r="BZ12" s="61"/>
      <c r="CA12" s="47"/>
      <c r="CB12" s="95"/>
      <c r="CD12" s="140"/>
      <c r="CE12" s="61"/>
      <c r="CF12" s="47"/>
      <c r="CG12" s="95"/>
      <c r="CI12" s="140"/>
      <c r="CJ12" s="61"/>
      <c r="CK12" s="47"/>
      <c r="CL12" s="95"/>
      <c r="CN12" s="140"/>
      <c r="CO12" s="61"/>
      <c r="CP12" s="47"/>
      <c r="CQ12" s="95"/>
      <c r="CS12" s="140"/>
      <c r="CT12" s="61"/>
      <c r="CU12" s="47"/>
      <c r="CV12" s="95"/>
      <c r="CX12" s="140"/>
      <c r="CY12" s="61"/>
      <c r="CZ12" s="47"/>
      <c r="DA12" s="95"/>
      <c r="DC12" s="140"/>
      <c r="DD12" s="61"/>
      <c r="DE12" s="47"/>
      <c r="DF12" s="95"/>
      <c r="DH12" s="140"/>
      <c r="DI12" s="61"/>
      <c r="DJ12" s="47"/>
      <c r="DK12" s="95"/>
      <c r="DM12" s="140"/>
      <c r="DN12" s="61"/>
      <c r="DO12" s="47"/>
      <c r="DP12" s="95"/>
      <c r="DR12" s="140"/>
      <c r="DS12" s="61"/>
      <c r="DT12" s="47"/>
      <c r="DU12" s="95"/>
      <c r="DW12" s="140"/>
    </row>
    <row r="13" spans="1:127" ht="13.5" customHeight="1">
      <c r="A13" s="180" t="s">
        <v>298</v>
      </c>
      <c r="B13" s="47" t="s">
        <v>650</v>
      </c>
      <c r="C13" s="61"/>
      <c r="D13" s="47" t="s">
        <v>651</v>
      </c>
      <c r="E13" s="95" t="s">
        <v>652</v>
      </c>
      <c r="F13" s="2" t="s">
        <v>653</v>
      </c>
      <c r="G13" s="140" t="s">
        <v>654</v>
      </c>
      <c r="H13" s="61"/>
      <c r="I13" s="47" t="s">
        <v>655</v>
      </c>
      <c r="J13" s="95" t="s">
        <v>656</v>
      </c>
      <c r="K13" s="2" t="s">
        <v>657</v>
      </c>
      <c r="L13" s="140">
        <v>0.66700000000000004</v>
      </c>
      <c r="M13" s="61"/>
      <c r="N13" s="47" t="s">
        <v>655</v>
      </c>
      <c r="O13" s="95" t="s">
        <v>656</v>
      </c>
      <c r="P13" s="2" t="s">
        <v>653</v>
      </c>
      <c r="Q13" s="140">
        <v>0.68400000000000005</v>
      </c>
      <c r="R13" s="61"/>
      <c r="S13" s="47"/>
      <c r="T13" s="95"/>
      <c r="V13" s="140"/>
      <c r="W13" s="61"/>
      <c r="X13" s="47" t="s">
        <v>658</v>
      </c>
      <c r="Y13" s="95" t="s">
        <v>659</v>
      </c>
      <c r="Z13" s="2" t="s">
        <v>657</v>
      </c>
      <c r="AA13" s="140" t="s">
        <v>660</v>
      </c>
      <c r="AB13" s="61"/>
      <c r="AC13" s="47">
        <v>61</v>
      </c>
      <c r="AD13" s="95">
        <v>0.40699999999999997</v>
      </c>
      <c r="AE13" s="2">
        <v>12</v>
      </c>
      <c r="AF13" s="140">
        <v>0.66700000000000004</v>
      </c>
      <c r="AG13" s="61"/>
      <c r="AH13" s="47">
        <v>61</v>
      </c>
      <c r="AI13" s="95">
        <v>0.40699999999999997</v>
      </c>
      <c r="AJ13" s="2">
        <v>12</v>
      </c>
      <c r="AK13" s="140">
        <v>0.66700000000000004</v>
      </c>
      <c r="AL13" s="61"/>
      <c r="AM13" s="47"/>
      <c r="AN13" s="95"/>
      <c r="AP13" s="140"/>
      <c r="AQ13" s="61"/>
      <c r="AR13" s="47"/>
      <c r="AS13" s="95"/>
      <c r="AU13" s="140"/>
      <c r="AV13" s="61"/>
      <c r="AW13" s="47"/>
      <c r="AX13" s="95"/>
      <c r="AZ13" s="140"/>
      <c r="BA13" s="61"/>
      <c r="BB13" s="47"/>
      <c r="BC13" s="95"/>
      <c r="BE13" s="140"/>
      <c r="BF13" s="61"/>
      <c r="BG13" s="47"/>
      <c r="BH13" s="95"/>
      <c r="BJ13" s="140"/>
      <c r="BK13" s="61" t="s">
        <v>661</v>
      </c>
      <c r="BL13" s="47">
        <v>15</v>
      </c>
      <c r="BM13" s="95">
        <v>0.1</v>
      </c>
      <c r="BN13" s="2">
        <v>2</v>
      </c>
      <c r="BO13" s="140">
        <v>0.125</v>
      </c>
      <c r="BP13" s="61"/>
      <c r="BQ13" s="47">
        <v>15</v>
      </c>
      <c r="BR13" s="95">
        <v>0.1</v>
      </c>
      <c r="BS13" s="2">
        <v>2</v>
      </c>
      <c r="BT13" s="140">
        <v>0.125</v>
      </c>
      <c r="BU13" s="61"/>
      <c r="BV13" s="47"/>
      <c r="BW13" s="95"/>
      <c r="BY13" s="140"/>
      <c r="BZ13" s="61"/>
      <c r="CA13" s="47"/>
      <c r="CB13" s="95"/>
      <c r="CD13" s="140"/>
      <c r="CE13" s="61"/>
      <c r="CF13" s="47"/>
      <c r="CG13" s="95"/>
      <c r="CI13" s="140"/>
      <c r="CJ13" s="61"/>
      <c r="CK13" s="47"/>
      <c r="CL13" s="95"/>
      <c r="CN13" s="140"/>
      <c r="CO13" s="61"/>
      <c r="CP13" s="47"/>
      <c r="CQ13" s="95"/>
      <c r="CS13" s="140"/>
      <c r="CT13" s="61"/>
      <c r="CU13" s="47"/>
      <c r="CV13" s="95"/>
      <c r="CX13" s="95"/>
      <c r="CY13" s="61"/>
      <c r="CZ13" s="47"/>
      <c r="DA13" s="95"/>
      <c r="DC13" s="140"/>
      <c r="DD13" s="61"/>
      <c r="DE13" s="47"/>
      <c r="DF13" s="95"/>
      <c r="DH13" s="140"/>
      <c r="DI13" s="61"/>
      <c r="DJ13" s="47"/>
      <c r="DK13" s="95"/>
      <c r="DM13" s="140"/>
      <c r="DN13" s="61"/>
      <c r="DO13" s="47"/>
      <c r="DP13" s="95"/>
      <c r="DR13" s="140"/>
      <c r="DS13" s="61"/>
      <c r="DT13" s="47"/>
      <c r="DU13" s="95"/>
      <c r="DW13" s="140"/>
    </row>
    <row r="14" spans="1:127" ht="13.5" customHeight="1">
      <c r="A14" s="139" t="s">
        <v>359</v>
      </c>
      <c r="B14" s="47" t="s">
        <v>662</v>
      </c>
      <c r="C14" s="61"/>
      <c r="D14" s="47"/>
      <c r="E14" s="95"/>
      <c r="G14" s="140"/>
      <c r="H14" s="61"/>
      <c r="I14" s="47"/>
      <c r="J14" s="95"/>
      <c r="L14" s="140"/>
      <c r="M14" s="61"/>
      <c r="N14" s="47"/>
      <c r="O14" s="95"/>
      <c r="Q14" s="140"/>
      <c r="R14" s="61"/>
      <c r="S14" s="47"/>
      <c r="T14" s="95"/>
      <c r="V14" s="140"/>
      <c r="W14" s="61"/>
      <c r="X14" s="47" t="s">
        <v>653</v>
      </c>
      <c r="Y14" s="95" t="s">
        <v>663</v>
      </c>
      <c r="Z14" s="2" t="s">
        <v>664</v>
      </c>
      <c r="AA14" s="140" t="s">
        <v>665</v>
      </c>
      <c r="AB14" s="61"/>
      <c r="AC14" s="47">
        <v>12</v>
      </c>
      <c r="AD14" s="95">
        <v>0.08</v>
      </c>
      <c r="AE14" s="2">
        <v>4</v>
      </c>
      <c r="AF14" s="140">
        <v>0.222</v>
      </c>
      <c r="AG14" s="61"/>
      <c r="AH14" s="47">
        <v>12</v>
      </c>
      <c r="AI14" s="95">
        <v>0.08</v>
      </c>
      <c r="AJ14" s="2">
        <v>4</v>
      </c>
      <c r="AK14" s="140">
        <v>0.222</v>
      </c>
      <c r="AL14" s="61"/>
      <c r="AM14" s="47"/>
      <c r="AN14" s="95"/>
      <c r="AP14" s="140"/>
      <c r="AQ14" s="61"/>
      <c r="AR14" s="47"/>
      <c r="AS14" s="95"/>
      <c r="AU14" s="140"/>
      <c r="AV14" s="61"/>
      <c r="AW14" s="47"/>
      <c r="AX14" s="95"/>
      <c r="AZ14" s="140"/>
      <c r="BA14" s="61"/>
      <c r="BB14" s="47"/>
      <c r="BC14" s="95"/>
      <c r="BE14" s="140"/>
      <c r="BF14" s="61"/>
      <c r="BG14" s="47"/>
      <c r="BH14" s="95"/>
      <c r="BJ14" s="140"/>
      <c r="BK14" s="61"/>
      <c r="BL14" s="47"/>
      <c r="BM14" s="95"/>
      <c r="BO14" s="140"/>
      <c r="BP14" s="61"/>
      <c r="BQ14" s="47"/>
      <c r="BR14" s="95"/>
      <c r="BT14" s="140"/>
      <c r="BU14" s="61"/>
      <c r="BV14" s="47"/>
      <c r="BW14" s="95"/>
      <c r="BY14" s="140"/>
      <c r="BZ14" s="61"/>
      <c r="CA14" s="47"/>
      <c r="CB14" s="95"/>
      <c r="CD14" s="140"/>
      <c r="CE14" s="61"/>
      <c r="CF14" s="47"/>
      <c r="CG14" s="95"/>
      <c r="CI14" s="140"/>
      <c r="CJ14" s="61"/>
      <c r="CK14" s="47"/>
      <c r="CL14" s="95"/>
      <c r="CN14" s="140"/>
      <c r="CO14" s="61"/>
      <c r="CP14" s="47"/>
      <c r="CQ14" s="95"/>
      <c r="CS14" s="140"/>
      <c r="CT14" s="61"/>
      <c r="CU14" s="47"/>
      <c r="CV14" s="95"/>
      <c r="CX14" s="140"/>
      <c r="CY14" s="61"/>
      <c r="CZ14" s="47"/>
      <c r="DA14" s="95"/>
      <c r="DC14" s="140"/>
      <c r="DD14" s="61"/>
      <c r="DE14" s="47"/>
      <c r="DF14" s="95"/>
      <c r="DH14" s="140"/>
      <c r="DI14" s="61"/>
      <c r="DJ14" s="47"/>
      <c r="DK14" s="95"/>
      <c r="DM14" s="140"/>
      <c r="DN14" s="61"/>
      <c r="DO14" s="47"/>
      <c r="DP14" s="95"/>
      <c r="DR14" s="140"/>
      <c r="DS14" s="61"/>
      <c r="DT14" s="47"/>
      <c r="DU14" s="95"/>
      <c r="DW14" s="140"/>
    </row>
    <row r="15" spans="1:127" ht="13.5" customHeight="1">
      <c r="A15" s="139" t="s">
        <v>336</v>
      </c>
      <c r="B15" s="47" t="s">
        <v>666</v>
      </c>
      <c r="C15" s="61"/>
      <c r="D15" s="47"/>
      <c r="E15" s="95"/>
      <c r="G15" s="140"/>
      <c r="H15" s="61"/>
      <c r="I15" s="47"/>
      <c r="J15" s="95"/>
      <c r="L15" s="140"/>
      <c r="M15" s="61"/>
      <c r="N15" s="47"/>
      <c r="O15" s="95"/>
      <c r="Q15" s="140"/>
      <c r="R15" s="61"/>
      <c r="S15" s="47"/>
      <c r="T15" s="95"/>
      <c r="V15" s="140"/>
      <c r="W15" s="61"/>
      <c r="X15" s="47"/>
      <c r="Y15" s="95"/>
      <c r="AA15" s="140"/>
      <c r="AB15" s="61"/>
      <c r="AC15" s="47"/>
      <c r="AD15" s="95"/>
      <c r="AF15" s="140"/>
      <c r="AG15" s="61"/>
      <c r="AH15" s="47"/>
      <c r="AI15" s="95"/>
      <c r="AK15" s="140"/>
      <c r="AL15" s="61"/>
      <c r="AM15" s="47"/>
      <c r="AN15" s="95"/>
      <c r="AP15" s="140"/>
      <c r="AQ15" s="61" t="s">
        <v>667</v>
      </c>
      <c r="AR15" s="47">
        <v>28</v>
      </c>
      <c r="AS15" s="95">
        <v>0.1867</v>
      </c>
      <c r="AT15" s="2">
        <v>8</v>
      </c>
      <c r="AU15" s="140">
        <v>0.4</v>
      </c>
      <c r="AV15" s="61"/>
      <c r="AW15" s="47">
        <v>28</v>
      </c>
      <c r="AX15" s="95">
        <v>0.18670000000000003</v>
      </c>
      <c r="AY15" s="2">
        <v>6</v>
      </c>
      <c r="AZ15" s="140">
        <v>0.375</v>
      </c>
      <c r="BA15" s="61"/>
      <c r="BB15" s="47">
        <v>21</v>
      </c>
      <c r="BC15" s="95">
        <v>0.14000000000000001</v>
      </c>
      <c r="BD15" s="2">
        <v>6</v>
      </c>
      <c r="BE15" s="140">
        <v>0.375</v>
      </c>
      <c r="BF15" s="61" t="s">
        <v>668</v>
      </c>
      <c r="BG15" s="47">
        <v>23</v>
      </c>
      <c r="BH15" s="95">
        <v>0.15329999999999999</v>
      </c>
      <c r="BI15" s="2">
        <v>7</v>
      </c>
      <c r="BJ15" s="140">
        <v>0.4375</v>
      </c>
      <c r="BK15" s="61"/>
      <c r="BL15" s="47"/>
      <c r="BM15" s="95"/>
      <c r="BO15" s="140"/>
      <c r="BP15" s="61"/>
      <c r="BQ15" s="47"/>
      <c r="BR15" s="95"/>
      <c r="BT15" s="140"/>
      <c r="BU15" s="61"/>
      <c r="BV15" s="47"/>
      <c r="BW15" s="95"/>
      <c r="BY15" s="140"/>
      <c r="BZ15" s="61"/>
      <c r="CA15" s="47"/>
      <c r="CB15" s="95"/>
      <c r="CD15" s="140"/>
      <c r="CE15" s="61"/>
      <c r="CF15" s="47"/>
      <c r="CG15" s="95"/>
      <c r="CI15" s="140"/>
      <c r="CJ15" s="61"/>
      <c r="CK15" s="47"/>
      <c r="CL15" s="95"/>
      <c r="CN15" s="140"/>
      <c r="CO15" s="61"/>
      <c r="CP15" s="47"/>
      <c r="CQ15" s="95"/>
      <c r="CS15" s="140"/>
      <c r="CT15" s="61"/>
      <c r="CU15" s="47"/>
      <c r="CV15" s="95"/>
      <c r="CX15" s="95"/>
      <c r="CY15" s="61"/>
      <c r="CZ15" s="47"/>
      <c r="DA15" s="95"/>
      <c r="DC15" s="140"/>
      <c r="DD15" s="61"/>
      <c r="DE15" s="47"/>
      <c r="DF15" s="95"/>
      <c r="DH15" s="140"/>
      <c r="DI15" s="61"/>
      <c r="DJ15" s="47"/>
      <c r="DK15" s="95"/>
      <c r="DM15" s="140"/>
      <c r="DN15" s="61"/>
      <c r="DO15" s="47"/>
      <c r="DP15" s="95"/>
      <c r="DR15" s="140"/>
      <c r="DS15" s="61"/>
      <c r="DT15" s="47"/>
      <c r="DU15" s="95"/>
      <c r="DW15" s="140"/>
    </row>
    <row r="16" spans="1:127" ht="13.5" customHeight="1">
      <c r="A16" s="139" t="s">
        <v>311</v>
      </c>
      <c r="B16" s="47" t="s">
        <v>669</v>
      </c>
      <c r="C16" s="61"/>
      <c r="D16" s="47"/>
      <c r="E16" s="95"/>
      <c r="G16" s="140"/>
      <c r="H16" s="61"/>
      <c r="I16" s="47"/>
      <c r="J16" s="95"/>
      <c r="L16" s="140"/>
      <c r="M16" s="61"/>
      <c r="N16" s="47"/>
      <c r="O16" s="95"/>
      <c r="Q16" s="140"/>
      <c r="R16" s="61"/>
      <c r="S16" s="47"/>
      <c r="T16" s="95"/>
      <c r="V16" s="140"/>
      <c r="W16" s="61"/>
      <c r="X16" s="47"/>
      <c r="Y16" s="95"/>
      <c r="AA16" s="140"/>
      <c r="AB16" s="61"/>
      <c r="AC16" s="47"/>
      <c r="AD16" s="95"/>
      <c r="AF16" s="140"/>
      <c r="AG16" s="61"/>
      <c r="AH16" s="47"/>
      <c r="AI16" s="95"/>
      <c r="AK16" s="140"/>
      <c r="AL16" s="61"/>
      <c r="AM16" s="47">
        <v>15</v>
      </c>
      <c r="AN16" s="95">
        <v>0.1</v>
      </c>
      <c r="AO16" s="2">
        <v>3</v>
      </c>
      <c r="AP16" s="140">
        <v>0.15</v>
      </c>
      <c r="AQ16" s="61" t="s">
        <v>669</v>
      </c>
      <c r="AR16" s="47">
        <v>15</v>
      </c>
      <c r="AS16" s="95">
        <v>0.1</v>
      </c>
      <c r="AT16" s="2">
        <v>3</v>
      </c>
      <c r="AU16" s="140">
        <v>0.15</v>
      </c>
      <c r="AV16" s="61"/>
      <c r="AW16" s="47">
        <v>20</v>
      </c>
      <c r="AX16" s="95">
        <v>0.1333</v>
      </c>
      <c r="AY16" s="2">
        <v>4</v>
      </c>
      <c r="AZ16" s="140">
        <v>0.25</v>
      </c>
      <c r="BA16" s="61"/>
      <c r="BB16" s="47">
        <v>20</v>
      </c>
      <c r="BC16" s="95">
        <v>0.13300000000000001</v>
      </c>
      <c r="BD16" s="2">
        <v>4</v>
      </c>
      <c r="BE16" s="140">
        <v>0.25</v>
      </c>
      <c r="BF16" s="61"/>
      <c r="BG16" s="47">
        <v>20</v>
      </c>
      <c r="BH16" s="95">
        <v>0.1333</v>
      </c>
      <c r="BI16" s="2">
        <v>5</v>
      </c>
      <c r="BJ16" s="140">
        <v>0.3125</v>
      </c>
      <c r="BK16" s="61"/>
      <c r="BL16" s="47"/>
      <c r="BM16" s="95"/>
      <c r="BO16" s="140"/>
      <c r="BP16" s="61"/>
      <c r="BQ16" s="47"/>
      <c r="BR16" s="95"/>
      <c r="BT16" s="140"/>
      <c r="BU16" s="61"/>
      <c r="BV16" s="47"/>
      <c r="BW16" s="95"/>
      <c r="BY16" s="140"/>
      <c r="BZ16" s="61"/>
      <c r="CA16" s="47"/>
      <c r="CB16" s="95"/>
      <c r="CD16" s="140"/>
      <c r="CE16" s="61"/>
      <c r="CF16" s="47"/>
      <c r="CG16" s="95"/>
      <c r="CI16" s="140"/>
      <c r="CJ16" s="61"/>
      <c r="CK16" s="47"/>
      <c r="CL16" s="95"/>
      <c r="CN16" s="140"/>
      <c r="CO16" s="61"/>
      <c r="CP16" s="47"/>
      <c r="CQ16" s="95"/>
      <c r="CS16" s="140"/>
      <c r="CT16" s="61"/>
      <c r="CU16" s="47"/>
      <c r="CV16" s="95"/>
      <c r="CX16" s="95"/>
      <c r="CY16" s="61"/>
      <c r="CZ16" s="47"/>
      <c r="DA16" s="95"/>
      <c r="DC16" s="140"/>
      <c r="DD16" s="61"/>
      <c r="DE16" s="47"/>
      <c r="DF16" s="95"/>
      <c r="DH16" s="140"/>
      <c r="DI16" s="61"/>
      <c r="DJ16" s="47"/>
      <c r="DK16" s="95"/>
      <c r="DM16" s="140"/>
      <c r="DN16" s="61"/>
      <c r="DO16" s="47"/>
      <c r="DP16" s="95"/>
      <c r="DR16" s="140"/>
      <c r="DS16" s="61"/>
      <c r="DT16" s="47"/>
      <c r="DU16" s="95"/>
      <c r="DW16" s="140"/>
    </row>
    <row r="17" spans="1:127" ht="13.5" customHeight="1">
      <c r="A17" s="139" t="s">
        <v>301</v>
      </c>
      <c r="B17" s="47" t="s">
        <v>670</v>
      </c>
      <c r="C17" s="61"/>
      <c r="D17" s="47"/>
      <c r="E17" s="95"/>
      <c r="G17" s="140"/>
      <c r="H17" s="61"/>
      <c r="I17" s="47"/>
      <c r="J17" s="95"/>
      <c r="L17" s="140"/>
      <c r="M17" s="61"/>
      <c r="N17" s="47"/>
      <c r="O17" s="95"/>
      <c r="Q17" s="140"/>
      <c r="R17" s="61"/>
      <c r="S17" s="47" t="s">
        <v>671</v>
      </c>
      <c r="T17" s="95" t="s">
        <v>672</v>
      </c>
      <c r="U17" s="2" t="s">
        <v>673</v>
      </c>
      <c r="V17" s="140" t="s">
        <v>674</v>
      </c>
      <c r="W17" s="61"/>
      <c r="X17" s="47"/>
      <c r="Y17" s="95"/>
      <c r="AA17" s="140"/>
      <c r="AB17" s="61"/>
      <c r="AC17" s="47"/>
      <c r="AD17" s="95"/>
      <c r="AF17" s="140"/>
      <c r="AG17" s="61"/>
      <c r="AH17" s="47"/>
      <c r="AI17" s="95"/>
      <c r="AK17" s="140"/>
      <c r="AL17" s="61"/>
      <c r="AM17" s="47"/>
      <c r="AN17" s="95"/>
      <c r="AP17" s="140"/>
      <c r="AQ17" s="61" t="s">
        <v>670</v>
      </c>
      <c r="AR17" s="47">
        <v>9</v>
      </c>
      <c r="AS17" s="95">
        <v>0.06</v>
      </c>
      <c r="AT17" s="2">
        <v>1</v>
      </c>
      <c r="AU17" s="140">
        <v>0.05</v>
      </c>
      <c r="AV17" s="61"/>
      <c r="AW17" s="47">
        <v>15</v>
      </c>
      <c r="AX17" s="95">
        <v>0.1</v>
      </c>
      <c r="AY17" s="2">
        <v>3</v>
      </c>
      <c r="AZ17" s="140">
        <v>0.1875</v>
      </c>
      <c r="BA17" s="61"/>
      <c r="BB17" s="47">
        <v>15</v>
      </c>
      <c r="BC17" s="95">
        <v>0.1</v>
      </c>
      <c r="BD17" s="2">
        <v>3</v>
      </c>
      <c r="BE17" s="140">
        <v>0.188</v>
      </c>
      <c r="BF17" s="61"/>
      <c r="BG17" s="47"/>
      <c r="BH17" s="95"/>
      <c r="BJ17" s="140"/>
      <c r="BK17" s="61"/>
      <c r="BL17" s="47"/>
      <c r="BM17" s="95"/>
      <c r="BO17" s="140"/>
      <c r="BP17" s="61"/>
      <c r="BQ17" s="47"/>
      <c r="BR17" s="95"/>
      <c r="BT17" s="140"/>
      <c r="BU17" s="61"/>
      <c r="BV17" s="47"/>
      <c r="BW17" s="95"/>
      <c r="BY17" s="140"/>
      <c r="BZ17" s="61"/>
      <c r="CA17" s="47"/>
      <c r="CB17" s="95"/>
      <c r="CD17" s="140"/>
      <c r="CE17" s="61"/>
      <c r="CF17" s="47"/>
      <c r="CG17" s="95"/>
      <c r="CI17" s="140"/>
      <c r="CJ17" s="61"/>
      <c r="CK17" s="47"/>
      <c r="CL17" s="95"/>
      <c r="CN17" s="140"/>
      <c r="CO17" s="61"/>
      <c r="CP17" s="47"/>
      <c r="CQ17" s="95"/>
      <c r="CS17" s="140"/>
      <c r="CT17" s="61"/>
      <c r="CU17" s="47"/>
      <c r="CV17" s="95"/>
      <c r="CX17" s="140"/>
      <c r="CY17" s="61"/>
      <c r="CZ17" s="47"/>
      <c r="DA17" s="95"/>
      <c r="DC17" s="140"/>
      <c r="DD17" s="61"/>
      <c r="DE17" s="47"/>
      <c r="DF17" s="95"/>
      <c r="DH17" s="140"/>
      <c r="DI17" s="61"/>
      <c r="DJ17" s="47"/>
      <c r="DK17" s="95"/>
      <c r="DM17" s="140"/>
      <c r="DN17" s="61"/>
      <c r="DO17" s="47"/>
      <c r="DP17" s="95"/>
      <c r="DR17" s="140"/>
      <c r="DS17" s="61"/>
      <c r="DT17" s="47"/>
      <c r="DU17" s="95"/>
      <c r="DW17" s="140"/>
    </row>
    <row r="18" spans="1:127" ht="13.5" customHeight="1">
      <c r="A18" s="139" t="s">
        <v>284</v>
      </c>
      <c r="B18" s="47" t="s">
        <v>675</v>
      </c>
      <c r="C18" s="61"/>
      <c r="D18" s="47"/>
      <c r="E18" s="95"/>
      <c r="G18" s="140"/>
      <c r="H18" s="61"/>
      <c r="I18" s="47"/>
      <c r="J18" s="95"/>
      <c r="L18" s="140"/>
      <c r="M18" s="61"/>
      <c r="N18" s="47"/>
      <c r="O18" s="95"/>
      <c r="Q18" s="140"/>
      <c r="R18" s="61"/>
      <c r="S18" s="47" t="s">
        <v>676</v>
      </c>
      <c r="T18" s="95" t="s">
        <v>677</v>
      </c>
      <c r="U18" s="2" t="s">
        <v>664</v>
      </c>
      <c r="V18" s="140" t="s">
        <v>665</v>
      </c>
      <c r="W18" s="61"/>
      <c r="X18" s="47"/>
      <c r="Y18" s="95"/>
      <c r="AA18" s="140"/>
      <c r="AB18" s="61"/>
      <c r="AC18" s="47"/>
      <c r="AD18" s="95"/>
      <c r="AF18" s="140"/>
      <c r="AG18" s="61"/>
      <c r="AH18" s="47"/>
      <c r="AI18" s="95"/>
      <c r="AK18" s="140"/>
      <c r="AL18" s="61"/>
      <c r="AM18" s="47"/>
      <c r="AN18" s="95"/>
      <c r="AP18" s="140"/>
      <c r="AQ18" s="61"/>
      <c r="AR18" s="47"/>
      <c r="AS18" s="95"/>
      <c r="AU18" s="140"/>
      <c r="AV18" s="61"/>
      <c r="AW18" s="47"/>
      <c r="AX18" s="95"/>
      <c r="AZ18" s="140"/>
      <c r="BA18" s="61"/>
      <c r="BB18" s="47"/>
      <c r="BC18" s="95"/>
      <c r="BE18" s="140"/>
      <c r="BF18" s="61"/>
      <c r="BG18" s="47"/>
      <c r="BH18" s="95"/>
      <c r="BJ18" s="140"/>
      <c r="BK18" s="61"/>
      <c r="BL18" s="47"/>
      <c r="BM18" s="95"/>
      <c r="BO18" s="140"/>
      <c r="BP18" s="61"/>
      <c r="BQ18" s="47"/>
      <c r="BR18" s="95"/>
      <c r="BT18" s="140"/>
      <c r="BU18" s="61"/>
      <c r="BV18" s="47"/>
      <c r="BW18" s="95"/>
      <c r="BY18" s="140"/>
      <c r="BZ18" s="61"/>
      <c r="CA18" s="47"/>
      <c r="CB18" s="95"/>
      <c r="CD18" s="140"/>
      <c r="CE18" s="61"/>
      <c r="CF18" s="47"/>
      <c r="CG18" s="95"/>
      <c r="CI18" s="140"/>
      <c r="CJ18" s="61"/>
      <c r="CK18" s="47"/>
      <c r="CL18" s="95"/>
      <c r="CN18" s="140"/>
      <c r="CO18" s="61"/>
      <c r="CP18" s="47"/>
      <c r="CQ18" s="95"/>
      <c r="CS18" s="140"/>
      <c r="CT18" s="61"/>
      <c r="CU18" s="47"/>
      <c r="CV18" s="95"/>
      <c r="CX18" s="95"/>
      <c r="CY18" s="61"/>
      <c r="CZ18" s="47"/>
      <c r="DA18" s="95"/>
      <c r="DC18" s="95"/>
      <c r="DD18" s="61"/>
      <c r="DE18" s="47"/>
      <c r="DF18" s="95"/>
      <c r="DH18" s="140"/>
      <c r="DI18" s="61"/>
      <c r="DJ18" s="47"/>
      <c r="DK18" s="95"/>
      <c r="DM18" s="140"/>
      <c r="DN18" s="61"/>
      <c r="DO18" s="47"/>
      <c r="DP18" s="95"/>
      <c r="DR18" s="140"/>
      <c r="DS18" s="61"/>
      <c r="DT18" s="47"/>
      <c r="DU18" s="95"/>
      <c r="DW18" s="140"/>
    </row>
    <row r="19" spans="1:127" ht="13.5" customHeight="1">
      <c r="A19" s="139" t="s">
        <v>281</v>
      </c>
      <c r="B19" s="47" t="s">
        <v>678</v>
      </c>
      <c r="C19" s="61"/>
      <c r="D19" s="47"/>
      <c r="E19" s="95"/>
      <c r="G19" s="140"/>
      <c r="H19" s="61"/>
      <c r="I19" s="47"/>
      <c r="J19" s="95"/>
      <c r="L19" s="140"/>
      <c r="M19" s="61"/>
      <c r="N19" s="47"/>
      <c r="O19" s="95"/>
      <c r="Q19" s="140"/>
      <c r="R19" s="61"/>
      <c r="S19" s="47" t="s">
        <v>642</v>
      </c>
      <c r="T19" s="95" t="s">
        <v>643</v>
      </c>
      <c r="U19" s="2" t="s">
        <v>640</v>
      </c>
      <c r="V19" s="140" t="s">
        <v>679</v>
      </c>
      <c r="W19" s="61"/>
      <c r="X19" s="47"/>
      <c r="Y19" s="95"/>
      <c r="AA19" s="140"/>
      <c r="AB19" s="61"/>
      <c r="AC19" s="47"/>
      <c r="AD19" s="95"/>
      <c r="AF19" s="140"/>
      <c r="AG19" s="61"/>
      <c r="AH19" s="47"/>
      <c r="AI19" s="95"/>
      <c r="AK19" s="140"/>
      <c r="AL19" s="61"/>
      <c r="AM19" s="47"/>
      <c r="AN19" s="95"/>
      <c r="AP19" s="140"/>
      <c r="AQ19" s="61"/>
      <c r="AR19" s="47"/>
      <c r="AS19" s="95"/>
      <c r="AU19" s="140"/>
      <c r="AV19" s="61"/>
      <c r="AW19" s="47"/>
      <c r="AX19" s="95"/>
      <c r="AZ19" s="140"/>
      <c r="BA19" s="61"/>
      <c r="BB19" s="47"/>
      <c r="BC19" s="95"/>
      <c r="BE19" s="140"/>
      <c r="BF19" s="61"/>
      <c r="BG19" s="47"/>
      <c r="BH19" s="95"/>
      <c r="BJ19" s="140"/>
      <c r="BK19" s="61"/>
      <c r="BL19" s="47"/>
      <c r="BM19" s="95"/>
      <c r="BO19" s="140"/>
      <c r="BP19" s="61"/>
      <c r="BQ19" s="47"/>
      <c r="BR19" s="95"/>
      <c r="BT19" s="140"/>
      <c r="BU19" s="61"/>
      <c r="BV19" s="47"/>
      <c r="BW19" s="95"/>
      <c r="BY19" s="140"/>
      <c r="BZ19" s="61"/>
      <c r="CA19" s="47"/>
      <c r="CB19" s="95"/>
      <c r="CD19" s="140"/>
      <c r="CE19" s="61"/>
      <c r="CF19" s="47"/>
      <c r="CG19" s="95"/>
      <c r="CI19" s="140"/>
      <c r="CJ19" s="61"/>
      <c r="CK19" s="47"/>
      <c r="CL19" s="95"/>
      <c r="CN19" s="140"/>
      <c r="CO19" s="61"/>
      <c r="CP19" s="47"/>
      <c r="CQ19" s="95"/>
      <c r="CS19" s="140"/>
      <c r="CT19" s="61"/>
      <c r="CU19" s="47"/>
      <c r="CV19" s="95"/>
      <c r="CX19" s="140"/>
      <c r="CY19" s="61"/>
      <c r="CZ19" s="47"/>
      <c r="DA19" s="95"/>
      <c r="DC19" s="140"/>
      <c r="DD19" s="61"/>
      <c r="DE19" s="47"/>
      <c r="DF19" s="95"/>
      <c r="DH19" s="140"/>
      <c r="DI19" s="61"/>
      <c r="DJ19" s="47"/>
      <c r="DK19" s="95"/>
      <c r="DM19" s="140"/>
      <c r="DN19" s="61"/>
      <c r="DO19" s="47"/>
      <c r="DP19" s="95"/>
      <c r="DR19" s="140"/>
      <c r="DS19" s="61"/>
      <c r="DT19" s="47"/>
      <c r="DU19" s="95"/>
      <c r="DW19" s="140"/>
    </row>
    <row r="20" spans="1:127" ht="13.5" customHeight="1">
      <c r="A20" s="139" t="s">
        <v>316</v>
      </c>
      <c r="B20" s="47" t="s">
        <v>680</v>
      </c>
      <c r="C20" s="61"/>
      <c r="D20" s="47"/>
      <c r="E20" s="95"/>
      <c r="G20" s="140"/>
      <c r="H20" s="61"/>
      <c r="I20" s="47"/>
      <c r="J20" s="95"/>
      <c r="L20" s="140"/>
      <c r="M20" s="61"/>
      <c r="N20" s="47"/>
      <c r="O20" s="95"/>
      <c r="Q20" s="140"/>
      <c r="R20" s="61"/>
      <c r="S20" s="47" t="s">
        <v>673</v>
      </c>
      <c r="T20" s="95" t="s">
        <v>681</v>
      </c>
      <c r="U20" s="2" t="s">
        <v>640</v>
      </c>
      <c r="V20" s="140" t="s">
        <v>679</v>
      </c>
      <c r="W20" s="61"/>
      <c r="X20" s="47"/>
      <c r="Y20" s="95"/>
      <c r="AA20" s="140"/>
      <c r="AB20" s="61"/>
      <c r="AC20" s="47"/>
      <c r="AD20" s="95"/>
      <c r="AF20" s="140"/>
      <c r="AG20" s="61"/>
      <c r="AH20" s="47"/>
      <c r="AI20" s="95"/>
      <c r="AK20" s="140"/>
      <c r="AL20" s="61"/>
      <c r="AM20" s="47"/>
      <c r="AN20" s="95"/>
      <c r="AP20" s="140"/>
      <c r="AQ20" s="61"/>
      <c r="AR20" s="47"/>
      <c r="AS20" s="95"/>
      <c r="AU20" s="140"/>
      <c r="AV20" s="61"/>
      <c r="AW20" s="47"/>
      <c r="AX20" s="95"/>
      <c r="AZ20" s="140"/>
      <c r="BA20" s="61"/>
      <c r="BB20" s="47"/>
      <c r="BC20" s="95"/>
      <c r="BE20" s="140"/>
      <c r="BF20" s="61"/>
      <c r="BG20" s="47"/>
      <c r="BH20" s="95"/>
      <c r="BJ20" s="140"/>
      <c r="BK20" s="61"/>
      <c r="BL20" s="47"/>
      <c r="BM20" s="95"/>
      <c r="BO20" s="140"/>
      <c r="BP20" s="61"/>
      <c r="BQ20" s="47"/>
      <c r="BR20" s="95"/>
      <c r="BT20" s="140"/>
      <c r="BU20" s="61"/>
      <c r="BV20" s="47"/>
      <c r="BW20" s="95"/>
      <c r="BY20" s="140"/>
      <c r="BZ20" s="61"/>
      <c r="CA20" s="47"/>
      <c r="CB20" s="95"/>
      <c r="CD20" s="140"/>
      <c r="CE20" s="61"/>
      <c r="CF20" s="47"/>
      <c r="CG20" s="95"/>
      <c r="CI20" s="140"/>
      <c r="CJ20" s="61"/>
      <c r="CK20" s="47"/>
      <c r="CL20" s="95"/>
      <c r="CN20" s="140"/>
      <c r="CO20" s="61"/>
      <c r="CP20" s="47"/>
      <c r="CQ20" s="95"/>
      <c r="CS20" s="140"/>
      <c r="CT20" s="61"/>
      <c r="CU20" s="47"/>
      <c r="CV20" s="95"/>
      <c r="CX20" s="140"/>
      <c r="CY20" s="61"/>
      <c r="CZ20" s="47"/>
      <c r="DA20" s="95"/>
      <c r="DC20" s="140"/>
      <c r="DD20" s="61"/>
      <c r="DE20" s="47"/>
      <c r="DF20" s="95"/>
      <c r="DH20" s="140"/>
      <c r="DI20" s="61"/>
      <c r="DJ20" s="47"/>
      <c r="DK20" s="95"/>
      <c r="DM20" s="140"/>
      <c r="DN20" s="61"/>
      <c r="DO20" s="47"/>
      <c r="DP20" s="95"/>
      <c r="DR20" s="140"/>
      <c r="DS20" s="61"/>
      <c r="DT20" s="47"/>
      <c r="DU20" s="95"/>
      <c r="DW20" s="140"/>
    </row>
    <row r="21" spans="1:127" ht="13.5" customHeight="1">
      <c r="A21" s="139" t="s">
        <v>334</v>
      </c>
      <c r="B21" s="47" t="s">
        <v>682</v>
      </c>
      <c r="C21" s="61"/>
      <c r="D21" s="47"/>
      <c r="E21" s="95"/>
      <c r="G21" s="140"/>
      <c r="H21" s="61"/>
      <c r="I21" s="47"/>
      <c r="J21" s="95"/>
      <c r="L21" s="140"/>
      <c r="M21" s="61"/>
      <c r="N21" s="47"/>
      <c r="O21" s="95"/>
      <c r="Q21" s="140"/>
      <c r="R21" s="61"/>
      <c r="S21" s="47"/>
      <c r="T21" s="95"/>
      <c r="V21" s="140"/>
      <c r="W21" s="61"/>
      <c r="X21" s="47"/>
      <c r="Y21" s="95"/>
      <c r="AA21" s="140"/>
      <c r="AB21" s="61"/>
      <c r="AC21" s="47"/>
      <c r="AD21" s="95"/>
      <c r="AF21" s="140"/>
      <c r="AG21" s="61"/>
      <c r="AH21" s="47"/>
      <c r="AI21" s="95"/>
      <c r="AK21" s="140"/>
      <c r="AL21" s="61"/>
      <c r="AM21" s="47">
        <v>42</v>
      </c>
      <c r="AN21" s="95">
        <v>0.28000000000000003</v>
      </c>
      <c r="AO21" s="2">
        <v>9</v>
      </c>
      <c r="AP21" s="140">
        <v>0.45</v>
      </c>
      <c r="AQ21" s="61"/>
      <c r="AR21" s="47"/>
      <c r="AS21" s="95"/>
      <c r="AU21" s="140"/>
      <c r="AV21" s="61" t="s">
        <v>277</v>
      </c>
      <c r="AW21" s="47"/>
      <c r="AX21" s="95"/>
      <c r="AZ21" s="140"/>
      <c r="BA21" s="61"/>
      <c r="BB21" s="47"/>
      <c r="BC21" s="95"/>
      <c r="BE21" s="140"/>
      <c r="BF21" s="61"/>
      <c r="BG21" s="47"/>
      <c r="BH21" s="95"/>
      <c r="BJ21" s="140"/>
      <c r="BK21" s="61"/>
      <c r="BL21" s="47"/>
      <c r="BM21" s="95"/>
      <c r="BO21" s="140"/>
      <c r="BP21" s="61"/>
      <c r="BQ21" s="47"/>
      <c r="BR21" s="95"/>
      <c r="BT21" s="140"/>
      <c r="BU21" s="61"/>
      <c r="BV21" s="47"/>
      <c r="BW21" s="95"/>
      <c r="BY21" s="140"/>
      <c r="BZ21" s="61"/>
      <c r="CA21" s="47"/>
      <c r="CB21" s="95"/>
      <c r="CD21" s="140"/>
      <c r="CE21" s="61"/>
      <c r="CF21" s="47"/>
      <c r="CG21" s="95"/>
      <c r="CI21" s="140"/>
      <c r="CJ21" s="61"/>
      <c r="CK21" s="47"/>
      <c r="CL21" s="95"/>
      <c r="CN21" s="140"/>
      <c r="CO21" s="61"/>
      <c r="CP21" s="47"/>
      <c r="CQ21" s="95"/>
      <c r="CS21" s="140"/>
      <c r="CT21" s="61"/>
      <c r="CU21" s="47"/>
      <c r="CV21" s="95"/>
      <c r="CX21" s="140"/>
      <c r="CY21" s="61"/>
      <c r="CZ21" s="47"/>
      <c r="DA21" s="95"/>
      <c r="DC21" s="140"/>
      <c r="DD21" s="61"/>
      <c r="DE21" s="47"/>
      <c r="DF21" s="95"/>
      <c r="DH21" s="140"/>
      <c r="DI21" s="61"/>
      <c r="DJ21" s="47"/>
      <c r="DK21" s="95"/>
      <c r="DM21" s="140"/>
      <c r="DN21" s="61"/>
      <c r="DO21" s="47"/>
      <c r="DP21" s="95"/>
      <c r="DR21" s="140"/>
      <c r="DS21" s="61"/>
      <c r="DT21" s="47"/>
      <c r="DU21" s="95"/>
      <c r="DW21" s="140"/>
    </row>
    <row r="22" spans="1:127" ht="13.5" customHeight="1">
      <c r="A22" s="139" t="s">
        <v>338</v>
      </c>
      <c r="B22" s="47" t="s">
        <v>683</v>
      </c>
      <c r="C22" s="61"/>
      <c r="D22" s="47"/>
      <c r="E22" s="95"/>
      <c r="G22" s="140"/>
      <c r="H22" s="61"/>
      <c r="I22" s="47"/>
      <c r="J22" s="95"/>
      <c r="L22" s="140"/>
      <c r="M22" s="61"/>
      <c r="N22" s="47"/>
      <c r="O22" s="95"/>
      <c r="Q22" s="140"/>
      <c r="R22" s="61"/>
      <c r="S22" s="47" t="s">
        <v>684</v>
      </c>
      <c r="T22" s="95" t="s">
        <v>685</v>
      </c>
      <c r="U22" s="2" t="s">
        <v>686</v>
      </c>
      <c r="V22" s="140" t="s">
        <v>687</v>
      </c>
      <c r="W22" s="61"/>
      <c r="X22" s="47"/>
      <c r="Y22" s="95"/>
      <c r="AA22" s="140"/>
      <c r="AB22" s="61"/>
      <c r="AC22" s="47"/>
      <c r="AD22" s="95"/>
      <c r="AF22" s="140"/>
      <c r="AG22" s="61"/>
      <c r="AH22" s="47"/>
      <c r="AI22" s="95"/>
      <c r="AK22" s="140"/>
      <c r="AL22" s="61"/>
      <c r="AM22" s="47">
        <v>22</v>
      </c>
      <c r="AN22" s="95">
        <v>0.1467</v>
      </c>
      <c r="AO22" s="2">
        <v>6</v>
      </c>
      <c r="AP22" s="140">
        <v>0.3</v>
      </c>
      <c r="AQ22" s="61" t="s">
        <v>683</v>
      </c>
      <c r="AR22" s="47">
        <v>22</v>
      </c>
      <c r="AS22" s="95">
        <v>0.1467</v>
      </c>
      <c r="AT22" s="2">
        <v>6</v>
      </c>
      <c r="AU22" s="140">
        <v>0.3</v>
      </c>
      <c r="AV22" s="61"/>
      <c r="AW22" s="47"/>
      <c r="AX22" s="95"/>
      <c r="AZ22" s="140"/>
      <c r="BA22" s="61"/>
      <c r="BB22" s="47"/>
      <c r="BC22" s="95"/>
      <c r="BE22" s="140"/>
      <c r="BF22" s="61"/>
      <c r="BG22" s="47"/>
      <c r="BH22" s="95"/>
      <c r="BJ22" s="140"/>
      <c r="BK22" s="61"/>
      <c r="BL22" s="47"/>
      <c r="BM22" s="95"/>
      <c r="BO22" s="140"/>
      <c r="BP22" s="61"/>
      <c r="BQ22" s="47"/>
      <c r="BR22" s="95"/>
      <c r="BT22" s="140"/>
      <c r="BU22" s="61"/>
      <c r="BV22" s="47"/>
      <c r="BW22" s="95"/>
      <c r="BY22" s="140"/>
      <c r="BZ22" s="61"/>
      <c r="CA22" s="47"/>
      <c r="CB22" s="95"/>
      <c r="CD22" s="140"/>
      <c r="CE22" s="61"/>
      <c r="CF22" s="47"/>
      <c r="CG22" s="95"/>
      <c r="CI22" s="140"/>
      <c r="CJ22" s="61"/>
      <c r="CK22" s="47"/>
      <c r="CL22" s="95"/>
      <c r="CN22" s="140"/>
      <c r="CO22" s="61"/>
      <c r="CP22" s="47"/>
      <c r="CQ22" s="95"/>
      <c r="CS22" s="140"/>
      <c r="CT22" s="61"/>
      <c r="CU22" s="47"/>
      <c r="CV22" s="95"/>
      <c r="CX22" s="140"/>
      <c r="CY22" s="61"/>
      <c r="CZ22" s="47"/>
      <c r="DA22" s="95"/>
      <c r="DC22" s="140"/>
      <c r="DD22" s="61"/>
      <c r="DE22" s="47"/>
      <c r="DF22" s="95"/>
      <c r="DH22" s="140"/>
      <c r="DI22" s="61"/>
      <c r="DJ22" s="47"/>
      <c r="DK22" s="95"/>
      <c r="DM22" s="140"/>
      <c r="DN22" s="61"/>
      <c r="DO22" s="47"/>
      <c r="DP22" s="95"/>
      <c r="DR22" s="140"/>
      <c r="DS22" s="61"/>
      <c r="DT22" s="47"/>
      <c r="DU22" s="95"/>
      <c r="DW22" s="140"/>
    </row>
    <row r="23" spans="1:127" ht="13.5" customHeight="1">
      <c r="A23" s="139" t="s">
        <v>351</v>
      </c>
      <c r="B23" s="47" t="s">
        <v>688</v>
      </c>
      <c r="C23" s="61"/>
      <c r="D23" s="47"/>
      <c r="E23" s="95"/>
      <c r="G23" s="140"/>
      <c r="H23" s="61"/>
      <c r="I23" s="47"/>
      <c r="J23" s="95"/>
      <c r="L23" s="140"/>
      <c r="M23" s="61"/>
      <c r="N23" s="47"/>
      <c r="O23" s="95"/>
      <c r="Q23" s="140"/>
      <c r="R23" s="61"/>
      <c r="S23" s="47"/>
      <c r="T23" s="95"/>
      <c r="V23" s="140"/>
      <c r="W23" s="61"/>
      <c r="X23" s="47"/>
      <c r="Y23" s="95"/>
      <c r="AA23" s="140"/>
      <c r="AB23" s="61"/>
      <c r="AC23" s="47"/>
      <c r="AD23" s="95"/>
      <c r="AF23" s="140"/>
      <c r="AG23" s="61"/>
      <c r="AH23" s="47"/>
      <c r="AI23" s="95"/>
      <c r="AK23" s="140"/>
      <c r="AL23" s="61"/>
      <c r="AM23" s="47">
        <v>13</v>
      </c>
      <c r="AN23" s="95">
        <v>9.3299999999999994E-2</v>
      </c>
      <c r="AO23" s="2">
        <v>2</v>
      </c>
      <c r="AP23" s="140">
        <v>0.1</v>
      </c>
      <c r="AQ23" s="61" t="s">
        <v>688</v>
      </c>
      <c r="AR23" s="47">
        <v>12</v>
      </c>
      <c r="AS23" s="95">
        <v>0.08</v>
      </c>
      <c r="AT23" s="2">
        <v>2</v>
      </c>
      <c r="AU23" s="140">
        <v>0.1</v>
      </c>
      <c r="AV23" s="61"/>
      <c r="AW23" s="47">
        <v>15</v>
      </c>
      <c r="AX23" s="95">
        <v>0.1</v>
      </c>
      <c r="AY23" s="2">
        <v>3</v>
      </c>
      <c r="AZ23" s="140">
        <v>0.1875</v>
      </c>
      <c r="BA23" s="61"/>
      <c r="BB23" s="47">
        <v>12</v>
      </c>
      <c r="BC23" s="95">
        <v>0.08</v>
      </c>
      <c r="BD23" s="2">
        <v>3</v>
      </c>
      <c r="BE23" s="140">
        <v>0.188</v>
      </c>
      <c r="BF23" s="61"/>
      <c r="BG23" s="47"/>
      <c r="BH23" s="95"/>
      <c r="BJ23" s="140"/>
      <c r="BK23" s="61"/>
      <c r="BL23" s="47"/>
      <c r="BM23" s="95"/>
      <c r="BO23" s="140"/>
      <c r="BP23" s="61"/>
      <c r="BQ23" s="47"/>
      <c r="BR23" s="95"/>
      <c r="BT23" s="140"/>
      <c r="BU23" s="61"/>
      <c r="BV23" s="47"/>
      <c r="BW23" s="95"/>
      <c r="BY23" s="140"/>
      <c r="BZ23" s="61"/>
      <c r="CA23" s="47"/>
      <c r="CB23" s="95"/>
      <c r="CD23" s="140"/>
      <c r="CE23" s="61"/>
      <c r="CF23" s="47"/>
      <c r="CG23" s="95"/>
      <c r="CI23" s="140"/>
      <c r="CJ23" s="61"/>
      <c r="CK23" s="47"/>
      <c r="CL23" s="95"/>
      <c r="CN23" s="140"/>
      <c r="CO23" s="61"/>
      <c r="CP23" s="47"/>
      <c r="CQ23" s="95"/>
      <c r="CS23" s="140"/>
      <c r="CT23" s="61"/>
      <c r="CU23" s="47"/>
      <c r="CV23" s="95"/>
      <c r="CX23" s="140"/>
      <c r="CY23" s="61"/>
      <c r="CZ23" s="47"/>
      <c r="DA23" s="95"/>
      <c r="DC23" s="140"/>
      <c r="DD23" s="61"/>
      <c r="DE23" s="47"/>
      <c r="DF23" s="95"/>
      <c r="DH23" s="140"/>
      <c r="DI23" s="61"/>
      <c r="DJ23" s="47"/>
      <c r="DK23" s="95"/>
      <c r="DM23" s="140"/>
      <c r="DN23" s="61"/>
      <c r="DO23" s="47"/>
      <c r="DP23" s="95"/>
      <c r="DR23" s="140"/>
      <c r="DS23" s="61"/>
      <c r="DT23" s="47"/>
      <c r="DU23" s="95"/>
      <c r="DW23" s="140"/>
    </row>
    <row r="24" spans="1:127" ht="13.5" customHeight="1">
      <c r="A24" s="139" t="s">
        <v>282</v>
      </c>
      <c r="B24" s="47" t="s">
        <v>689</v>
      </c>
      <c r="C24" s="61"/>
      <c r="D24" s="47"/>
      <c r="E24" s="95"/>
      <c r="G24" s="140"/>
      <c r="H24" s="61"/>
      <c r="I24" s="47"/>
      <c r="J24" s="95"/>
      <c r="L24" s="140"/>
      <c r="M24" s="61"/>
      <c r="N24" s="47"/>
      <c r="O24" s="95"/>
      <c r="Q24" s="140"/>
      <c r="R24" s="61"/>
      <c r="S24" s="47"/>
      <c r="T24" s="95"/>
      <c r="V24" s="140"/>
      <c r="W24" s="61"/>
      <c r="X24" s="47"/>
      <c r="Y24" s="95"/>
      <c r="AA24" s="140"/>
      <c r="AB24" s="61"/>
      <c r="AC24" s="47"/>
      <c r="AD24" s="95"/>
      <c r="AF24" s="140"/>
      <c r="AG24" s="61"/>
      <c r="AH24" s="47"/>
      <c r="AI24" s="95"/>
      <c r="AK24" s="140"/>
      <c r="AL24" s="61"/>
      <c r="AM24" s="47"/>
      <c r="AN24" s="95"/>
      <c r="AP24" s="140"/>
      <c r="AQ24" s="61"/>
      <c r="AR24" s="47"/>
      <c r="AS24" s="95"/>
      <c r="AU24" s="140"/>
      <c r="AV24" s="61"/>
      <c r="AW24" s="47"/>
      <c r="AX24" s="95"/>
      <c r="AZ24" s="140"/>
      <c r="BA24" s="61"/>
      <c r="BB24" s="47"/>
      <c r="BC24" s="95"/>
      <c r="BE24" s="140"/>
      <c r="BF24" s="61"/>
      <c r="BG24" s="47">
        <v>10</v>
      </c>
      <c r="BH24" s="95">
        <v>6.6600000000000006E-2</v>
      </c>
      <c r="BI24" s="2">
        <v>2</v>
      </c>
      <c r="BJ24" s="140">
        <v>0.125</v>
      </c>
      <c r="BK24" s="61"/>
      <c r="BL24" s="47"/>
      <c r="BM24" s="95"/>
      <c r="BO24" s="140"/>
      <c r="BP24" s="61"/>
      <c r="BQ24" s="47"/>
      <c r="BR24" s="95"/>
      <c r="BT24" s="140"/>
      <c r="BU24" s="61"/>
      <c r="BV24" s="47"/>
      <c r="BW24" s="95"/>
      <c r="BY24" s="140"/>
      <c r="BZ24" s="61"/>
      <c r="CA24" s="47"/>
      <c r="CB24" s="95"/>
      <c r="CD24" s="140"/>
      <c r="CE24" s="61"/>
      <c r="CF24" s="47"/>
      <c r="CG24" s="95"/>
      <c r="CI24" s="140"/>
      <c r="CJ24" s="61"/>
      <c r="CK24" s="47"/>
      <c r="CL24" s="95"/>
      <c r="CN24" s="140"/>
      <c r="CO24" s="61"/>
      <c r="CP24" s="47"/>
      <c r="CQ24" s="95"/>
      <c r="CS24" s="140"/>
      <c r="CT24" s="61"/>
      <c r="CU24" s="47"/>
      <c r="CV24" s="95"/>
      <c r="CX24" s="140"/>
      <c r="CY24" s="61"/>
      <c r="CZ24" s="47"/>
      <c r="DA24" s="95"/>
      <c r="DC24" s="140"/>
      <c r="DD24" s="61"/>
      <c r="DE24" s="47"/>
      <c r="DF24" s="95"/>
      <c r="DH24" s="140"/>
      <c r="DI24" s="61"/>
      <c r="DJ24" s="47"/>
      <c r="DK24" s="95"/>
      <c r="DM24" s="140"/>
      <c r="DN24" s="61"/>
      <c r="DO24" s="47"/>
      <c r="DP24" s="95"/>
      <c r="DR24" s="140"/>
      <c r="DS24" s="61"/>
      <c r="DT24" s="47"/>
      <c r="DU24" s="95"/>
      <c r="DW24" s="140"/>
    </row>
    <row r="25" spans="1:127" ht="13.5" customHeight="1">
      <c r="A25" s="139" t="s">
        <v>1401</v>
      </c>
      <c r="B25" s="47" t="s">
        <v>412</v>
      </c>
      <c r="C25" s="61"/>
      <c r="D25" s="47" t="s">
        <v>690</v>
      </c>
      <c r="E25" s="95">
        <v>0</v>
      </c>
      <c r="F25" s="2" t="s">
        <v>648</v>
      </c>
      <c r="G25" s="140" t="s">
        <v>691</v>
      </c>
      <c r="H25" s="61"/>
      <c r="I25" s="47" t="s">
        <v>690</v>
      </c>
      <c r="J25" s="95" t="s">
        <v>692</v>
      </c>
      <c r="K25" s="2" t="s">
        <v>644</v>
      </c>
      <c r="L25" s="140">
        <v>0.16700000000000001</v>
      </c>
      <c r="M25" s="61"/>
      <c r="N25" s="47" t="s">
        <v>690</v>
      </c>
      <c r="O25" s="95" t="s">
        <v>692</v>
      </c>
      <c r="P25" s="2" t="s">
        <v>644</v>
      </c>
      <c r="Q25" s="140">
        <v>0.158</v>
      </c>
      <c r="R25" s="61"/>
      <c r="S25" s="47"/>
      <c r="T25" s="95"/>
      <c r="V25" s="140"/>
      <c r="W25" s="61"/>
      <c r="X25" s="47"/>
      <c r="Y25" s="95"/>
      <c r="AA25" s="140"/>
      <c r="AB25" s="61"/>
      <c r="AC25" s="47"/>
      <c r="AD25" s="95"/>
      <c r="AF25" s="140"/>
      <c r="AG25" s="61"/>
      <c r="AH25" s="47"/>
      <c r="AI25" s="95"/>
      <c r="AK25" s="140"/>
      <c r="AL25" s="61"/>
      <c r="AM25" s="47"/>
      <c r="AN25" s="95"/>
      <c r="AP25" s="140"/>
      <c r="AQ25" s="61"/>
      <c r="AR25" s="47"/>
      <c r="AS25" s="95"/>
      <c r="AU25" s="140"/>
      <c r="AV25" s="61"/>
      <c r="AW25" s="47"/>
      <c r="AX25" s="95"/>
      <c r="AZ25" s="140"/>
      <c r="BA25" s="61"/>
      <c r="BB25" s="47"/>
      <c r="BC25" s="95"/>
      <c r="BE25" s="140"/>
      <c r="BF25" s="61"/>
      <c r="BG25" s="47">
        <v>0</v>
      </c>
      <c r="BH25" s="95">
        <v>0</v>
      </c>
      <c r="BI25" s="2">
        <v>2</v>
      </c>
      <c r="BJ25" s="140">
        <v>0.125</v>
      </c>
      <c r="BK25" s="61"/>
      <c r="BL25" s="47"/>
      <c r="BM25" s="95"/>
      <c r="BO25" s="140"/>
      <c r="BP25" s="61"/>
      <c r="BQ25" s="47"/>
      <c r="BR25" s="95"/>
      <c r="BT25" s="140"/>
      <c r="BU25" s="61"/>
      <c r="BV25" s="47"/>
      <c r="BW25" s="95"/>
      <c r="BY25" s="140"/>
      <c r="BZ25" s="61"/>
      <c r="CA25" s="47"/>
      <c r="CB25" s="95"/>
      <c r="CD25" s="140"/>
      <c r="CE25" s="61"/>
      <c r="CF25" s="47"/>
      <c r="CG25" s="95"/>
      <c r="CI25" s="140"/>
      <c r="CJ25" s="61"/>
      <c r="CK25" s="47"/>
      <c r="CL25" s="95"/>
      <c r="CN25" s="140"/>
      <c r="CO25" s="61"/>
      <c r="CP25" s="47"/>
      <c r="CQ25" s="95"/>
      <c r="CS25" s="140"/>
      <c r="CT25" s="61"/>
      <c r="CU25" s="47"/>
      <c r="CV25" s="95"/>
      <c r="CX25" s="140"/>
      <c r="CY25" s="61"/>
      <c r="CZ25" s="47"/>
      <c r="DA25" s="95"/>
      <c r="DC25" s="140"/>
      <c r="DD25" s="61"/>
      <c r="DE25" s="47"/>
      <c r="DF25" s="95"/>
      <c r="DH25" s="140"/>
      <c r="DI25" s="61"/>
      <c r="DJ25" s="47"/>
      <c r="DK25" s="95"/>
      <c r="DM25" s="140"/>
      <c r="DN25" s="61"/>
      <c r="DO25" s="47"/>
      <c r="DP25" s="95"/>
      <c r="DR25" s="140"/>
      <c r="DS25" s="61"/>
      <c r="DT25" s="47"/>
      <c r="DU25" s="95"/>
      <c r="DW25" s="140"/>
    </row>
    <row r="26" spans="1:127" ht="13.5" customHeight="1">
      <c r="A26" s="139"/>
      <c r="B26" s="47"/>
      <c r="C26" s="61"/>
      <c r="D26" s="47"/>
      <c r="E26" s="95"/>
      <c r="G26" s="140"/>
      <c r="H26" s="61"/>
      <c r="I26" s="47"/>
      <c r="J26" s="95"/>
      <c r="L26" s="140"/>
      <c r="M26" s="61"/>
      <c r="N26" s="47"/>
      <c r="O26" s="95"/>
      <c r="Q26" s="140"/>
      <c r="R26" s="61"/>
      <c r="S26" s="47"/>
      <c r="T26" s="95"/>
      <c r="V26" s="140"/>
      <c r="W26" s="61"/>
      <c r="X26" s="47"/>
      <c r="Y26" s="95"/>
      <c r="AA26" s="140"/>
      <c r="AB26" s="61"/>
      <c r="AC26" s="47"/>
      <c r="AD26" s="95"/>
      <c r="AF26" s="140"/>
      <c r="AG26" s="61"/>
      <c r="AH26" s="47"/>
      <c r="AI26" s="95"/>
      <c r="AK26" s="140"/>
      <c r="AL26" s="61"/>
      <c r="AM26" s="47"/>
      <c r="AN26" s="95"/>
      <c r="AP26" s="140"/>
      <c r="AQ26" s="61"/>
      <c r="AR26" s="47"/>
      <c r="AS26" s="95"/>
      <c r="AU26" s="140"/>
      <c r="AV26" s="61"/>
      <c r="AW26" s="47"/>
      <c r="AX26" s="95"/>
      <c r="AZ26" s="140"/>
      <c r="BA26" s="61"/>
      <c r="BB26" s="47"/>
      <c r="BC26" s="95"/>
      <c r="BE26" s="140"/>
      <c r="BF26" s="61"/>
      <c r="BG26" s="47"/>
      <c r="BH26" s="95"/>
      <c r="BJ26" s="140"/>
      <c r="BK26" s="61"/>
      <c r="BL26" s="47"/>
      <c r="BM26" s="95"/>
      <c r="BO26" s="140"/>
      <c r="BP26" s="61"/>
      <c r="BQ26" s="47"/>
      <c r="BR26" s="95"/>
      <c r="BT26" s="140"/>
      <c r="BU26" s="61"/>
      <c r="BV26" s="47"/>
      <c r="BW26" s="95"/>
      <c r="BY26" s="140"/>
      <c r="BZ26" s="61"/>
      <c r="CA26" s="47"/>
      <c r="CB26" s="95"/>
      <c r="CD26" s="140"/>
      <c r="CE26" s="61"/>
      <c r="CF26" s="47"/>
      <c r="CG26" s="95"/>
      <c r="CI26" s="140"/>
      <c r="CJ26" s="61"/>
      <c r="CK26" s="47"/>
      <c r="CL26" s="95"/>
      <c r="CN26" s="140"/>
      <c r="CO26" s="61"/>
      <c r="CP26" s="47"/>
      <c r="CQ26" s="95"/>
      <c r="CS26" s="140"/>
      <c r="CT26" s="61"/>
      <c r="CU26" s="47"/>
      <c r="CV26" s="95"/>
      <c r="CX26" s="140"/>
      <c r="CY26" s="61"/>
      <c r="CZ26" s="47"/>
      <c r="DA26" s="95"/>
      <c r="DC26" s="140"/>
      <c r="DD26" s="61"/>
      <c r="DE26" s="47"/>
      <c r="DF26" s="95"/>
      <c r="DH26" s="140"/>
      <c r="DI26" s="61"/>
      <c r="DJ26" s="47"/>
      <c r="DK26" s="95"/>
      <c r="DM26" s="140"/>
      <c r="DN26" s="61"/>
      <c r="DO26" s="47"/>
      <c r="DP26" s="95"/>
      <c r="DR26" s="140"/>
      <c r="DS26" s="61"/>
      <c r="DT26" s="47"/>
      <c r="DU26" s="95"/>
      <c r="DW26" s="140"/>
    </row>
    <row r="27" spans="1:127" ht="13.5" customHeight="1">
      <c r="A27" s="139"/>
      <c r="B27" s="47"/>
      <c r="C27" s="61"/>
      <c r="D27" s="47"/>
      <c r="E27" s="95"/>
      <c r="G27" s="140"/>
      <c r="H27" s="61"/>
      <c r="I27" s="47"/>
      <c r="J27" s="95"/>
      <c r="L27" s="140"/>
      <c r="M27" s="61"/>
      <c r="N27" s="47"/>
      <c r="O27" s="95"/>
      <c r="Q27" s="140"/>
      <c r="R27" s="61"/>
      <c r="S27" s="47"/>
      <c r="T27" s="95"/>
      <c r="V27" s="140"/>
      <c r="W27" s="61"/>
      <c r="X27" s="47"/>
      <c r="Y27" s="95"/>
      <c r="AA27" s="140"/>
      <c r="AB27" s="61"/>
      <c r="AC27" s="47"/>
      <c r="AD27" s="95"/>
      <c r="AF27" s="140"/>
      <c r="AG27" s="61"/>
      <c r="AH27" s="47"/>
      <c r="AI27" s="95"/>
      <c r="AK27" s="140"/>
      <c r="AL27" s="61"/>
      <c r="AM27" s="47"/>
      <c r="AN27" s="95"/>
      <c r="AP27" s="140"/>
      <c r="AQ27" s="61"/>
      <c r="AR27" s="47"/>
      <c r="AS27" s="95"/>
      <c r="AU27" s="140"/>
      <c r="AV27" s="61"/>
      <c r="AW27" s="47"/>
      <c r="AX27" s="95"/>
      <c r="AZ27" s="140"/>
      <c r="BA27" s="61"/>
      <c r="BB27" s="47"/>
      <c r="BC27" s="95"/>
      <c r="BE27" s="140"/>
      <c r="BF27" s="61"/>
      <c r="BG27" s="47"/>
      <c r="BH27" s="95"/>
      <c r="BJ27" s="140"/>
      <c r="BK27" s="61"/>
      <c r="BL27" s="47"/>
      <c r="BM27" s="95"/>
      <c r="BO27" s="140"/>
      <c r="BP27" s="61"/>
      <c r="BQ27" s="47"/>
      <c r="BR27" s="95"/>
      <c r="BT27" s="140"/>
      <c r="BU27" s="61"/>
      <c r="BV27" s="47"/>
      <c r="BW27" s="95"/>
      <c r="BY27" s="140"/>
      <c r="BZ27" s="61"/>
      <c r="CA27" s="47"/>
      <c r="CB27" s="95"/>
      <c r="CD27" s="140"/>
      <c r="CE27" s="61"/>
      <c r="CF27" s="47"/>
      <c r="CG27" s="95"/>
      <c r="CI27" s="140"/>
      <c r="CJ27" s="61"/>
      <c r="CK27" s="47"/>
      <c r="CL27" s="95"/>
      <c r="CN27" s="140"/>
      <c r="CO27" s="61"/>
      <c r="CP27" s="47"/>
      <c r="CQ27" s="95"/>
      <c r="CS27" s="140"/>
      <c r="CT27" s="61"/>
      <c r="CU27" s="47"/>
      <c r="CV27" s="95"/>
      <c r="CX27" s="140"/>
      <c r="CY27" s="61"/>
      <c r="CZ27" s="47"/>
      <c r="DA27" s="95"/>
      <c r="DC27" s="140"/>
      <c r="DD27" s="61"/>
      <c r="DE27" s="47"/>
      <c r="DF27" s="95"/>
      <c r="DH27" s="140"/>
      <c r="DI27" s="61"/>
      <c r="DJ27" s="47"/>
      <c r="DK27" s="95"/>
      <c r="DM27" s="140"/>
      <c r="DN27" s="61"/>
      <c r="DO27" s="47"/>
      <c r="DP27" s="95"/>
      <c r="DR27" s="140"/>
      <c r="DS27" s="61"/>
      <c r="DT27" s="47"/>
      <c r="DU27" s="95"/>
      <c r="DW27" s="140"/>
    </row>
    <row r="28" spans="1:127" ht="13.5" customHeight="1">
      <c r="A28" s="139"/>
      <c r="B28" s="47"/>
      <c r="C28" s="61"/>
      <c r="D28" s="47"/>
      <c r="E28" s="95"/>
      <c r="G28" s="140"/>
      <c r="H28" s="61"/>
      <c r="I28" s="47"/>
      <c r="J28" s="95"/>
      <c r="L28" s="140"/>
      <c r="M28" s="61"/>
      <c r="N28" s="47"/>
      <c r="O28" s="95"/>
      <c r="Q28" s="140"/>
      <c r="R28" s="61"/>
      <c r="S28" s="47"/>
      <c r="T28" s="95"/>
      <c r="V28" s="140"/>
      <c r="W28" s="61"/>
      <c r="X28" s="47"/>
      <c r="Y28" s="95"/>
      <c r="AA28" s="140"/>
      <c r="AB28" s="61"/>
      <c r="AC28" s="47"/>
      <c r="AD28" s="95"/>
      <c r="AF28" s="140"/>
      <c r="AG28" s="61"/>
      <c r="AH28" s="47"/>
      <c r="AI28" s="95"/>
      <c r="AK28" s="140"/>
      <c r="AL28" s="61"/>
      <c r="AM28" s="47"/>
      <c r="AN28" s="95"/>
      <c r="AP28" s="140"/>
      <c r="AQ28" s="61"/>
      <c r="AR28" s="47"/>
      <c r="AS28" s="95"/>
      <c r="AU28" s="140"/>
      <c r="AV28" s="61"/>
      <c r="AW28" s="47"/>
      <c r="AX28" s="95"/>
      <c r="AZ28" s="140"/>
      <c r="BA28" s="61"/>
      <c r="BB28" s="47"/>
      <c r="BC28" s="95"/>
      <c r="BE28" s="140"/>
      <c r="BF28" s="61"/>
      <c r="BG28" s="47"/>
      <c r="BH28" s="95"/>
      <c r="BJ28" s="140"/>
      <c r="BK28" s="61"/>
      <c r="BL28" s="47"/>
      <c r="BM28" s="95"/>
      <c r="BO28" s="140"/>
      <c r="BP28" s="61"/>
      <c r="BQ28" s="47"/>
      <c r="BR28" s="95"/>
      <c r="BT28" s="140"/>
      <c r="BU28" s="61"/>
      <c r="BV28" s="47"/>
      <c r="BW28" s="95"/>
      <c r="BY28" s="140"/>
      <c r="BZ28" s="61"/>
      <c r="CA28" s="47"/>
      <c r="CB28" s="95"/>
      <c r="CD28" s="140"/>
      <c r="CE28" s="61"/>
      <c r="CF28" s="47"/>
      <c r="CG28" s="95"/>
      <c r="CI28" s="140"/>
      <c r="CJ28" s="61"/>
      <c r="CK28" s="47"/>
      <c r="CL28" s="95"/>
      <c r="CN28" s="140"/>
      <c r="CO28" s="61"/>
      <c r="CP28" s="47"/>
      <c r="CQ28" s="95"/>
      <c r="CS28" s="140"/>
      <c r="CT28" s="61"/>
      <c r="CU28" s="47"/>
      <c r="CV28" s="95"/>
      <c r="CX28" s="140"/>
      <c r="CY28" s="61"/>
      <c r="CZ28" s="47"/>
      <c r="DA28" s="95"/>
      <c r="DC28" s="140"/>
      <c r="DD28" s="61"/>
      <c r="DE28" s="47"/>
      <c r="DF28" s="95"/>
      <c r="DH28" s="140"/>
      <c r="DI28" s="61"/>
      <c r="DJ28" s="47"/>
      <c r="DK28" s="95"/>
      <c r="DM28" s="140"/>
      <c r="DN28" s="61"/>
      <c r="DO28" s="47"/>
      <c r="DP28" s="95"/>
      <c r="DR28" s="140"/>
      <c r="DS28" s="61"/>
      <c r="DT28" s="47"/>
      <c r="DU28" s="95"/>
      <c r="DW28" s="140"/>
    </row>
    <row r="29" spans="1:127" ht="13.5" customHeight="1">
      <c r="A29" s="139"/>
      <c r="B29" s="47"/>
      <c r="C29" s="61"/>
      <c r="D29" s="47"/>
      <c r="E29" s="95"/>
      <c r="G29" s="140"/>
      <c r="H29" s="61"/>
      <c r="I29" s="47"/>
      <c r="J29" s="95"/>
      <c r="L29" s="140"/>
      <c r="M29" s="61"/>
      <c r="N29" s="47"/>
      <c r="O29" s="95"/>
      <c r="Q29" s="140"/>
      <c r="R29" s="61"/>
      <c r="S29" s="47"/>
      <c r="T29" s="95"/>
      <c r="V29" s="140"/>
      <c r="W29" s="61"/>
      <c r="X29" s="47"/>
      <c r="Y29" s="95"/>
      <c r="AA29" s="140"/>
      <c r="AB29" s="61"/>
      <c r="AC29" s="47"/>
      <c r="AD29" s="95"/>
      <c r="AF29" s="140"/>
      <c r="AG29" s="61"/>
      <c r="AH29" s="47"/>
      <c r="AI29" s="95"/>
      <c r="AK29" s="140"/>
      <c r="AL29" s="61"/>
      <c r="AM29" s="47"/>
      <c r="AN29" s="95"/>
      <c r="AP29" s="140"/>
      <c r="AQ29" s="61"/>
      <c r="AR29" s="47"/>
      <c r="AS29" s="95"/>
      <c r="AU29" s="140"/>
      <c r="AV29" s="61"/>
      <c r="AW29" s="47"/>
      <c r="AX29" s="95"/>
      <c r="AZ29" s="140"/>
      <c r="BA29" s="61"/>
      <c r="BB29" s="47"/>
      <c r="BC29" s="95"/>
      <c r="BE29" s="140"/>
      <c r="BF29" s="61"/>
      <c r="BG29" s="47"/>
      <c r="BH29" s="95"/>
      <c r="BJ29" s="140"/>
      <c r="BK29" s="61"/>
      <c r="BL29" s="47"/>
      <c r="BM29" s="95"/>
      <c r="BO29" s="140"/>
      <c r="BP29" s="61"/>
      <c r="BQ29" s="47"/>
      <c r="BR29" s="95"/>
      <c r="BT29" s="140"/>
      <c r="BU29" s="61"/>
      <c r="BV29" s="47"/>
      <c r="BW29" s="95"/>
      <c r="BY29" s="140"/>
      <c r="BZ29" s="61"/>
      <c r="CA29" s="47"/>
      <c r="CB29" s="95"/>
      <c r="CD29" s="140"/>
      <c r="CE29" s="61"/>
      <c r="CF29" s="47"/>
      <c r="CG29" s="95"/>
      <c r="CI29" s="140"/>
      <c r="CJ29" s="61"/>
      <c r="CK29" s="47"/>
      <c r="CL29" s="95"/>
      <c r="CN29" s="140"/>
      <c r="CO29" s="61"/>
      <c r="CP29" s="47"/>
      <c r="CQ29" s="95"/>
      <c r="CS29" s="140"/>
      <c r="CT29" s="61"/>
      <c r="CU29" s="47"/>
      <c r="CV29" s="95"/>
      <c r="CX29" s="140"/>
      <c r="CY29" s="61"/>
      <c r="CZ29" s="47"/>
      <c r="DA29" s="95"/>
      <c r="DC29" s="140"/>
      <c r="DD29" s="61"/>
      <c r="DE29" s="47"/>
      <c r="DF29" s="95"/>
      <c r="DH29" s="140"/>
      <c r="DI29" s="61"/>
      <c r="DJ29" s="47"/>
      <c r="DK29" s="95"/>
      <c r="DM29" s="140"/>
      <c r="DN29" s="61"/>
      <c r="DO29" s="47"/>
      <c r="DP29" s="95"/>
      <c r="DR29" s="140"/>
      <c r="DS29" s="61"/>
      <c r="DT29" s="47"/>
      <c r="DU29" s="95"/>
      <c r="DW29" s="140"/>
    </row>
    <row r="30" spans="1:127" ht="13.5" customHeight="1">
      <c r="A30" s="139"/>
      <c r="B30" s="47"/>
      <c r="C30" s="61"/>
      <c r="D30" s="47"/>
      <c r="E30" s="95"/>
      <c r="G30" s="140"/>
      <c r="H30" s="61"/>
      <c r="I30" s="47"/>
      <c r="J30" s="95"/>
      <c r="L30" s="140"/>
      <c r="M30" s="61"/>
      <c r="N30" s="47"/>
      <c r="O30" s="95"/>
      <c r="Q30" s="140"/>
      <c r="R30" s="61"/>
      <c r="S30" s="47"/>
      <c r="T30" s="95"/>
      <c r="V30" s="140"/>
      <c r="W30" s="61"/>
      <c r="X30" s="47"/>
      <c r="Y30" s="95"/>
      <c r="AA30" s="140"/>
      <c r="AB30" s="61"/>
      <c r="AC30" s="47"/>
      <c r="AD30" s="95"/>
      <c r="AF30" s="140"/>
      <c r="AG30" s="61"/>
      <c r="AH30" s="47"/>
      <c r="AI30" s="95"/>
      <c r="AK30" s="140"/>
      <c r="AL30" s="61"/>
      <c r="AM30" s="47"/>
      <c r="AN30" s="95"/>
      <c r="AP30" s="140"/>
      <c r="AQ30" s="61"/>
      <c r="AR30" s="47"/>
      <c r="AS30" s="95"/>
      <c r="AU30" s="140"/>
      <c r="AV30" s="61"/>
      <c r="AW30" s="47"/>
      <c r="AX30" s="95"/>
      <c r="AZ30" s="140"/>
      <c r="BA30" s="61"/>
      <c r="BB30" s="47"/>
      <c r="BC30" s="95"/>
      <c r="BE30" s="140"/>
      <c r="BF30" s="61"/>
      <c r="BG30" s="47"/>
      <c r="BH30" s="95"/>
      <c r="BJ30" s="140"/>
      <c r="BK30" s="61"/>
      <c r="BL30" s="47"/>
      <c r="BM30" s="95"/>
      <c r="BO30" s="140"/>
      <c r="BP30" s="61"/>
      <c r="BQ30" s="47"/>
      <c r="BR30" s="95"/>
      <c r="BT30" s="140"/>
      <c r="BU30" s="61"/>
      <c r="BV30" s="47"/>
      <c r="BW30" s="95"/>
      <c r="BY30" s="140"/>
      <c r="BZ30" s="61"/>
      <c r="CA30" s="47"/>
      <c r="CB30" s="95"/>
      <c r="CD30" s="140"/>
      <c r="CE30" s="61"/>
      <c r="CF30" s="47"/>
      <c r="CG30" s="95"/>
      <c r="CI30" s="140"/>
      <c r="CJ30" s="61"/>
      <c r="CK30" s="47"/>
      <c r="CL30" s="95"/>
      <c r="CN30" s="140"/>
      <c r="CO30" s="61"/>
      <c r="CP30" s="47"/>
      <c r="CQ30" s="95"/>
      <c r="CS30" s="140"/>
      <c r="CT30" s="61"/>
      <c r="CU30" s="47"/>
      <c r="CV30" s="95"/>
      <c r="CX30" s="140"/>
      <c r="CY30" s="61"/>
      <c r="CZ30" s="47"/>
      <c r="DA30" s="95"/>
      <c r="DC30" s="140"/>
      <c r="DD30" s="61"/>
      <c r="DE30" s="47"/>
      <c r="DF30" s="95"/>
      <c r="DH30" s="140"/>
      <c r="DI30" s="61"/>
      <c r="DJ30" s="47"/>
      <c r="DK30" s="95"/>
      <c r="DM30" s="140"/>
      <c r="DN30" s="61"/>
      <c r="DO30" s="47"/>
      <c r="DP30" s="95"/>
      <c r="DR30" s="140"/>
      <c r="DS30" s="61"/>
      <c r="DT30" s="47"/>
      <c r="DU30" s="95"/>
      <c r="DW30" s="140"/>
    </row>
    <row r="31" spans="1:127" ht="13.5" customHeight="1">
      <c r="A31" s="139"/>
      <c r="B31" s="47"/>
      <c r="C31" s="61"/>
      <c r="D31" s="47"/>
      <c r="E31" s="95"/>
      <c r="G31" s="140"/>
      <c r="H31" s="61"/>
      <c r="I31" s="47"/>
      <c r="J31" s="95"/>
      <c r="L31" s="140"/>
      <c r="M31" s="61"/>
      <c r="N31" s="47"/>
      <c r="O31" s="95"/>
      <c r="Q31" s="140"/>
      <c r="R31" s="61"/>
      <c r="S31" s="47"/>
      <c r="T31" s="95"/>
      <c r="V31" s="140"/>
      <c r="W31" s="61"/>
      <c r="X31" s="47"/>
      <c r="Y31" s="95"/>
      <c r="AA31" s="140"/>
      <c r="AB31" s="61"/>
      <c r="AC31" s="47"/>
      <c r="AD31" s="95"/>
      <c r="AF31" s="140"/>
      <c r="AG31" s="61"/>
      <c r="AH31" s="47"/>
      <c r="AI31" s="95"/>
      <c r="AK31" s="140"/>
      <c r="AL31" s="61"/>
      <c r="AM31" s="47"/>
      <c r="AN31" s="95"/>
      <c r="AP31" s="140"/>
      <c r="AQ31" s="61"/>
      <c r="AR31" s="47"/>
      <c r="AS31" s="95"/>
      <c r="AU31" s="140"/>
      <c r="AV31" s="61"/>
      <c r="AW31" s="47"/>
      <c r="AX31" s="95"/>
      <c r="AZ31" s="140"/>
      <c r="BA31" s="61"/>
      <c r="BB31" s="47"/>
      <c r="BC31" s="95"/>
      <c r="BE31" s="140"/>
      <c r="BF31" s="61"/>
      <c r="BG31" s="47"/>
      <c r="BH31" s="95"/>
      <c r="BJ31" s="140"/>
      <c r="BK31" s="61"/>
      <c r="BL31" s="47"/>
      <c r="BM31" s="95"/>
      <c r="BO31" s="140"/>
      <c r="BP31" s="61"/>
      <c r="BQ31" s="47"/>
      <c r="BR31" s="95"/>
      <c r="BT31" s="140"/>
      <c r="BU31" s="61"/>
      <c r="BV31" s="47"/>
      <c r="BW31" s="95"/>
      <c r="BY31" s="140"/>
      <c r="BZ31" s="61"/>
      <c r="CA31" s="47"/>
      <c r="CB31" s="95"/>
      <c r="CD31" s="140"/>
      <c r="CE31" s="61"/>
      <c r="CF31" s="47"/>
      <c r="CG31" s="95"/>
      <c r="CI31" s="140"/>
      <c r="CJ31" s="61"/>
      <c r="CK31" s="47"/>
      <c r="CL31" s="95"/>
      <c r="CN31" s="140"/>
      <c r="CO31" s="61"/>
      <c r="CP31" s="47"/>
      <c r="CQ31" s="95"/>
      <c r="CS31" s="140"/>
      <c r="CT31" s="61"/>
      <c r="CU31" s="47"/>
      <c r="CV31" s="95"/>
      <c r="CX31" s="140"/>
      <c r="CY31" s="61"/>
      <c r="CZ31" s="47"/>
      <c r="DA31" s="95"/>
      <c r="DC31" s="140"/>
      <c r="DD31" s="61"/>
      <c r="DE31" s="47"/>
      <c r="DF31" s="95"/>
      <c r="DH31" s="140"/>
      <c r="DI31" s="61"/>
      <c r="DJ31" s="47"/>
      <c r="DK31" s="95"/>
      <c r="DM31" s="140"/>
      <c r="DN31" s="61"/>
      <c r="DO31" s="47"/>
      <c r="DP31" s="95"/>
      <c r="DR31" s="140"/>
      <c r="DS31" s="61"/>
      <c r="DT31" s="47"/>
      <c r="DU31" s="95"/>
      <c r="DW31" s="140"/>
    </row>
    <row r="32" spans="1:127" ht="13.5" customHeight="1">
      <c r="A32" s="139"/>
      <c r="B32" s="47"/>
      <c r="C32" s="61"/>
      <c r="D32" s="47"/>
      <c r="E32" s="95"/>
      <c r="G32" s="140"/>
      <c r="H32" s="61"/>
      <c r="I32" s="47"/>
      <c r="J32" s="95"/>
      <c r="L32" s="140"/>
      <c r="M32" s="61"/>
      <c r="N32" s="47"/>
      <c r="O32" s="95"/>
      <c r="Q32" s="140"/>
      <c r="R32" s="61"/>
      <c r="S32" s="47"/>
      <c r="T32" s="95"/>
      <c r="V32" s="140"/>
      <c r="W32" s="61"/>
      <c r="X32" s="47"/>
      <c r="Y32" s="95"/>
      <c r="AA32" s="140"/>
      <c r="AB32" s="61"/>
      <c r="AC32" s="47"/>
      <c r="AD32" s="95"/>
      <c r="AF32" s="140"/>
      <c r="AG32" s="61"/>
      <c r="AH32" s="47"/>
      <c r="AI32" s="95"/>
      <c r="AK32" s="140"/>
      <c r="AL32" s="61"/>
      <c r="AM32" s="47"/>
      <c r="AN32" s="95"/>
      <c r="AP32" s="140"/>
      <c r="AQ32" s="61"/>
      <c r="AR32" s="47"/>
      <c r="AS32" s="95"/>
      <c r="AU32" s="140"/>
      <c r="AV32" s="61"/>
      <c r="AW32" s="47"/>
      <c r="AX32" s="95"/>
      <c r="AZ32" s="140"/>
      <c r="BA32" s="61"/>
      <c r="BB32" s="47"/>
      <c r="BC32" s="95"/>
      <c r="BE32" s="140"/>
      <c r="BF32" s="61"/>
      <c r="BG32" s="47"/>
      <c r="BH32" s="95"/>
      <c r="BJ32" s="140"/>
      <c r="BK32" s="61"/>
      <c r="BL32" s="47"/>
      <c r="BM32" s="95"/>
      <c r="BO32" s="140"/>
      <c r="BP32" s="61"/>
      <c r="BQ32" s="47"/>
      <c r="BR32" s="95"/>
      <c r="BT32" s="140"/>
      <c r="BU32" s="61"/>
      <c r="BV32" s="47"/>
      <c r="BW32" s="95"/>
      <c r="BY32" s="140"/>
      <c r="BZ32" s="61"/>
      <c r="CA32" s="47"/>
      <c r="CB32" s="95"/>
      <c r="CD32" s="140"/>
      <c r="CE32" s="61"/>
      <c r="CF32" s="47"/>
      <c r="CG32" s="95"/>
      <c r="CI32" s="140"/>
      <c r="CJ32" s="61"/>
      <c r="CK32" s="47"/>
      <c r="CL32" s="95"/>
      <c r="CN32" s="140"/>
      <c r="CO32" s="61"/>
      <c r="CP32" s="47"/>
      <c r="CQ32" s="95"/>
      <c r="CS32" s="140"/>
      <c r="CT32" s="61"/>
      <c r="CU32" s="47"/>
      <c r="CV32" s="95"/>
      <c r="CX32" s="140"/>
      <c r="CY32" s="61"/>
      <c r="CZ32" s="47"/>
      <c r="DA32" s="95"/>
      <c r="DC32" s="140"/>
      <c r="DD32" s="61"/>
      <c r="DE32" s="47"/>
      <c r="DF32" s="95"/>
      <c r="DH32" s="140"/>
      <c r="DI32" s="61"/>
      <c r="DJ32" s="47"/>
      <c r="DK32" s="95"/>
      <c r="DM32" s="140"/>
      <c r="DN32" s="61"/>
      <c r="DO32" s="47"/>
      <c r="DP32" s="95"/>
      <c r="DR32" s="140"/>
      <c r="DS32" s="61"/>
      <c r="DT32" s="47"/>
      <c r="DU32" s="95"/>
      <c r="DW32" s="140"/>
    </row>
    <row r="33" spans="1:127" ht="13.5" customHeight="1">
      <c r="A33" s="139"/>
      <c r="B33" s="47"/>
      <c r="C33" s="61"/>
      <c r="D33" s="47"/>
      <c r="E33" s="95"/>
      <c r="G33" s="140"/>
      <c r="H33" s="61"/>
      <c r="I33" s="47"/>
      <c r="J33" s="95"/>
      <c r="L33" s="140"/>
      <c r="M33" s="61"/>
      <c r="N33" s="47"/>
      <c r="O33" s="95"/>
      <c r="Q33" s="140"/>
      <c r="R33" s="61"/>
      <c r="S33" s="47"/>
      <c r="T33" s="95"/>
      <c r="V33" s="140"/>
      <c r="W33" s="61"/>
      <c r="X33" s="47"/>
      <c r="Y33" s="95"/>
      <c r="AA33" s="140"/>
      <c r="AB33" s="61"/>
      <c r="AC33" s="47"/>
      <c r="AD33" s="95"/>
      <c r="AF33" s="140"/>
      <c r="AG33" s="61"/>
      <c r="AH33" s="47"/>
      <c r="AI33" s="95"/>
      <c r="AK33" s="140"/>
      <c r="AL33" s="61"/>
      <c r="AM33" s="47"/>
      <c r="AN33" s="95"/>
      <c r="AP33" s="140"/>
      <c r="AQ33" s="61"/>
      <c r="AR33" s="47"/>
      <c r="AS33" s="95"/>
      <c r="AU33" s="140"/>
      <c r="AV33" s="61"/>
      <c r="AW33" s="47"/>
      <c r="AX33" s="95"/>
      <c r="AZ33" s="140"/>
      <c r="BA33" s="61"/>
      <c r="BB33" s="47"/>
      <c r="BC33" s="95"/>
      <c r="BE33" s="140"/>
      <c r="BF33" s="61"/>
      <c r="BG33" s="47"/>
      <c r="BH33" s="95"/>
      <c r="BJ33" s="140"/>
      <c r="BK33" s="61"/>
      <c r="BL33" s="47"/>
      <c r="BM33" s="95"/>
      <c r="BO33" s="140"/>
      <c r="BP33" s="61"/>
      <c r="BQ33" s="47"/>
      <c r="BR33" s="95"/>
      <c r="BT33" s="140"/>
      <c r="BU33" s="61"/>
      <c r="BV33" s="47"/>
      <c r="BW33" s="95"/>
      <c r="BY33" s="140"/>
      <c r="BZ33" s="61"/>
      <c r="CA33" s="47"/>
      <c r="CB33" s="95"/>
      <c r="CD33" s="140"/>
      <c r="CE33" s="61"/>
      <c r="CF33" s="47"/>
      <c r="CG33" s="95"/>
      <c r="CI33" s="140"/>
      <c r="CJ33" s="61"/>
      <c r="CK33" s="47"/>
      <c r="CL33" s="95"/>
      <c r="CN33" s="140"/>
      <c r="CO33" s="61"/>
      <c r="CP33" s="47"/>
      <c r="CQ33" s="95"/>
      <c r="CS33" s="140"/>
      <c r="CT33" s="61"/>
      <c r="CU33" s="47"/>
      <c r="CV33" s="95"/>
      <c r="CX33" s="140"/>
      <c r="CY33" s="61"/>
      <c r="CZ33" s="47"/>
      <c r="DA33" s="95"/>
      <c r="DC33" s="140"/>
      <c r="DD33" s="61"/>
      <c r="DE33" s="47"/>
      <c r="DF33" s="95"/>
      <c r="DH33" s="140"/>
      <c r="DI33" s="61"/>
      <c r="DJ33" s="47"/>
      <c r="DK33" s="95"/>
      <c r="DM33" s="140"/>
      <c r="DN33" s="61"/>
      <c r="DO33" s="47"/>
      <c r="DP33" s="95"/>
      <c r="DR33" s="140"/>
      <c r="DS33" s="61"/>
      <c r="DT33" s="47"/>
      <c r="DU33" s="95"/>
      <c r="DW33" s="140"/>
    </row>
    <row r="34" spans="1:127" ht="13.5" customHeight="1">
      <c r="A34" s="139"/>
      <c r="B34" s="47"/>
      <c r="C34" s="61"/>
      <c r="D34" s="47"/>
      <c r="E34" s="95"/>
      <c r="G34" s="140"/>
      <c r="H34" s="61"/>
      <c r="I34" s="47"/>
      <c r="J34" s="95"/>
      <c r="L34" s="140"/>
      <c r="M34" s="61"/>
      <c r="N34" s="47"/>
      <c r="O34" s="95"/>
      <c r="Q34" s="140"/>
      <c r="R34" s="61"/>
      <c r="S34" s="47"/>
      <c r="T34" s="95"/>
      <c r="V34" s="140"/>
      <c r="W34" s="61"/>
      <c r="X34" s="47"/>
      <c r="Y34" s="95"/>
      <c r="AA34" s="140"/>
      <c r="AB34" s="61"/>
      <c r="AC34" s="47"/>
      <c r="AD34" s="95"/>
      <c r="AF34" s="140"/>
      <c r="AG34" s="61"/>
      <c r="AH34" s="47"/>
      <c r="AI34" s="95"/>
      <c r="AK34" s="140"/>
      <c r="AL34" s="61"/>
      <c r="AM34" s="47"/>
      <c r="AN34" s="95"/>
      <c r="AP34" s="140"/>
      <c r="AQ34" s="61"/>
      <c r="AR34" s="47"/>
      <c r="AS34" s="95"/>
      <c r="AU34" s="140"/>
      <c r="AV34" s="61"/>
      <c r="AW34" s="47"/>
      <c r="AX34" s="95"/>
      <c r="AZ34" s="140"/>
      <c r="BA34" s="61"/>
      <c r="BB34" s="47"/>
      <c r="BC34" s="95"/>
      <c r="BE34" s="140"/>
      <c r="BF34" s="61"/>
      <c r="BG34" s="47"/>
      <c r="BH34" s="95"/>
      <c r="BJ34" s="140"/>
      <c r="BK34" s="61"/>
      <c r="BL34" s="47"/>
      <c r="BM34" s="95"/>
      <c r="BO34" s="140"/>
      <c r="BP34" s="61"/>
      <c r="BQ34" s="47"/>
      <c r="BR34" s="95"/>
      <c r="BT34" s="140"/>
      <c r="BU34" s="61"/>
      <c r="BV34" s="47"/>
      <c r="BW34" s="95"/>
      <c r="BY34" s="140"/>
      <c r="BZ34" s="61"/>
      <c r="CA34" s="47"/>
      <c r="CB34" s="95"/>
      <c r="CD34" s="140"/>
      <c r="CE34" s="61"/>
      <c r="CF34" s="47"/>
      <c r="CG34" s="95"/>
      <c r="CI34" s="140"/>
      <c r="CJ34" s="61"/>
      <c r="CK34" s="47"/>
      <c r="CL34" s="95"/>
      <c r="CN34" s="140"/>
      <c r="CO34" s="61"/>
      <c r="CP34" s="47"/>
      <c r="CQ34" s="95"/>
      <c r="CS34" s="140"/>
      <c r="CT34" s="61"/>
      <c r="CU34" s="47"/>
      <c r="CV34" s="95"/>
      <c r="CX34" s="140"/>
      <c r="CY34" s="61"/>
      <c r="CZ34" s="47"/>
      <c r="DA34" s="95"/>
      <c r="DC34" s="140"/>
      <c r="DD34" s="61"/>
      <c r="DE34" s="47"/>
      <c r="DF34" s="95"/>
      <c r="DH34" s="140"/>
      <c r="DI34" s="61"/>
      <c r="DJ34" s="47"/>
      <c r="DK34" s="95"/>
      <c r="DM34" s="140"/>
      <c r="DN34" s="61"/>
      <c r="DO34" s="47"/>
      <c r="DP34" s="95"/>
      <c r="DR34" s="140"/>
      <c r="DS34" s="61"/>
      <c r="DT34" s="47"/>
      <c r="DU34" s="95"/>
      <c r="DW34" s="140"/>
    </row>
    <row r="35" spans="1:127" ht="13.5" customHeight="1">
      <c r="A35" s="139"/>
      <c r="B35" s="47"/>
      <c r="C35" s="61"/>
      <c r="D35" s="47"/>
      <c r="E35" s="95"/>
      <c r="G35" s="140"/>
      <c r="H35" s="61"/>
      <c r="I35" s="47"/>
      <c r="J35" s="95"/>
      <c r="L35" s="140"/>
      <c r="M35" s="61"/>
      <c r="N35" s="47"/>
      <c r="O35" s="95"/>
      <c r="Q35" s="140"/>
      <c r="R35" s="61"/>
      <c r="S35" s="47"/>
      <c r="T35" s="95"/>
      <c r="V35" s="140"/>
      <c r="W35" s="61"/>
      <c r="X35" s="47"/>
      <c r="Y35" s="95"/>
      <c r="AA35" s="140"/>
      <c r="AB35" s="61"/>
      <c r="AC35" s="47"/>
      <c r="AD35" s="95"/>
      <c r="AF35" s="140"/>
      <c r="AG35" s="61"/>
      <c r="AH35" s="47"/>
      <c r="AI35" s="95"/>
      <c r="AK35" s="140"/>
      <c r="AL35" s="61"/>
      <c r="AM35" s="47"/>
      <c r="AN35" s="95"/>
      <c r="AP35" s="140"/>
      <c r="AQ35" s="61"/>
      <c r="AR35" s="47"/>
      <c r="AS35" s="95"/>
      <c r="AU35" s="140"/>
      <c r="AV35" s="61"/>
      <c r="AW35" s="47"/>
      <c r="AX35" s="95"/>
      <c r="AZ35" s="140"/>
      <c r="BA35" s="61"/>
      <c r="BB35" s="47"/>
      <c r="BC35" s="95"/>
      <c r="BE35" s="140"/>
      <c r="BF35" s="61"/>
      <c r="BG35" s="47"/>
      <c r="BH35" s="95"/>
      <c r="BJ35" s="140"/>
      <c r="BK35" s="61"/>
      <c r="BL35" s="47"/>
      <c r="BM35" s="95"/>
      <c r="BO35" s="140"/>
      <c r="BP35" s="61"/>
      <c r="BQ35" s="47"/>
      <c r="BR35" s="95"/>
      <c r="BT35" s="140"/>
      <c r="BU35" s="61"/>
      <c r="BV35" s="47"/>
      <c r="BW35" s="95"/>
      <c r="BY35" s="140"/>
      <c r="BZ35" s="61"/>
      <c r="CA35" s="47"/>
      <c r="CB35" s="95"/>
      <c r="CD35" s="140"/>
      <c r="CE35" s="61"/>
      <c r="CF35" s="47"/>
      <c r="CG35" s="95"/>
      <c r="CI35" s="140"/>
      <c r="CJ35" s="61"/>
      <c r="CK35" s="47"/>
      <c r="CL35" s="95"/>
      <c r="CN35" s="140"/>
      <c r="CO35" s="61"/>
      <c r="CP35" s="47"/>
      <c r="CQ35" s="95"/>
      <c r="CS35" s="140"/>
      <c r="CT35" s="61"/>
      <c r="CU35" s="47"/>
      <c r="CV35" s="95"/>
      <c r="CX35" s="140"/>
      <c r="CY35" s="61"/>
      <c r="CZ35" s="47"/>
      <c r="DA35" s="95"/>
      <c r="DC35" s="140"/>
      <c r="DD35" s="61"/>
      <c r="DE35" s="47"/>
      <c r="DF35" s="95"/>
      <c r="DH35" s="140"/>
      <c r="DI35" s="61"/>
      <c r="DJ35" s="47"/>
      <c r="DK35" s="95"/>
      <c r="DM35" s="140"/>
      <c r="DN35" s="61"/>
      <c r="DO35" s="47"/>
      <c r="DP35" s="95"/>
      <c r="DR35" s="140"/>
      <c r="DS35" s="61"/>
      <c r="DT35" s="47"/>
      <c r="DU35" s="95"/>
      <c r="DW35" s="140"/>
    </row>
    <row r="36" spans="1:127" ht="13.5" customHeight="1">
      <c r="A36" s="139"/>
      <c r="B36" s="47"/>
      <c r="C36" s="61"/>
      <c r="D36" s="47"/>
      <c r="E36" s="95"/>
      <c r="G36" s="140"/>
      <c r="H36" s="61"/>
      <c r="I36" s="47"/>
      <c r="J36" s="95"/>
      <c r="L36" s="140"/>
      <c r="M36" s="61"/>
      <c r="N36" s="47"/>
      <c r="O36" s="95"/>
      <c r="Q36" s="140"/>
      <c r="R36" s="61"/>
      <c r="S36" s="47"/>
      <c r="T36" s="95"/>
      <c r="V36" s="140"/>
      <c r="W36" s="61"/>
      <c r="X36" s="47"/>
      <c r="Y36" s="95"/>
      <c r="AA36" s="140"/>
      <c r="AB36" s="61"/>
      <c r="AC36" s="47"/>
      <c r="AD36" s="95"/>
      <c r="AF36" s="140"/>
      <c r="AG36" s="61"/>
      <c r="AH36" s="47"/>
      <c r="AI36" s="95"/>
      <c r="AK36" s="140"/>
      <c r="AL36" s="61"/>
      <c r="AM36" s="47"/>
      <c r="AN36" s="95"/>
      <c r="AP36" s="140"/>
      <c r="AQ36" s="61"/>
      <c r="AR36" s="47"/>
      <c r="AS36" s="95"/>
      <c r="AU36" s="140"/>
      <c r="AV36" s="61"/>
      <c r="AW36" s="47"/>
      <c r="AX36" s="95"/>
      <c r="AZ36" s="140"/>
      <c r="BA36" s="61"/>
      <c r="BB36" s="47"/>
      <c r="BC36" s="95"/>
      <c r="BE36" s="140"/>
      <c r="BF36" s="61"/>
      <c r="BG36" s="47"/>
      <c r="BH36" s="95"/>
      <c r="BJ36" s="140"/>
      <c r="BK36" s="61"/>
      <c r="BL36" s="47"/>
      <c r="BM36" s="95"/>
      <c r="BO36" s="140"/>
      <c r="BP36" s="61"/>
      <c r="BQ36" s="47"/>
      <c r="BR36" s="95"/>
      <c r="BT36" s="140"/>
      <c r="BU36" s="61"/>
      <c r="BV36" s="47"/>
      <c r="BW36" s="95"/>
      <c r="BY36" s="140"/>
      <c r="BZ36" s="61"/>
      <c r="CA36" s="47"/>
      <c r="CB36" s="95"/>
      <c r="CD36" s="140"/>
      <c r="CE36" s="61"/>
      <c r="CF36" s="47"/>
      <c r="CG36" s="95"/>
      <c r="CI36" s="140"/>
      <c r="CJ36" s="61"/>
      <c r="CK36" s="47"/>
      <c r="CL36" s="95"/>
      <c r="CN36" s="140"/>
      <c r="CO36" s="61"/>
      <c r="CP36" s="47"/>
      <c r="CQ36" s="95"/>
      <c r="CS36" s="140"/>
      <c r="CT36" s="61"/>
      <c r="CU36" s="47"/>
      <c r="CV36" s="95"/>
      <c r="CX36" s="140"/>
      <c r="CY36" s="61"/>
      <c r="CZ36" s="47"/>
      <c r="DA36" s="95"/>
      <c r="DC36" s="140"/>
      <c r="DD36" s="61"/>
      <c r="DE36" s="47"/>
      <c r="DF36" s="95"/>
      <c r="DH36" s="140"/>
      <c r="DI36" s="61"/>
      <c r="DJ36" s="47"/>
      <c r="DK36" s="95"/>
      <c r="DM36" s="140"/>
      <c r="DN36" s="61"/>
      <c r="DO36" s="47"/>
      <c r="DP36" s="95"/>
      <c r="DR36" s="140"/>
      <c r="DS36" s="61"/>
      <c r="DT36" s="47"/>
      <c r="DU36" s="95"/>
      <c r="DW36" s="140"/>
    </row>
    <row r="37" spans="1:127" ht="13.5" customHeight="1">
      <c r="A37" s="139"/>
      <c r="B37" s="47"/>
      <c r="C37" s="61"/>
      <c r="D37" s="47"/>
      <c r="E37" s="95"/>
      <c r="G37" s="140"/>
      <c r="H37" s="61"/>
      <c r="I37" s="47"/>
      <c r="J37" s="95"/>
      <c r="L37" s="140"/>
      <c r="M37" s="61"/>
      <c r="N37" s="47"/>
      <c r="O37" s="95"/>
      <c r="Q37" s="140"/>
      <c r="R37" s="61"/>
      <c r="S37" s="47"/>
      <c r="T37" s="95"/>
      <c r="V37" s="140"/>
      <c r="W37" s="61"/>
      <c r="X37" s="47"/>
      <c r="Y37" s="95"/>
      <c r="AA37" s="140"/>
      <c r="AB37" s="61"/>
      <c r="AC37" s="47"/>
      <c r="AD37" s="95"/>
      <c r="AF37" s="140"/>
      <c r="AG37" s="61"/>
      <c r="AH37" s="47"/>
      <c r="AI37" s="95"/>
      <c r="AK37" s="140"/>
      <c r="AL37" s="61"/>
      <c r="AM37" s="47"/>
      <c r="AN37" s="95"/>
      <c r="AP37" s="140"/>
      <c r="AQ37" s="61"/>
      <c r="AR37" s="47"/>
      <c r="AS37" s="95"/>
      <c r="AU37" s="140"/>
      <c r="AV37" s="61"/>
      <c r="AW37" s="47"/>
      <c r="AX37" s="95"/>
      <c r="AZ37" s="140"/>
      <c r="BA37" s="61"/>
      <c r="BB37" s="47"/>
      <c r="BC37" s="95"/>
      <c r="BE37" s="140"/>
      <c r="BF37" s="61"/>
      <c r="BG37" s="47"/>
      <c r="BH37" s="95"/>
      <c r="BJ37" s="140"/>
      <c r="BK37" s="61"/>
      <c r="BL37" s="47"/>
      <c r="BM37" s="95"/>
      <c r="BO37" s="140"/>
      <c r="BP37" s="61"/>
      <c r="BQ37" s="47"/>
      <c r="BR37" s="95"/>
      <c r="BT37" s="140"/>
      <c r="BU37" s="61"/>
      <c r="BV37" s="47"/>
      <c r="BW37" s="95"/>
      <c r="BY37" s="140"/>
      <c r="BZ37" s="61"/>
      <c r="CA37" s="47"/>
      <c r="CB37" s="95"/>
      <c r="CD37" s="140"/>
      <c r="CE37" s="61"/>
      <c r="CF37" s="47"/>
      <c r="CG37" s="95"/>
      <c r="CI37" s="140"/>
      <c r="CJ37" s="61"/>
      <c r="CK37" s="47"/>
      <c r="CL37" s="95"/>
      <c r="CN37" s="140"/>
      <c r="CO37" s="61"/>
      <c r="CP37" s="47"/>
      <c r="CQ37" s="95"/>
      <c r="CS37" s="140"/>
      <c r="CT37" s="61"/>
      <c r="CU37" s="47"/>
      <c r="CV37" s="95"/>
      <c r="CX37" s="140"/>
      <c r="CY37" s="61"/>
      <c r="CZ37" s="47"/>
      <c r="DA37" s="95"/>
      <c r="DC37" s="140"/>
      <c r="DD37" s="61"/>
      <c r="DE37" s="47"/>
      <c r="DF37" s="95"/>
      <c r="DH37" s="140"/>
      <c r="DI37" s="61"/>
      <c r="DJ37" s="47"/>
      <c r="DK37" s="95"/>
      <c r="DM37" s="140"/>
      <c r="DN37" s="61"/>
      <c r="DO37" s="47"/>
      <c r="DP37" s="95"/>
      <c r="DR37" s="140"/>
      <c r="DS37" s="61"/>
      <c r="DT37" s="47"/>
      <c r="DU37" s="95"/>
      <c r="DW37" s="140"/>
    </row>
    <row r="38" spans="1:127" ht="13.5" customHeight="1">
      <c r="A38" s="139"/>
      <c r="B38" s="47"/>
      <c r="C38" s="61"/>
      <c r="D38" s="47"/>
      <c r="E38" s="95"/>
      <c r="G38" s="140"/>
      <c r="H38" s="61"/>
      <c r="I38" s="47"/>
      <c r="J38" s="95"/>
      <c r="L38" s="140"/>
      <c r="M38" s="61"/>
      <c r="N38" s="47"/>
      <c r="O38" s="95"/>
      <c r="Q38" s="140"/>
      <c r="R38" s="61"/>
      <c r="S38" s="47"/>
      <c r="T38" s="95"/>
      <c r="V38" s="140"/>
      <c r="W38" s="61"/>
      <c r="X38" s="47"/>
      <c r="Y38" s="95"/>
      <c r="AA38" s="140"/>
      <c r="AB38" s="61"/>
      <c r="AC38" s="47"/>
      <c r="AD38" s="95"/>
      <c r="AF38" s="140"/>
      <c r="AG38" s="61"/>
      <c r="AH38" s="47"/>
      <c r="AI38" s="95"/>
      <c r="AK38" s="140"/>
      <c r="AL38" s="61"/>
      <c r="AM38" s="47"/>
      <c r="AN38" s="95"/>
      <c r="AP38" s="140"/>
      <c r="AQ38" s="61"/>
      <c r="AR38" s="47"/>
      <c r="AS38" s="95"/>
      <c r="AU38" s="140"/>
      <c r="AV38" s="61"/>
      <c r="AW38" s="47"/>
      <c r="AX38" s="95"/>
      <c r="AZ38" s="140"/>
      <c r="BA38" s="61"/>
      <c r="BB38" s="47"/>
      <c r="BC38" s="95"/>
      <c r="BE38" s="140"/>
      <c r="BF38" s="61"/>
      <c r="BG38" s="47"/>
      <c r="BH38" s="95"/>
      <c r="BJ38" s="140"/>
      <c r="BK38" s="61"/>
      <c r="BL38" s="47"/>
      <c r="BM38" s="95"/>
      <c r="BO38" s="140"/>
      <c r="BP38" s="61"/>
      <c r="BQ38" s="47"/>
      <c r="BR38" s="95"/>
      <c r="BT38" s="140"/>
      <c r="BU38" s="61"/>
      <c r="BV38" s="47"/>
      <c r="BW38" s="95"/>
      <c r="BY38" s="140"/>
      <c r="BZ38" s="61"/>
      <c r="CA38" s="47"/>
      <c r="CB38" s="95"/>
      <c r="CD38" s="140"/>
      <c r="CE38" s="61"/>
      <c r="CF38" s="47"/>
      <c r="CG38" s="95"/>
      <c r="CI38" s="140"/>
      <c r="CJ38" s="61"/>
      <c r="CK38" s="47"/>
      <c r="CL38" s="95"/>
      <c r="CN38" s="140"/>
      <c r="CO38" s="61"/>
      <c r="CP38" s="47"/>
      <c r="CQ38" s="95"/>
      <c r="CS38" s="140"/>
      <c r="CT38" s="61"/>
      <c r="CU38" s="47"/>
      <c r="CV38" s="95"/>
      <c r="CX38" s="140"/>
      <c r="CY38" s="61"/>
      <c r="CZ38" s="47"/>
      <c r="DA38" s="95"/>
      <c r="DC38" s="140"/>
      <c r="DD38" s="61"/>
      <c r="DE38" s="47"/>
      <c r="DF38" s="95"/>
      <c r="DH38" s="140"/>
      <c r="DI38" s="61"/>
      <c r="DJ38" s="47"/>
      <c r="DK38" s="95"/>
      <c r="DM38" s="140"/>
      <c r="DN38" s="61"/>
      <c r="DO38" s="47"/>
      <c r="DP38" s="95"/>
      <c r="DR38" s="140"/>
      <c r="DS38" s="61"/>
      <c r="DT38" s="47"/>
      <c r="DU38" s="95"/>
      <c r="DW38" s="140"/>
    </row>
    <row r="39" spans="1:127" ht="13.5" customHeight="1">
      <c r="A39" s="139"/>
      <c r="B39" s="47"/>
      <c r="C39" s="61"/>
      <c r="D39" s="47"/>
      <c r="E39" s="95"/>
      <c r="G39" s="140"/>
      <c r="H39" s="61"/>
      <c r="I39" s="47"/>
      <c r="J39" s="95"/>
      <c r="L39" s="140"/>
      <c r="M39" s="61"/>
      <c r="N39" s="47"/>
      <c r="O39" s="95"/>
      <c r="Q39" s="140"/>
      <c r="R39" s="61"/>
      <c r="S39" s="47"/>
      <c r="T39" s="95"/>
      <c r="V39" s="140"/>
      <c r="W39" s="61"/>
      <c r="X39" s="47"/>
      <c r="Y39" s="95"/>
      <c r="AA39" s="140"/>
      <c r="AB39" s="61"/>
      <c r="AC39" s="47"/>
      <c r="AD39" s="95"/>
      <c r="AF39" s="140"/>
      <c r="AG39" s="61"/>
      <c r="AH39" s="47"/>
      <c r="AI39" s="95"/>
      <c r="AK39" s="140"/>
      <c r="AL39" s="61"/>
      <c r="AM39" s="47"/>
      <c r="AN39" s="95"/>
      <c r="AP39" s="140"/>
      <c r="AQ39" s="61"/>
      <c r="AR39" s="47"/>
      <c r="AS39" s="95"/>
      <c r="AU39" s="140"/>
      <c r="AV39" s="61"/>
      <c r="AW39" s="47"/>
      <c r="AX39" s="95"/>
      <c r="AZ39" s="140"/>
      <c r="BA39" s="61"/>
      <c r="BB39" s="47"/>
      <c r="BC39" s="95"/>
      <c r="BE39" s="140"/>
      <c r="BF39" s="61"/>
      <c r="BG39" s="47"/>
      <c r="BH39" s="95"/>
      <c r="BJ39" s="140"/>
      <c r="BK39" s="61"/>
      <c r="BL39" s="47"/>
      <c r="BM39" s="95"/>
      <c r="BO39" s="140"/>
      <c r="BP39" s="61"/>
      <c r="BQ39" s="47"/>
      <c r="BR39" s="95"/>
      <c r="BT39" s="140"/>
      <c r="BU39" s="61"/>
      <c r="BV39" s="47"/>
      <c r="BW39" s="95"/>
      <c r="BY39" s="140"/>
      <c r="BZ39" s="61"/>
      <c r="CA39" s="47"/>
      <c r="CB39" s="95"/>
      <c r="CD39" s="140"/>
      <c r="CE39" s="61"/>
      <c r="CF39" s="47"/>
      <c r="CG39" s="95"/>
      <c r="CI39" s="140"/>
      <c r="CJ39" s="61"/>
      <c r="CK39" s="47"/>
      <c r="CL39" s="95"/>
      <c r="CN39" s="140"/>
      <c r="CO39" s="61"/>
      <c r="CP39" s="47"/>
      <c r="CQ39" s="95"/>
      <c r="CS39" s="140"/>
      <c r="CT39" s="61"/>
      <c r="CU39" s="47"/>
      <c r="CV39" s="95"/>
      <c r="CX39" s="140"/>
      <c r="CY39" s="61"/>
      <c r="CZ39" s="47"/>
      <c r="DA39" s="95"/>
      <c r="DC39" s="140"/>
      <c r="DD39" s="61"/>
      <c r="DE39" s="47"/>
      <c r="DF39" s="95"/>
      <c r="DH39" s="140"/>
      <c r="DI39" s="61"/>
      <c r="DJ39" s="47"/>
      <c r="DK39" s="95"/>
      <c r="DM39" s="140"/>
      <c r="DN39" s="61"/>
      <c r="DO39" s="47"/>
      <c r="DP39" s="95"/>
      <c r="DR39" s="140"/>
      <c r="DS39" s="61"/>
      <c r="DT39" s="47"/>
      <c r="DU39" s="95"/>
      <c r="DW39" s="140"/>
    </row>
    <row r="40" spans="1:127" ht="13.5" customHeight="1">
      <c r="A40" s="139"/>
      <c r="B40" s="47"/>
      <c r="C40" s="61"/>
      <c r="D40" s="47"/>
      <c r="E40" s="95"/>
      <c r="G40" s="140"/>
      <c r="H40" s="61"/>
      <c r="I40" s="47"/>
      <c r="J40" s="95"/>
      <c r="L40" s="140"/>
      <c r="M40" s="61"/>
      <c r="N40" s="47"/>
      <c r="O40" s="95"/>
      <c r="Q40" s="140"/>
      <c r="R40" s="61"/>
      <c r="S40" s="47"/>
      <c r="T40" s="95"/>
      <c r="V40" s="140"/>
      <c r="W40" s="61"/>
      <c r="X40" s="47"/>
      <c r="Y40" s="95"/>
      <c r="AA40" s="140"/>
      <c r="AB40" s="61"/>
      <c r="AC40" s="47"/>
      <c r="AD40" s="95"/>
      <c r="AF40" s="140"/>
      <c r="AG40" s="61"/>
      <c r="AH40" s="47"/>
      <c r="AI40" s="95"/>
      <c r="AK40" s="140"/>
      <c r="AL40" s="61"/>
      <c r="AM40" s="47"/>
      <c r="AN40" s="95"/>
      <c r="AP40" s="140"/>
      <c r="AQ40" s="61"/>
      <c r="AR40" s="47"/>
      <c r="AS40" s="95"/>
      <c r="AU40" s="140"/>
      <c r="AV40" s="61"/>
      <c r="AW40" s="47"/>
      <c r="AX40" s="95"/>
      <c r="AZ40" s="140"/>
      <c r="BA40" s="61"/>
      <c r="BB40" s="47"/>
      <c r="BC40" s="95"/>
      <c r="BE40" s="140"/>
      <c r="BF40" s="61"/>
      <c r="BG40" s="47"/>
      <c r="BH40" s="95"/>
      <c r="BJ40" s="140"/>
      <c r="BK40" s="61"/>
      <c r="BL40" s="47"/>
      <c r="BM40" s="95"/>
      <c r="BO40" s="140"/>
      <c r="BP40" s="61"/>
      <c r="BQ40" s="47"/>
      <c r="BR40" s="95"/>
      <c r="BT40" s="140"/>
      <c r="BU40" s="61"/>
      <c r="BV40" s="47"/>
      <c r="BW40" s="95"/>
      <c r="BY40" s="140"/>
      <c r="BZ40" s="61"/>
      <c r="CA40" s="47"/>
      <c r="CB40" s="95"/>
      <c r="CD40" s="140"/>
      <c r="CE40" s="61"/>
      <c r="CF40" s="47"/>
      <c r="CG40" s="95"/>
      <c r="CI40" s="140"/>
      <c r="CJ40" s="61"/>
      <c r="CK40" s="47"/>
      <c r="CL40" s="95"/>
      <c r="CN40" s="140"/>
      <c r="CO40" s="61"/>
      <c r="CP40" s="47"/>
      <c r="CQ40" s="95"/>
      <c r="CS40" s="140"/>
      <c r="CT40" s="61"/>
      <c r="CU40" s="47"/>
      <c r="CV40" s="95"/>
      <c r="CX40" s="140"/>
      <c r="CY40" s="61"/>
      <c r="CZ40" s="47"/>
      <c r="DA40" s="95"/>
      <c r="DC40" s="140"/>
      <c r="DD40" s="61"/>
      <c r="DE40" s="47"/>
      <c r="DF40" s="95"/>
      <c r="DH40" s="140"/>
      <c r="DI40" s="61"/>
      <c r="DJ40" s="47"/>
      <c r="DK40" s="95"/>
      <c r="DM40" s="140"/>
      <c r="DN40" s="61"/>
      <c r="DO40" s="47"/>
      <c r="DP40" s="95"/>
      <c r="DR40" s="140"/>
      <c r="DS40" s="61"/>
      <c r="DT40" s="47"/>
      <c r="DU40" s="95"/>
      <c r="DW40" s="140"/>
    </row>
    <row r="41" spans="1:127" ht="13.5" customHeight="1">
      <c r="A41" s="139"/>
      <c r="B41" s="47"/>
      <c r="C41" s="61"/>
      <c r="D41" s="47"/>
      <c r="E41" s="95"/>
      <c r="G41" s="140"/>
      <c r="H41" s="61"/>
      <c r="I41" s="47"/>
      <c r="J41" s="95"/>
      <c r="L41" s="140"/>
      <c r="M41" s="61"/>
      <c r="N41" s="47"/>
      <c r="O41" s="95"/>
      <c r="Q41" s="140"/>
      <c r="R41" s="61"/>
      <c r="S41" s="47"/>
      <c r="T41" s="95"/>
      <c r="V41" s="140"/>
      <c r="W41" s="61"/>
      <c r="X41" s="47"/>
      <c r="Y41" s="95"/>
      <c r="AA41" s="140"/>
      <c r="AB41" s="61"/>
      <c r="AC41" s="47"/>
      <c r="AD41" s="95"/>
      <c r="AF41" s="140"/>
      <c r="AG41" s="61"/>
      <c r="AH41" s="47"/>
      <c r="AI41" s="95"/>
      <c r="AK41" s="140"/>
      <c r="AL41" s="61"/>
      <c r="AM41" s="47"/>
      <c r="AN41" s="95"/>
      <c r="AP41" s="140"/>
      <c r="AQ41" s="61"/>
      <c r="AR41" s="47"/>
      <c r="AS41" s="95"/>
      <c r="AU41" s="140"/>
      <c r="AV41" s="61"/>
      <c r="AW41" s="47"/>
      <c r="AX41" s="95"/>
      <c r="AZ41" s="140"/>
      <c r="BA41" s="61"/>
      <c r="BB41" s="47"/>
      <c r="BC41" s="95"/>
      <c r="BE41" s="140"/>
      <c r="BF41" s="61"/>
      <c r="BG41" s="47"/>
      <c r="BH41" s="95"/>
      <c r="BJ41" s="140"/>
      <c r="BK41" s="61"/>
      <c r="BL41" s="47"/>
      <c r="BM41" s="95"/>
      <c r="BO41" s="140"/>
      <c r="BP41" s="61"/>
      <c r="BQ41" s="47"/>
      <c r="BR41" s="95"/>
      <c r="BT41" s="140"/>
      <c r="BU41" s="61"/>
      <c r="BV41" s="47"/>
      <c r="BW41" s="95"/>
      <c r="BY41" s="140"/>
      <c r="BZ41" s="61"/>
      <c r="CA41" s="47"/>
      <c r="CB41" s="95"/>
      <c r="CD41" s="140"/>
      <c r="CE41" s="61"/>
      <c r="CF41" s="47"/>
      <c r="CG41" s="95"/>
      <c r="CI41" s="140"/>
      <c r="CJ41" s="61"/>
      <c r="CK41" s="47"/>
      <c r="CL41" s="95"/>
      <c r="CN41" s="140"/>
      <c r="CO41" s="61"/>
      <c r="CP41" s="47"/>
      <c r="CQ41" s="95"/>
      <c r="CS41" s="140"/>
      <c r="CT41" s="61"/>
      <c r="CU41" s="47"/>
      <c r="CV41" s="95"/>
      <c r="CX41" s="140"/>
      <c r="CY41" s="61"/>
      <c r="CZ41" s="47"/>
      <c r="DA41" s="95"/>
      <c r="DC41" s="140"/>
      <c r="DD41" s="61"/>
      <c r="DE41" s="47"/>
      <c r="DF41" s="95"/>
      <c r="DH41" s="140"/>
      <c r="DI41" s="61"/>
      <c r="DJ41" s="47"/>
      <c r="DK41" s="95"/>
      <c r="DM41" s="140"/>
      <c r="DN41" s="61"/>
      <c r="DO41" s="47"/>
      <c r="DP41" s="95"/>
      <c r="DR41" s="140"/>
      <c r="DS41" s="61"/>
      <c r="DT41" s="47"/>
      <c r="DU41" s="95"/>
      <c r="DW41" s="140"/>
    </row>
    <row r="42" spans="1:127" ht="13.5" customHeight="1">
      <c r="A42" s="139"/>
      <c r="B42" s="47"/>
      <c r="C42" s="61"/>
      <c r="D42" s="47"/>
      <c r="E42" s="95"/>
      <c r="G42" s="140"/>
      <c r="H42" s="61"/>
      <c r="I42" s="47"/>
      <c r="J42" s="95"/>
      <c r="L42" s="140"/>
      <c r="M42" s="61"/>
      <c r="N42" s="47"/>
      <c r="O42" s="95"/>
      <c r="Q42" s="140"/>
      <c r="R42" s="61"/>
      <c r="S42" s="47"/>
      <c r="T42" s="95"/>
      <c r="V42" s="140"/>
      <c r="W42" s="61"/>
      <c r="X42" s="47"/>
      <c r="Y42" s="95"/>
      <c r="AA42" s="140"/>
      <c r="AB42" s="61"/>
      <c r="AC42" s="47"/>
      <c r="AD42" s="95"/>
      <c r="AF42" s="140"/>
      <c r="AG42" s="61"/>
      <c r="AH42" s="47"/>
      <c r="AI42" s="95"/>
      <c r="AK42" s="140"/>
      <c r="AL42" s="61"/>
      <c r="AM42" s="47"/>
      <c r="AN42" s="95"/>
      <c r="AP42" s="140"/>
      <c r="AQ42" s="61"/>
      <c r="AR42" s="47"/>
      <c r="AS42" s="95"/>
      <c r="AU42" s="140"/>
      <c r="AV42" s="61"/>
      <c r="AW42" s="47"/>
      <c r="AX42" s="95"/>
      <c r="AZ42" s="140"/>
      <c r="BA42" s="61"/>
      <c r="BB42" s="47"/>
      <c r="BC42" s="95"/>
      <c r="BE42" s="140"/>
      <c r="BF42" s="61"/>
      <c r="BG42" s="47"/>
      <c r="BH42" s="95"/>
      <c r="BJ42" s="140"/>
      <c r="BK42" s="61"/>
      <c r="BL42" s="47"/>
      <c r="BM42" s="95"/>
      <c r="BO42" s="140"/>
      <c r="BP42" s="61"/>
      <c r="BQ42" s="47"/>
      <c r="BR42" s="95"/>
      <c r="BT42" s="140"/>
      <c r="BU42" s="61"/>
      <c r="BV42" s="47"/>
      <c r="BW42" s="95"/>
      <c r="BY42" s="140"/>
      <c r="BZ42" s="61"/>
      <c r="CA42" s="47"/>
      <c r="CB42" s="95"/>
      <c r="CD42" s="140"/>
      <c r="CE42" s="61"/>
      <c r="CF42" s="47"/>
      <c r="CG42" s="95"/>
      <c r="CI42" s="140"/>
      <c r="CJ42" s="61"/>
      <c r="CK42" s="47"/>
      <c r="CL42" s="95"/>
      <c r="CN42" s="140"/>
      <c r="CO42" s="61"/>
      <c r="CP42" s="47"/>
      <c r="CQ42" s="95"/>
      <c r="CS42" s="140"/>
      <c r="CT42" s="61"/>
      <c r="CU42" s="47"/>
      <c r="CV42" s="95"/>
      <c r="CX42" s="140"/>
      <c r="CY42" s="61"/>
      <c r="CZ42" s="47"/>
      <c r="DA42" s="95"/>
      <c r="DC42" s="140"/>
      <c r="DD42" s="61"/>
      <c r="DE42" s="47"/>
      <c r="DF42" s="95"/>
      <c r="DH42" s="140"/>
      <c r="DI42" s="61"/>
      <c r="DJ42" s="47"/>
      <c r="DK42" s="95"/>
      <c r="DM42" s="140"/>
      <c r="DN42" s="61"/>
      <c r="DO42" s="47"/>
      <c r="DP42" s="95"/>
      <c r="DR42" s="140"/>
      <c r="DS42" s="61"/>
      <c r="DT42" s="47"/>
      <c r="DU42" s="95"/>
      <c r="DW42" s="140"/>
    </row>
    <row r="43" spans="1:127" ht="13.5" customHeight="1">
      <c r="A43" s="139"/>
      <c r="B43" s="47"/>
      <c r="C43" s="61"/>
      <c r="D43" s="47"/>
      <c r="E43" s="95"/>
      <c r="G43" s="140"/>
      <c r="H43" s="61"/>
      <c r="I43" s="47"/>
      <c r="J43" s="95"/>
      <c r="L43" s="140"/>
      <c r="M43" s="61"/>
      <c r="N43" s="47"/>
      <c r="O43" s="95"/>
      <c r="Q43" s="140"/>
      <c r="R43" s="61"/>
      <c r="S43" s="47"/>
      <c r="T43" s="95"/>
      <c r="V43" s="140"/>
      <c r="W43" s="61"/>
      <c r="X43" s="47"/>
      <c r="Y43" s="95"/>
      <c r="AA43" s="140"/>
      <c r="AB43" s="61"/>
      <c r="AC43" s="47"/>
      <c r="AD43" s="95"/>
      <c r="AF43" s="140"/>
      <c r="AG43" s="61"/>
      <c r="AH43" s="47"/>
      <c r="AI43" s="95"/>
      <c r="AK43" s="140"/>
      <c r="AL43" s="61"/>
      <c r="AM43" s="47"/>
      <c r="AN43" s="95"/>
      <c r="AP43" s="140"/>
      <c r="AQ43" s="61"/>
      <c r="AR43" s="47"/>
      <c r="AS43" s="95"/>
      <c r="AU43" s="140"/>
      <c r="AV43" s="61"/>
      <c r="AW43" s="47"/>
      <c r="AX43" s="95"/>
      <c r="AZ43" s="140"/>
      <c r="BA43" s="61"/>
      <c r="BB43" s="47"/>
      <c r="BC43" s="95"/>
      <c r="BE43" s="140"/>
      <c r="BF43" s="61"/>
      <c r="BG43" s="47"/>
      <c r="BH43" s="95"/>
      <c r="BJ43" s="140"/>
      <c r="BK43" s="61"/>
      <c r="BL43" s="47"/>
      <c r="BM43" s="95"/>
      <c r="BO43" s="140"/>
      <c r="BP43" s="61"/>
      <c r="BQ43" s="47"/>
      <c r="BR43" s="95"/>
      <c r="BT43" s="140"/>
      <c r="BU43" s="61"/>
      <c r="BV43" s="47"/>
      <c r="BW43" s="95"/>
      <c r="BY43" s="140"/>
      <c r="BZ43" s="61"/>
      <c r="CA43" s="47"/>
      <c r="CB43" s="95"/>
      <c r="CD43" s="140"/>
      <c r="CE43" s="61"/>
      <c r="CF43" s="47"/>
      <c r="CG43" s="95"/>
      <c r="CI43" s="140"/>
      <c r="CJ43" s="61"/>
      <c r="CK43" s="47"/>
      <c r="CL43" s="95"/>
      <c r="CN43" s="140"/>
      <c r="CO43" s="61"/>
      <c r="CP43" s="47"/>
      <c r="CQ43" s="95"/>
      <c r="CS43" s="140"/>
      <c r="CT43" s="61"/>
      <c r="CU43" s="47"/>
      <c r="CV43" s="95"/>
      <c r="CX43" s="140"/>
      <c r="CY43" s="61"/>
      <c r="CZ43" s="47"/>
      <c r="DA43" s="95"/>
      <c r="DC43" s="140"/>
      <c r="DD43" s="61"/>
      <c r="DE43" s="47"/>
      <c r="DF43" s="95"/>
      <c r="DH43" s="140"/>
      <c r="DI43" s="61"/>
      <c r="DJ43" s="47"/>
      <c r="DK43" s="95"/>
      <c r="DM43" s="140"/>
      <c r="DN43" s="61"/>
      <c r="DO43" s="47"/>
      <c r="DP43" s="95"/>
      <c r="DR43" s="140"/>
      <c r="DS43" s="61"/>
      <c r="DT43" s="47"/>
      <c r="DU43" s="95"/>
      <c r="DW43" s="140"/>
    </row>
    <row r="44" spans="1:127" ht="13.5" customHeight="1">
      <c r="A44" s="139"/>
      <c r="B44" s="47"/>
      <c r="C44" s="61"/>
      <c r="D44" s="47"/>
      <c r="E44" s="95"/>
      <c r="G44" s="140"/>
      <c r="H44" s="61"/>
      <c r="I44" s="47"/>
      <c r="J44" s="95"/>
      <c r="L44" s="140"/>
      <c r="M44" s="61"/>
      <c r="N44" s="47"/>
      <c r="O44" s="95"/>
      <c r="Q44" s="140"/>
      <c r="R44" s="61"/>
      <c r="S44" s="47"/>
      <c r="T44" s="95"/>
      <c r="V44" s="140"/>
      <c r="W44" s="61"/>
      <c r="X44" s="47"/>
      <c r="Y44" s="95"/>
      <c r="AA44" s="140"/>
      <c r="AB44" s="61"/>
      <c r="AC44" s="47"/>
      <c r="AD44" s="95"/>
      <c r="AF44" s="140"/>
      <c r="AG44" s="61"/>
      <c r="AH44" s="47"/>
      <c r="AI44" s="95"/>
      <c r="AK44" s="140"/>
      <c r="AL44" s="61"/>
      <c r="AM44" s="47"/>
      <c r="AN44" s="95"/>
      <c r="AP44" s="140"/>
      <c r="AQ44" s="61"/>
      <c r="AR44" s="47"/>
      <c r="AS44" s="95"/>
      <c r="AU44" s="140"/>
      <c r="AV44" s="61"/>
      <c r="AW44" s="47"/>
      <c r="AX44" s="95"/>
      <c r="AZ44" s="140"/>
      <c r="BA44" s="61"/>
      <c r="BB44" s="47"/>
      <c r="BC44" s="95"/>
      <c r="BE44" s="140"/>
      <c r="BF44" s="61"/>
      <c r="BG44" s="47"/>
      <c r="BH44" s="95"/>
      <c r="BJ44" s="140"/>
      <c r="BK44" s="61"/>
      <c r="BL44" s="47"/>
      <c r="BM44" s="95"/>
      <c r="BO44" s="140"/>
      <c r="BP44" s="61"/>
      <c r="BQ44" s="47"/>
      <c r="BR44" s="95"/>
      <c r="BT44" s="140"/>
      <c r="BU44" s="61"/>
      <c r="BV44" s="47"/>
      <c r="BW44" s="95"/>
      <c r="BY44" s="140"/>
      <c r="BZ44" s="61"/>
      <c r="CA44" s="47"/>
      <c r="CB44" s="95"/>
      <c r="CD44" s="140"/>
      <c r="CE44" s="61"/>
      <c r="CF44" s="47"/>
      <c r="CG44" s="95"/>
      <c r="CI44" s="140"/>
      <c r="CJ44" s="61"/>
      <c r="CK44" s="47"/>
      <c r="CL44" s="95"/>
      <c r="CN44" s="140"/>
      <c r="CO44" s="61"/>
      <c r="CP44" s="47"/>
      <c r="CQ44" s="95"/>
      <c r="CS44" s="140"/>
      <c r="CT44" s="61"/>
      <c r="CU44" s="47"/>
      <c r="CV44" s="95"/>
      <c r="CX44" s="140"/>
      <c r="CY44" s="61"/>
      <c r="CZ44" s="47"/>
      <c r="DA44" s="95"/>
      <c r="DC44" s="140"/>
      <c r="DD44" s="61"/>
      <c r="DE44" s="47"/>
      <c r="DF44" s="95"/>
      <c r="DH44" s="140"/>
      <c r="DI44" s="61"/>
      <c r="DJ44" s="47"/>
      <c r="DK44" s="95"/>
      <c r="DM44" s="140"/>
      <c r="DN44" s="61"/>
      <c r="DO44" s="47"/>
      <c r="DP44" s="95"/>
      <c r="DR44" s="140"/>
      <c r="DS44" s="61"/>
      <c r="DT44" s="47"/>
      <c r="DU44" s="95"/>
      <c r="DW44" s="140"/>
    </row>
    <row r="45" spans="1:127" ht="13.5" customHeight="1">
      <c r="A45" s="139"/>
      <c r="B45" s="47"/>
      <c r="C45" s="61"/>
      <c r="D45" s="47"/>
      <c r="E45" s="95"/>
      <c r="G45" s="140"/>
      <c r="H45" s="61"/>
      <c r="I45" s="47"/>
      <c r="J45" s="95"/>
      <c r="L45" s="140"/>
      <c r="M45" s="61"/>
      <c r="N45" s="47"/>
      <c r="O45" s="95"/>
      <c r="Q45" s="140"/>
      <c r="R45" s="61"/>
      <c r="S45" s="47"/>
      <c r="T45" s="95"/>
      <c r="V45" s="140"/>
      <c r="W45" s="61"/>
      <c r="X45" s="47"/>
      <c r="Y45" s="95"/>
      <c r="AA45" s="140"/>
      <c r="AB45" s="61"/>
      <c r="AC45" s="47"/>
      <c r="AD45" s="95"/>
      <c r="AF45" s="140"/>
      <c r="AG45" s="61"/>
      <c r="AH45" s="47"/>
      <c r="AI45" s="95"/>
      <c r="AK45" s="140"/>
      <c r="AL45" s="61"/>
      <c r="AM45" s="47"/>
      <c r="AN45" s="95"/>
      <c r="AP45" s="140"/>
      <c r="AQ45" s="61"/>
      <c r="AR45" s="47"/>
      <c r="AS45" s="95"/>
      <c r="AU45" s="140"/>
      <c r="AV45" s="61"/>
      <c r="AW45" s="47"/>
      <c r="AX45" s="95"/>
      <c r="AZ45" s="140"/>
      <c r="BA45" s="61"/>
      <c r="BB45" s="47"/>
      <c r="BC45" s="95"/>
      <c r="BE45" s="140"/>
      <c r="BF45" s="61"/>
      <c r="BG45" s="47"/>
      <c r="BH45" s="95"/>
      <c r="BJ45" s="140"/>
      <c r="BK45" s="61"/>
      <c r="BL45" s="47"/>
      <c r="BM45" s="95"/>
      <c r="BO45" s="140"/>
      <c r="BP45" s="61"/>
      <c r="BQ45" s="47"/>
      <c r="BR45" s="95"/>
      <c r="BT45" s="140"/>
      <c r="BU45" s="61"/>
      <c r="BV45" s="47"/>
      <c r="BW45" s="95"/>
      <c r="BY45" s="140"/>
      <c r="BZ45" s="61"/>
      <c r="CA45" s="47"/>
      <c r="CB45" s="95"/>
      <c r="CD45" s="140"/>
      <c r="CE45" s="61"/>
      <c r="CF45" s="47"/>
      <c r="CG45" s="95"/>
      <c r="CI45" s="140"/>
      <c r="CJ45" s="61"/>
      <c r="CK45" s="47"/>
      <c r="CL45" s="95"/>
      <c r="CN45" s="140"/>
      <c r="CO45" s="61"/>
      <c r="CP45" s="47"/>
      <c r="CQ45" s="95"/>
      <c r="CS45" s="140"/>
      <c r="CT45" s="61"/>
      <c r="CU45" s="47"/>
      <c r="CV45" s="95"/>
      <c r="CX45" s="140"/>
      <c r="CY45" s="61"/>
      <c r="CZ45" s="47"/>
      <c r="DA45" s="95"/>
      <c r="DC45" s="140"/>
      <c r="DD45" s="61"/>
      <c r="DE45" s="47"/>
      <c r="DF45" s="95"/>
      <c r="DH45" s="140"/>
      <c r="DI45" s="61"/>
      <c r="DJ45" s="47"/>
      <c r="DK45" s="95"/>
      <c r="DM45" s="140"/>
      <c r="DN45" s="61"/>
      <c r="DO45" s="47"/>
      <c r="DP45" s="95"/>
      <c r="DR45" s="140"/>
      <c r="DS45" s="61"/>
      <c r="DT45" s="47"/>
      <c r="DU45" s="95"/>
      <c r="DW45" s="140"/>
    </row>
    <row r="46" spans="1:127" ht="13.5" customHeight="1">
      <c r="A46" s="139"/>
      <c r="B46" s="47"/>
      <c r="C46" s="61"/>
      <c r="D46" s="47"/>
      <c r="E46" s="95"/>
      <c r="G46" s="140"/>
      <c r="H46" s="61"/>
      <c r="I46" s="47"/>
      <c r="J46" s="95"/>
      <c r="L46" s="140"/>
      <c r="M46" s="61"/>
      <c r="N46" s="47"/>
      <c r="O46" s="95"/>
      <c r="Q46" s="140"/>
      <c r="R46" s="61"/>
      <c r="S46" s="47"/>
      <c r="T46" s="95"/>
      <c r="V46" s="140"/>
      <c r="W46" s="61"/>
      <c r="X46" s="47"/>
      <c r="Y46" s="95"/>
      <c r="AA46" s="140"/>
      <c r="AB46" s="61"/>
      <c r="AC46" s="47"/>
      <c r="AD46" s="95"/>
      <c r="AF46" s="140"/>
      <c r="AG46" s="61"/>
      <c r="AH46" s="47"/>
      <c r="AI46" s="95"/>
      <c r="AK46" s="140"/>
      <c r="AL46" s="61"/>
      <c r="AM46" s="47"/>
      <c r="AN46" s="95"/>
      <c r="AP46" s="140"/>
      <c r="AQ46" s="61"/>
      <c r="AR46" s="47"/>
      <c r="AS46" s="95"/>
      <c r="AU46" s="140"/>
      <c r="AV46" s="61"/>
      <c r="AW46" s="47"/>
      <c r="AX46" s="95"/>
      <c r="AZ46" s="140"/>
      <c r="BA46" s="61"/>
      <c r="BB46" s="47"/>
      <c r="BC46" s="95"/>
      <c r="BE46" s="140"/>
      <c r="BF46" s="61"/>
      <c r="BG46" s="47"/>
      <c r="BH46" s="95"/>
      <c r="BJ46" s="140"/>
      <c r="BK46" s="61"/>
      <c r="BL46" s="47"/>
      <c r="BM46" s="95"/>
      <c r="BO46" s="140"/>
      <c r="BP46" s="61"/>
      <c r="BQ46" s="47"/>
      <c r="BR46" s="95"/>
      <c r="BT46" s="140"/>
      <c r="BU46" s="61"/>
      <c r="BV46" s="47"/>
      <c r="BW46" s="95"/>
      <c r="BY46" s="140"/>
      <c r="BZ46" s="61"/>
      <c r="CA46" s="47"/>
      <c r="CB46" s="95"/>
      <c r="CD46" s="140"/>
      <c r="CE46" s="61"/>
      <c r="CF46" s="47"/>
      <c r="CG46" s="95"/>
      <c r="CI46" s="140"/>
      <c r="CJ46" s="61"/>
      <c r="CK46" s="47"/>
      <c r="CL46" s="95"/>
      <c r="CN46" s="140"/>
      <c r="CO46" s="61"/>
      <c r="CP46" s="47"/>
      <c r="CQ46" s="95"/>
      <c r="CS46" s="140"/>
      <c r="CT46" s="61"/>
      <c r="CU46" s="47"/>
      <c r="CV46" s="95"/>
      <c r="CX46" s="140"/>
      <c r="CY46" s="61"/>
      <c r="CZ46" s="47"/>
      <c r="DA46" s="95"/>
      <c r="DC46" s="140"/>
      <c r="DD46" s="61"/>
      <c r="DE46" s="47"/>
      <c r="DF46" s="95"/>
      <c r="DH46" s="140"/>
      <c r="DI46" s="61"/>
      <c r="DJ46" s="47"/>
      <c r="DK46" s="95"/>
      <c r="DM46" s="140"/>
      <c r="DN46" s="61"/>
      <c r="DO46" s="47"/>
      <c r="DP46" s="95"/>
      <c r="DR46" s="140"/>
      <c r="DS46" s="61"/>
      <c r="DT46" s="47"/>
      <c r="DU46" s="95"/>
      <c r="DW46" s="140"/>
    </row>
    <row r="47" spans="1:127" ht="13.5" customHeight="1">
      <c r="A47" s="139"/>
      <c r="B47" s="47"/>
      <c r="C47" s="61"/>
      <c r="D47" s="47"/>
      <c r="E47" s="95"/>
      <c r="G47" s="140"/>
      <c r="H47" s="61"/>
      <c r="I47" s="47"/>
      <c r="J47" s="95"/>
      <c r="L47" s="140"/>
      <c r="M47" s="61"/>
      <c r="N47" s="47"/>
      <c r="O47" s="95"/>
      <c r="Q47" s="140"/>
      <c r="R47" s="61"/>
      <c r="S47" s="47"/>
      <c r="T47" s="95"/>
      <c r="V47" s="140"/>
      <c r="W47" s="61"/>
      <c r="X47" s="47"/>
      <c r="Y47" s="95"/>
      <c r="AA47" s="140"/>
      <c r="AB47" s="61"/>
      <c r="AC47" s="47"/>
      <c r="AD47" s="95"/>
      <c r="AF47" s="140"/>
      <c r="AG47" s="61"/>
      <c r="AH47" s="47"/>
      <c r="AI47" s="95"/>
      <c r="AK47" s="140"/>
      <c r="AL47" s="61"/>
      <c r="AM47" s="47"/>
      <c r="AN47" s="95"/>
      <c r="AP47" s="140"/>
      <c r="AQ47" s="61"/>
      <c r="AR47" s="47"/>
      <c r="AS47" s="95"/>
      <c r="AU47" s="140"/>
      <c r="AV47" s="61"/>
      <c r="AW47" s="47"/>
      <c r="AX47" s="95"/>
      <c r="AZ47" s="140"/>
      <c r="BA47" s="61"/>
      <c r="BB47" s="47"/>
      <c r="BC47" s="95"/>
      <c r="BE47" s="140"/>
      <c r="BF47" s="61"/>
      <c r="BG47" s="47"/>
      <c r="BH47" s="95"/>
      <c r="BJ47" s="140"/>
      <c r="BK47" s="61"/>
      <c r="BL47" s="47"/>
      <c r="BM47" s="95"/>
      <c r="BO47" s="140"/>
      <c r="BP47" s="61"/>
      <c r="BQ47" s="47"/>
      <c r="BR47" s="95"/>
      <c r="BT47" s="140"/>
      <c r="BU47" s="61"/>
      <c r="BV47" s="47"/>
      <c r="BW47" s="95"/>
      <c r="BY47" s="140"/>
      <c r="BZ47" s="61"/>
      <c r="CA47" s="47"/>
      <c r="CB47" s="95"/>
      <c r="CD47" s="140"/>
      <c r="CE47" s="61"/>
      <c r="CF47" s="47"/>
      <c r="CG47" s="95"/>
      <c r="CI47" s="140"/>
      <c r="CJ47" s="61"/>
      <c r="CK47" s="47"/>
      <c r="CL47" s="95"/>
      <c r="CN47" s="140"/>
      <c r="CO47" s="61"/>
      <c r="CP47" s="47"/>
      <c r="CQ47" s="95"/>
      <c r="CS47" s="140"/>
      <c r="CT47" s="61"/>
      <c r="CU47" s="47"/>
      <c r="CV47" s="95"/>
      <c r="CX47" s="140"/>
      <c r="CY47" s="61"/>
      <c r="CZ47" s="47"/>
      <c r="DA47" s="95"/>
      <c r="DC47" s="140"/>
      <c r="DD47" s="61"/>
      <c r="DE47" s="47"/>
      <c r="DF47" s="95"/>
      <c r="DH47" s="140"/>
      <c r="DI47" s="61"/>
      <c r="DJ47" s="47"/>
      <c r="DK47" s="95"/>
      <c r="DM47" s="140"/>
      <c r="DN47" s="61"/>
      <c r="DO47" s="47"/>
      <c r="DP47" s="95"/>
      <c r="DR47" s="140"/>
      <c r="DS47" s="61"/>
      <c r="DT47" s="47"/>
      <c r="DU47" s="95"/>
      <c r="DW47" s="140"/>
    </row>
    <row r="48" spans="1:127" ht="13.5" customHeight="1">
      <c r="A48" s="139"/>
      <c r="B48" s="47"/>
      <c r="C48" s="61"/>
      <c r="D48" s="47"/>
      <c r="E48" s="95"/>
      <c r="G48" s="140"/>
      <c r="H48" s="61"/>
      <c r="I48" s="47"/>
      <c r="J48" s="95"/>
      <c r="L48" s="140"/>
      <c r="M48" s="61"/>
      <c r="N48" s="47"/>
      <c r="O48" s="95"/>
      <c r="Q48" s="140"/>
      <c r="R48" s="61"/>
      <c r="S48" s="47"/>
      <c r="T48" s="95"/>
      <c r="V48" s="140"/>
      <c r="W48" s="61"/>
      <c r="X48" s="47"/>
      <c r="Y48" s="95"/>
      <c r="AA48" s="140"/>
      <c r="AB48" s="61"/>
      <c r="AC48" s="47"/>
      <c r="AD48" s="95"/>
      <c r="AF48" s="140"/>
      <c r="AG48" s="61"/>
      <c r="AH48" s="47"/>
      <c r="AI48" s="95"/>
      <c r="AK48" s="140"/>
      <c r="AL48" s="61"/>
      <c r="AM48" s="47"/>
      <c r="AN48" s="95"/>
      <c r="AP48" s="140"/>
      <c r="AQ48" s="61"/>
      <c r="AR48" s="47"/>
      <c r="AS48" s="95"/>
      <c r="AU48" s="140"/>
      <c r="AV48" s="61"/>
      <c r="AW48" s="47"/>
      <c r="AX48" s="95"/>
      <c r="AZ48" s="140"/>
      <c r="BA48" s="61"/>
      <c r="BB48" s="47"/>
      <c r="BC48" s="95"/>
      <c r="BE48" s="140"/>
      <c r="BF48" s="61"/>
      <c r="BG48" s="47"/>
      <c r="BH48" s="95"/>
      <c r="BJ48" s="140"/>
      <c r="BK48" s="61"/>
      <c r="BL48" s="47"/>
      <c r="BM48" s="95"/>
      <c r="BO48" s="140"/>
      <c r="BP48" s="61"/>
      <c r="BQ48" s="47"/>
      <c r="BR48" s="95"/>
      <c r="BT48" s="140"/>
      <c r="BU48" s="61"/>
      <c r="BV48" s="47"/>
      <c r="BW48" s="95"/>
      <c r="BY48" s="140"/>
      <c r="BZ48" s="61"/>
      <c r="CA48" s="47"/>
      <c r="CB48" s="95"/>
      <c r="CD48" s="140"/>
      <c r="CE48" s="61"/>
      <c r="CF48" s="47"/>
      <c r="CG48" s="95"/>
      <c r="CI48" s="140"/>
      <c r="CJ48" s="61"/>
      <c r="CK48" s="47"/>
      <c r="CL48" s="95"/>
      <c r="CN48" s="140"/>
      <c r="CO48" s="61"/>
      <c r="CP48" s="47"/>
      <c r="CQ48" s="95"/>
      <c r="CS48" s="140"/>
      <c r="CT48" s="61"/>
      <c r="CU48" s="47"/>
      <c r="CV48" s="95"/>
      <c r="CX48" s="140"/>
      <c r="CY48" s="61"/>
      <c r="CZ48" s="47"/>
      <c r="DA48" s="95"/>
      <c r="DC48" s="140"/>
      <c r="DD48" s="61"/>
      <c r="DE48" s="47"/>
      <c r="DF48" s="95"/>
      <c r="DH48" s="140"/>
      <c r="DI48" s="61"/>
      <c r="DJ48" s="47"/>
      <c r="DK48" s="95"/>
      <c r="DM48" s="140"/>
      <c r="DN48" s="61"/>
      <c r="DO48" s="47"/>
      <c r="DP48" s="95"/>
      <c r="DR48" s="140"/>
      <c r="DS48" s="61"/>
      <c r="DT48" s="47"/>
      <c r="DU48" s="95"/>
      <c r="DW48" s="140"/>
    </row>
    <row r="49" spans="1:127" ht="13.5" customHeight="1">
      <c r="A49" s="139"/>
      <c r="B49" s="47"/>
      <c r="C49" s="61"/>
      <c r="D49" s="47"/>
      <c r="E49" s="95"/>
      <c r="G49" s="140"/>
      <c r="H49" s="61"/>
      <c r="I49" s="47"/>
      <c r="J49" s="95"/>
      <c r="L49" s="140"/>
      <c r="M49" s="61"/>
      <c r="N49" s="47"/>
      <c r="O49" s="95"/>
      <c r="Q49" s="140"/>
      <c r="R49" s="61"/>
      <c r="S49" s="47"/>
      <c r="T49" s="95"/>
      <c r="V49" s="140"/>
      <c r="W49" s="61"/>
      <c r="X49" s="47"/>
      <c r="Y49" s="95"/>
      <c r="AA49" s="140"/>
      <c r="AB49" s="61"/>
      <c r="AC49" s="47"/>
      <c r="AD49" s="95"/>
      <c r="AF49" s="140"/>
      <c r="AG49" s="61"/>
      <c r="AH49" s="47"/>
      <c r="AI49" s="95"/>
      <c r="AK49" s="140"/>
      <c r="AL49" s="61"/>
      <c r="AM49" s="47"/>
      <c r="AN49" s="95"/>
      <c r="AP49" s="140"/>
      <c r="AQ49" s="61"/>
      <c r="AR49" s="47"/>
      <c r="AS49" s="95"/>
      <c r="AU49" s="140"/>
      <c r="AV49" s="61"/>
      <c r="AW49" s="47"/>
      <c r="AX49" s="95"/>
      <c r="AZ49" s="140"/>
      <c r="BA49" s="61"/>
      <c r="BB49" s="47"/>
      <c r="BC49" s="95"/>
      <c r="BE49" s="140"/>
      <c r="BF49" s="61"/>
      <c r="BG49" s="47"/>
      <c r="BH49" s="95"/>
      <c r="BJ49" s="140"/>
      <c r="BK49" s="61"/>
      <c r="BL49" s="47"/>
      <c r="BM49" s="95"/>
      <c r="BO49" s="140"/>
      <c r="BP49" s="61"/>
      <c r="BQ49" s="47"/>
      <c r="BR49" s="95"/>
      <c r="BT49" s="140"/>
      <c r="BU49" s="61"/>
      <c r="BV49" s="47"/>
      <c r="BW49" s="95"/>
      <c r="BY49" s="140"/>
      <c r="BZ49" s="61"/>
      <c r="CA49" s="47"/>
      <c r="CB49" s="95"/>
      <c r="CD49" s="140"/>
      <c r="CE49" s="61"/>
      <c r="CF49" s="47"/>
      <c r="CG49" s="95"/>
      <c r="CI49" s="140"/>
      <c r="CJ49" s="61"/>
      <c r="CK49" s="47"/>
      <c r="CL49" s="95"/>
      <c r="CN49" s="140"/>
      <c r="CO49" s="61"/>
      <c r="CP49" s="47"/>
      <c r="CQ49" s="95"/>
      <c r="CS49" s="140"/>
      <c r="CT49" s="61"/>
      <c r="CU49" s="47"/>
      <c r="CV49" s="95"/>
      <c r="CX49" s="140"/>
      <c r="CY49" s="61"/>
      <c r="CZ49" s="47"/>
      <c r="DA49" s="95"/>
      <c r="DC49" s="140"/>
      <c r="DD49" s="61"/>
      <c r="DE49" s="47"/>
      <c r="DF49" s="95"/>
      <c r="DH49" s="140"/>
      <c r="DI49" s="61"/>
      <c r="DJ49" s="47"/>
      <c r="DK49" s="95"/>
      <c r="DM49" s="140"/>
      <c r="DN49" s="61"/>
      <c r="DO49" s="47"/>
      <c r="DP49" s="95"/>
      <c r="DR49" s="140"/>
      <c r="DS49" s="61"/>
      <c r="DT49" s="47"/>
      <c r="DU49" s="95"/>
      <c r="DW49" s="140"/>
    </row>
    <row r="50" spans="1:127" ht="13.5" customHeight="1">
      <c r="A50" s="139"/>
      <c r="B50" s="47"/>
      <c r="C50" s="61"/>
      <c r="D50" s="47"/>
      <c r="E50" s="95"/>
      <c r="G50" s="140"/>
      <c r="H50" s="61"/>
      <c r="I50" s="47"/>
      <c r="J50" s="95"/>
      <c r="L50" s="140"/>
      <c r="M50" s="61"/>
      <c r="N50" s="47"/>
      <c r="O50" s="95"/>
      <c r="Q50" s="140"/>
      <c r="R50" s="61"/>
      <c r="S50" s="47"/>
      <c r="T50" s="95"/>
      <c r="V50" s="140"/>
      <c r="W50" s="61"/>
      <c r="X50" s="47"/>
      <c r="Y50" s="95"/>
      <c r="AA50" s="140"/>
      <c r="AB50" s="61"/>
      <c r="AC50" s="47"/>
      <c r="AD50" s="95"/>
      <c r="AF50" s="140"/>
      <c r="AG50" s="61"/>
      <c r="AH50" s="47"/>
      <c r="AI50" s="95"/>
      <c r="AK50" s="140"/>
      <c r="AL50" s="61"/>
      <c r="AM50" s="47"/>
      <c r="AN50" s="95"/>
      <c r="AP50" s="140"/>
      <c r="AQ50" s="61"/>
      <c r="AR50" s="47"/>
      <c r="AS50" s="95"/>
      <c r="AU50" s="140"/>
      <c r="AV50" s="61"/>
      <c r="AW50" s="47"/>
      <c r="AX50" s="95"/>
      <c r="AZ50" s="140"/>
      <c r="BA50" s="61"/>
      <c r="BB50" s="47"/>
      <c r="BC50" s="95"/>
      <c r="BE50" s="140"/>
      <c r="BF50" s="61"/>
      <c r="BG50" s="47"/>
      <c r="BH50" s="95"/>
      <c r="BJ50" s="140"/>
      <c r="BK50" s="61"/>
      <c r="BL50" s="47"/>
      <c r="BM50" s="95"/>
      <c r="BO50" s="140"/>
      <c r="BP50" s="61"/>
      <c r="BQ50" s="47"/>
      <c r="BR50" s="95"/>
      <c r="BT50" s="140"/>
      <c r="BU50" s="61"/>
      <c r="BV50" s="47"/>
      <c r="BW50" s="95"/>
      <c r="BY50" s="140"/>
      <c r="BZ50" s="61"/>
      <c r="CA50" s="47"/>
      <c r="CB50" s="95"/>
      <c r="CD50" s="140"/>
      <c r="CE50" s="61"/>
      <c r="CF50" s="47"/>
      <c r="CG50" s="95"/>
      <c r="CI50" s="140"/>
      <c r="CJ50" s="61"/>
      <c r="CK50" s="47"/>
      <c r="CL50" s="95"/>
      <c r="CN50" s="140"/>
      <c r="CO50" s="61"/>
      <c r="CP50" s="47"/>
      <c r="CQ50" s="95"/>
      <c r="CS50" s="140"/>
      <c r="CT50" s="61"/>
      <c r="CU50" s="47"/>
      <c r="CV50" s="95"/>
      <c r="CX50" s="140"/>
      <c r="CY50" s="61"/>
      <c r="CZ50" s="47"/>
      <c r="DA50" s="95"/>
      <c r="DC50" s="140"/>
      <c r="DD50" s="61"/>
      <c r="DE50" s="47"/>
      <c r="DF50" s="95"/>
      <c r="DH50" s="140"/>
      <c r="DI50" s="61"/>
      <c r="DJ50" s="47"/>
      <c r="DK50" s="95"/>
      <c r="DM50" s="140"/>
      <c r="DN50" s="61"/>
      <c r="DO50" s="47"/>
      <c r="DP50" s="95"/>
      <c r="DR50" s="140"/>
      <c r="DS50" s="61"/>
      <c r="DT50" s="47"/>
      <c r="DU50" s="95"/>
      <c r="DW50" s="140"/>
    </row>
    <row r="51" spans="1:127" ht="13.5" customHeight="1">
      <c r="A51" s="139"/>
      <c r="B51" s="47"/>
      <c r="C51" s="61"/>
      <c r="D51" s="47"/>
      <c r="E51" s="95"/>
      <c r="G51" s="140"/>
      <c r="H51" s="61"/>
      <c r="I51" s="47"/>
      <c r="J51" s="95"/>
      <c r="L51" s="140"/>
      <c r="M51" s="61"/>
      <c r="N51" s="47"/>
      <c r="O51" s="95"/>
      <c r="Q51" s="140"/>
      <c r="R51" s="61"/>
      <c r="S51" s="47"/>
      <c r="T51" s="95"/>
      <c r="V51" s="140"/>
      <c r="W51" s="61"/>
      <c r="X51" s="47"/>
      <c r="Y51" s="95"/>
      <c r="AA51" s="140"/>
      <c r="AB51" s="61"/>
      <c r="AC51" s="47"/>
      <c r="AD51" s="95"/>
      <c r="AF51" s="140"/>
      <c r="AG51" s="61"/>
      <c r="AH51" s="47"/>
      <c r="AI51" s="95"/>
      <c r="AK51" s="140"/>
      <c r="AL51" s="61"/>
      <c r="AM51" s="47"/>
      <c r="AN51" s="95"/>
      <c r="AP51" s="140"/>
      <c r="AQ51" s="61"/>
      <c r="AR51" s="47"/>
      <c r="AS51" s="95"/>
      <c r="AU51" s="140"/>
      <c r="AV51" s="61"/>
      <c r="AW51" s="47"/>
      <c r="AX51" s="95"/>
      <c r="AZ51" s="140"/>
      <c r="BA51" s="61"/>
      <c r="BB51" s="47"/>
      <c r="BC51" s="95"/>
      <c r="BE51" s="140"/>
      <c r="BF51" s="61"/>
      <c r="BG51" s="47"/>
      <c r="BH51" s="95"/>
      <c r="BJ51" s="140"/>
      <c r="BK51" s="61"/>
      <c r="BL51" s="47"/>
      <c r="BM51" s="95"/>
      <c r="BO51" s="140"/>
      <c r="BP51" s="61"/>
      <c r="BQ51" s="47"/>
      <c r="BR51" s="95"/>
      <c r="BT51" s="140"/>
      <c r="BU51" s="61"/>
      <c r="BV51" s="47"/>
      <c r="BW51" s="95"/>
      <c r="BY51" s="140"/>
      <c r="BZ51" s="61"/>
      <c r="CA51" s="47"/>
      <c r="CB51" s="95"/>
      <c r="CD51" s="140"/>
      <c r="CE51" s="61"/>
      <c r="CF51" s="47"/>
      <c r="CG51" s="95"/>
      <c r="CI51" s="140"/>
      <c r="CJ51" s="61"/>
      <c r="CK51" s="47"/>
      <c r="CL51" s="95"/>
      <c r="CN51" s="140"/>
      <c r="CO51" s="61"/>
      <c r="CP51" s="47"/>
      <c r="CQ51" s="95"/>
      <c r="CS51" s="140"/>
      <c r="CT51" s="61"/>
      <c r="CU51" s="47"/>
      <c r="CV51" s="95"/>
      <c r="CX51" s="140"/>
      <c r="CY51" s="61"/>
      <c r="CZ51" s="47"/>
      <c r="DA51" s="95"/>
      <c r="DC51" s="140"/>
      <c r="DD51" s="61"/>
      <c r="DE51" s="47"/>
      <c r="DF51" s="95"/>
      <c r="DH51" s="140"/>
      <c r="DI51" s="61"/>
      <c r="DJ51" s="47"/>
      <c r="DK51" s="95"/>
      <c r="DM51" s="140"/>
      <c r="DN51" s="61"/>
      <c r="DO51" s="47"/>
      <c r="DP51" s="95"/>
      <c r="DR51" s="140"/>
      <c r="DS51" s="61"/>
      <c r="DT51" s="47"/>
      <c r="DU51" s="95"/>
      <c r="DW51" s="140"/>
    </row>
    <row r="52" spans="1:127" ht="13.5" customHeight="1">
      <c r="A52" s="139"/>
      <c r="B52" s="47"/>
      <c r="C52" s="61"/>
      <c r="D52" s="47"/>
      <c r="E52" s="95"/>
      <c r="G52" s="140"/>
      <c r="H52" s="61"/>
      <c r="I52" s="47"/>
      <c r="J52" s="95"/>
      <c r="L52" s="140"/>
      <c r="M52" s="61"/>
      <c r="N52" s="47"/>
      <c r="O52" s="95"/>
      <c r="Q52" s="140"/>
      <c r="R52" s="61"/>
      <c r="S52" s="47"/>
      <c r="T52" s="95"/>
      <c r="V52" s="140"/>
      <c r="W52" s="61"/>
      <c r="X52" s="47"/>
      <c r="Y52" s="95"/>
      <c r="AA52" s="140"/>
      <c r="AB52" s="61"/>
      <c r="AC52" s="47"/>
      <c r="AD52" s="95"/>
      <c r="AF52" s="140"/>
      <c r="AG52" s="61"/>
      <c r="AH52" s="47"/>
      <c r="AI52" s="95"/>
      <c r="AK52" s="140"/>
      <c r="AL52" s="61"/>
      <c r="AM52" s="47"/>
      <c r="AN52" s="95"/>
      <c r="AP52" s="140"/>
      <c r="AQ52" s="61"/>
      <c r="AR52" s="47"/>
      <c r="AS52" s="95"/>
      <c r="AU52" s="140"/>
      <c r="AV52" s="61"/>
      <c r="AW52" s="47"/>
      <c r="AX52" s="95"/>
      <c r="AZ52" s="140"/>
      <c r="BA52" s="61"/>
      <c r="BB52" s="47"/>
      <c r="BC52" s="95"/>
      <c r="BE52" s="140"/>
      <c r="BF52" s="61"/>
      <c r="BG52" s="47"/>
      <c r="BH52" s="95"/>
      <c r="BJ52" s="140"/>
      <c r="BK52" s="61"/>
      <c r="BL52" s="47"/>
      <c r="BM52" s="95"/>
      <c r="BO52" s="140"/>
      <c r="BP52" s="61"/>
      <c r="BQ52" s="47"/>
      <c r="BR52" s="95"/>
      <c r="BT52" s="140"/>
      <c r="BU52" s="61"/>
      <c r="BV52" s="47"/>
      <c r="BW52" s="95"/>
      <c r="BY52" s="140"/>
      <c r="BZ52" s="61"/>
      <c r="CA52" s="47"/>
      <c r="CB52" s="95"/>
      <c r="CD52" s="140"/>
      <c r="CE52" s="61"/>
      <c r="CF52" s="47"/>
      <c r="CG52" s="95"/>
      <c r="CI52" s="140"/>
      <c r="CJ52" s="61"/>
      <c r="CK52" s="47"/>
      <c r="CL52" s="95"/>
      <c r="CN52" s="140"/>
      <c r="CO52" s="61"/>
      <c r="CP52" s="47"/>
      <c r="CQ52" s="95"/>
      <c r="CS52" s="140"/>
      <c r="CT52" s="61"/>
      <c r="CU52" s="47"/>
      <c r="CV52" s="95"/>
      <c r="CX52" s="140"/>
      <c r="CY52" s="61"/>
      <c r="CZ52" s="47"/>
      <c r="DA52" s="95"/>
      <c r="DC52" s="140"/>
      <c r="DD52" s="61"/>
      <c r="DE52" s="47"/>
      <c r="DF52" s="95"/>
      <c r="DH52" s="140"/>
      <c r="DI52" s="61"/>
      <c r="DJ52" s="47"/>
      <c r="DK52" s="95"/>
      <c r="DM52" s="140"/>
      <c r="DN52" s="61"/>
      <c r="DO52" s="47"/>
      <c r="DP52" s="95"/>
      <c r="DR52" s="140"/>
      <c r="DS52" s="61"/>
      <c r="DT52" s="47"/>
      <c r="DU52" s="95"/>
      <c r="DW52" s="140"/>
    </row>
    <row r="53" spans="1:127" ht="13.5" customHeight="1">
      <c r="A53" s="139"/>
      <c r="B53" s="47"/>
      <c r="C53" s="61"/>
      <c r="D53" s="47"/>
      <c r="E53" s="95"/>
      <c r="G53" s="140"/>
      <c r="H53" s="61"/>
      <c r="I53" s="47"/>
      <c r="J53" s="95"/>
      <c r="L53" s="140"/>
      <c r="M53" s="61"/>
      <c r="N53" s="47"/>
      <c r="O53" s="95"/>
      <c r="Q53" s="140"/>
      <c r="R53" s="61"/>
      <c r="S53" s="47"/>
      <c r="T53" s="95"/>
      <c r="V53" s="140"/>
      <c r="W53" s="61"/>
      <c r="X53" s="47"/>
      <c r="Y53" s="95"/>
      <c r="AA53" s="140"/>
      <c r="AB53" s="61"/>
      <c r="AC53" s="47"/>
      <c r="AD53" s="95"/>
      <c r="AF53" s="140"/>
      <c r="AG53" s="61"/>
      <c r="AH53" s="47"/>
      <c r="AI53" s="95"/>
      <c r="AK53" s="140"/>
      <c r="AL53" s="61"/>
      <c r="AM53" s="47"/>
      <c r="AN53" s="95"/>
      <c r="AP53" s="140"/>
      <c r="AQ53" s="61"/>
      <c r="AR53" s="47"/>
      <c r="AS53" s="95"/>
      <c r="AU53" s="140"/>
      <c r="AV53" s="61"/>
      <c r="AW53" s="47"/>
      <c r="AX53" s="95"/>
      <c r="AZ53" s="140"/>
      <c r="BA53" s="61"/>
      <c r="BB53" s="47"/>
      <c r="BC53" s="95"/>
      <c r="BE53" s="140"/>
      <c r="BF53" s="61"/>
      <c r="BG53" s="47"/>
      <c r="BH53" s="95"/>
      <c r="BJ53" s="140"/>
      <c r="BK53" s="61"/>
      <c r="BL53" s="47"/>
      <c r="BM53" s="95"/>
      <c r="BO53" s="140"/>
      <c r="BP53" s="61"/>
      <c r="BQ53" s="47"/>
      <c r="BR53" s="95"/>
      <c r="BT53" s="140"/>
      <c r="BU53" s="61"/>
      <c r="BV53" s="47"/>
      <c r="BW53" s="95"/>
      <c r="BY53" s="140"/>
      <c r="BZ53" s="61"/>
      <c r="CA53" s="47"/>
      <c r="CB53" s="95"/>
      <c r="CD53" s="140"/>
      <c r="CE53" s="61"/>
      <c r="CF53" s="47"/>
      <c r="CG53" s="95"/>
      <c r="CI53" s="140"/>
      <c r="CJ53" s="61"/>
      <c r="CK53" s="47"/>
      <c r="CL53" s="95"/>
      <c r="CN53" s="140"/>
      <c r="CO53" s="61"/>
      <c r="CP53" s="47"/>
      <c r="CQ53" s="95"/>
      <c r="CS53" s="140"/>
      <c r="CT53" s="61"/>
      <c r="CU53" s="47"/>
      <c r="CV53" s="95"/>
      <c r="CX53" s="140"/>
      <c r="CY53" s="61"/>
      <c r="CZ53" s="47"/>
      <c r="DA53" s="95"/>
      <c r="DC53" s="140"/>
      <c r="DD53" s="61"/>
      <c r="DE53" s="47"/>
      <c r="DF53" s="95"/>
      <c r="DH53" s="140"/>
      <c r="DI53" s="61"/>
      <c r="DJ53" s="47"/>
      <c r="DK53" s="95"/>
      <c r="DM53" s="140"/>
      <c r="DN53" s="61"/>
      <c r="DO53" s="47"/>
      <c r="DP53" s="95"/>
      <c r="DR53" s="140"/>
      <c r="DS53" s="61"/>
      <c r="DT53" s="47"/>
      <c r="DU53" s="95"/>
      <c r="DW53" s="140"/>
    </row>
    <row r="54" spans="1:127" ht="13.5" customHeight="1">
      <c r="A54" s="139"/>
      <c r="B54" s="47"/>
      <c r="C54" s="61"/>
      <c r="D54" s="47"/>
      <c r="E54" s="95"/>
      <c r="G54" s="140"/>
      <c r="H54" s="61"/>
      <c r="I54" s="47"/>
      <c r="J54" s="95"/>
      <c r="L54" s="140"/>
      <c r="M54" s="61"/>
      <c r="N54" s="47"/>
      <c r="O54" s="95"/>
      <c r="Q54" s="140"/>
      <c r="R54" s="61"/>
      <c r="S54" s="47"/>
      <c r="T54" s="95"/>
      <c r="V54" s="140"/>
      <c r="W54" s="61"/>
      <c r="X54" s="47"/>
      <c r="Y54" s="95"/>
      <c r="AA54" s="140"/>
      <c r="AB54" s="61"/>
      <c r="AC54" s="47"/>
      <c r="AD54" s="95"/>
      <c r="AF54" s="140"/>
      <c r="AG54" s="61"/>
      <c r="AH54" s="47"/>
      <c r="AI54" s="95"/>
      <c r="AK54" s="140"/>
      <c r="AL54" s="61"/>
      <c r="AM54" s="47"/>
      <c r="AN54" s="95"/>
      <c r="AP54" s="140"/>
      <c r="AQ54" s="61"/>
      <c r="AR54" s="47"/>
      <c r="AS54" s="95"/>
      <c r="AU54" s="140"/>
      <c r="AV54" s="61"/>
      <c r="AW54" s="47"/>
      <c r="AX54" s="95"/>
      <c r="AZ54" s="140"/>
      <c r="BA54" s="61"/>
      <c r="BB54" s="47"/>
      <c r="BC54" s="95"/>
      <c r="BE54" s="140"/>
      <c r="BF54" s="61"/>
      <c r="BG54" s="47"/>
      <c r="BH54" s="95"/>
      <c r="BJ54" s="140"/>
      <c r="BK54" s="61"/>
      <c r="BL54" s="47"/>
      <c r="BM54" s="95"/>
      <c r="BO54" s="140"/>
      <c r="BP54" s="61"/>
      <c r="BQ54" s="47"/>
      <c r="BR54" s="95"/>
      <c r="BT54" s="140"/>
      <c r="BU54" s="61"/>
      <c r="BV54" s="47"/>
      <c r="BW54" s="95"/>
      <c r="BY54" s="140"/>
      <c r="BZ54" s="61"/>
      <c r="CA54" s="47"/>
      <c r="CB54" s="95"/>
      <c r="CD54" s="140"/>
      <c r="CE54" s="61"/>
      <c r="CF54" s="47"/>
      <c r="CG54" s="95"/>
      <c r="CI54" s="140"/>
      <c r="CJ54" s="61"/>
      <c r="CK54" s="47"/>
      <c r="CL54" s="95"/>
      <c r="CN54" s="140"/>
      <c r="CO54" s="61"/>
      <c r="CP54" s="47"/>
      <c r="CQ54" s="95"/>
      <c r="CS54" s="140"/>
      <c r="CT54" s="61"/>
      <c r="CU54" s="47"/>
      <c r="CV54" s="95"/>
      <c r="CX54" s="140"/>
      <c r="CY54" s="61"/>
      <c r="CZ54" s="47"/>
      <c r="DA54" s="95"/>
      <c r="DC54" s="140"/>
      <c r="DD54" s="61"/>
      <c r="DE54" s="47"/>
      <c r="DF54" s="95"/>
      <c r="DH54" s="140"/>
      <c r="DI54" s="61"/>
      <c r="DJ54" s="47"/>
      <c r="DK54" s="95"/>
      <c r="DM54" s="140"/>
      <c r="DN54" s="61"/>
      <c r="DO54" s="47"/>
      <c r="DP54" s="95"/>
      <c r="DR54" s="140"/>
      <c r="DS54" s="61"/>
      <c r="DT54" s="47"/>
      <c r="DU54" s="95"/>
      <c r="DW54" s="140"/>
    </row>
    <row r="55" spans="1:127" ht="13.5" customHeight="1">
      <c r="A55" s="139"/>
      <c r="B55" s="47"/>
      <c r="C55" s="61"/>
      <c r="D55" s="47"/>
      <c r="E55" s="95"/>
      <c r="G55" s="140"/>
      <c r="H55" s="61"/>
      <c r="I55" s="47"/>
      <c r="J55" s="95"/>
      <c r="L55" s="140"/>
      <c r="M55" s="61"/>
      <c r="N55" s="47"/>
      <c r="O55" s="95"/>
      <c r="Q55" s="140"/>
      <c r="R55" s="61"/>
      <c r="S55" s="47"/>
      <c r="T55" s="95"/>
      <c r="V55" s="140"/>
      <c r="W55" s="61"/>
      <c r="X55" s="47"/>
      <c r="Y55" s="95"/>
      <c r="AA55" s="140"/>
      <c r="AB55" s="61"/>
      <c r="AC55" s="47"/>
      <c r="AD55" s="95"/>
      <c r="AF55" s="140"/>
      <c r="AG55" s="61"/>
      <c r="AH55" s="47"/>
      <c r="AI55" s="95"/>
      <c r="AK55" s="140"/>
      <c r="AL55" s="61"/>
      <c r="AM55" s="47"/>
      <c r="AN55" s="95"/>
      <c r="AP55" s="140"/>
      <c r="AQ55" s="61"/>
      <c r="AR55" s="47"/>
      <c r="AS55" s="95"/>
      <c r="AU55" s="140"/>
      <c r="AV55" s="61"/>
      <c r="AW55" s="47"/>
      <c r="AX55" s="95"/>
      <c r="AZ55" s="140"/>
      <c r="BA55" s="61"/>
      <c r="BB55" s="47"/>
      <c r="BC55" s="95"/>
      <c r="BE55" s="140"/>
      <c r="BF55" s="61"/>
      <c r="BG55" s="47"/>
      <c r="BH55" s="95"/>
      <c r="BJ55" s="140"/>
      <c r="BK55" s="61"/>
      <c r="BL55" s="47"/>
      <c r="BM55" s="95"/>
      <c r="BO55" s="140"/>
      <c r="BP55" s="61"/>
      <c r="BQ55" s="47"/>
      <c r="BR55" s="95"/>
      <c r="BT55" s="140"/>
      <c r="BU55" s="61"/>
      <c r="BV55" s="47"/>
      <c r="BW55" s="95"/>
      <c r="BY55" s="140"/>
      <c r="BZ55" s="61"/>
      <c r="CA55" s="47"/>
      <c r="CB55" s="95"/>
      <c r="CD55" s="140"/>
      <c r="CE55" s="61"/>
      <c r="CF55" s="47"/>
      <c r="CG55" s="95"/>
      <c r="CI55" s="140"/>
      <c r="CJ55" s="61"/>
      <c r="CK55" s="47"/>
      <c r="CL55" s="95"/>
      <c r="CN55" s="140"/>
      <c r="CO55" s="61"/>
      <c r="CP55" s="47"/>
      <c r="CQ55" s="95"/>
      <c r="CS55" s="140"/>
      <c r="CT55" s="61"/>
      <c r="CU55" s="47"/>
      <c r="CV55" s="95"/>
      <c r="CX55" s="140"/>
      <c r="CY55" s="61"/>
      <c r="CZ55" s="47"/>
      <c r="DA55" s="95"/>
      <c r="DC55" s="140"/>
      <c r="DD55" s="61"/>
      <c r="DE55" s="47"/>
      <c r="DF55" s="95"/>
      <c r="DH55" s="140"/>
      <c r="DI55" s="61"/>
      <c r="DJ55" s="47"/>
      <c r="DK55" s="95"/>
      <c r="DM55" s="140"/>
      <c r="DN55" s="61"/>
      <c r="DO55" s="47"/>
      <c r="DP55" s="95"/>
      <c r="DR55" s="140"/>
      <c r="DS55" s="61"/>
      <c r="DT55" s="47"/>
      <c r="DU55" s="95"/>
      <c r="DW55" s="140"/>
    </row>
    <row r="56" spans="1:127" ht="13.5" customHeight="1">
      <c r="A56" s="139"/>
      <c r="B56" s="47"/>
      <c r="C56" s="61"/>
      <c r="D56" s="47"/>
      <c r="E56" s="95"/>
      <c r="G56" s="140"/>
      <c r="H56" s="61"/>
      <c r="I56" s="47"/>
      <c r="J56" s="95"/>
      <c r="L56" s="140"/>
      <c r="M56" s="61"/>
      <c r="N56" s="47"/>
      <c r="O56" s="95"/>
      <c r="Q56" s="140"/>
      <c r="R56" s="61"/>
      <c r="S56" s="47"/>
      <c r="T56" s="95"/>
      <c r="V56" s="140"/>
      <c r="W56" s="61"/>
      <c r="X56" s="47"/>
      <c r="Y56" s="95"/>
      <c r="AA56" s="140"/>
      <c r="AB56" s="61"/>
      <c r="AC56" s="47"/>
      <c r="AD56" s="95"/>
      <c r="AF56" s="140"/>
      <c r="AG56" s="61"/>
      <c r="AH56" s="47"/>
      <c r="AI56" s="95"/>
      <c r="AK56" s="140"/>
      <c r="AL56" s="61"/>
      <c r="AM56" s="47"/>
      <c r="AN56" s="95"/>
      <c r="AP56" s="140"/>
      <c r="AQ56" s="61"/>
      <c r="AR56" s="47"/>
      <c r="AS56" s="95"/>
      <c r="AU56" s="140"/>
      <c r="AV56" s="61"/>
      <c r="AW56" s="47"/>
      <c r="AX56" s="95"/>
      <c r="AZ56" s="140"/>
      <c r="BA56" s="61"/>
      <c r="BB56" s="47"/>
      <c r="BC56" s="95"/>
      <c r="BE56" s="140"/>
      <c r="BF56" s="61"/>
      <c r="BG56" s="47"/>
      <c r="BH56" s="95"/>
      <c r="BJ56" s="140"/>
      <c r="BK56" s="61"/>
      <c r="BL56" s="47"/>
      <c r="BM56" s="95"/>
      <c r="BO56" s="140"/>
      <c r="BP56" s="61"/>
      <c r="BQ56" s="47"/>
      <c r="BR56" s="95"/>
      <c r="BT56" s="140"/>
      <c r="BU56" s="61"/>
      <c r="BV56" s="47"/>
      <c r="BW56" s="95"/>
      <c r="BY56" s="140"/>
      <c r="BZ56" s="61"/>
      <c r="CA56" s="47"/>
      <c r="CB56" s="95"/>
      <c r="CD56" s="140"/>
      <c r="CE56" s="61"/>
      <c r="CF56" s="47"/>
      <c r="CG56" s="95"/>
      <c r="CI56" s="140"/>
      <c r="CJ56" s="61"/>
      <c r="CK56" s="47"/>
      <c r="CL56" s="95"/>
      <c r="CN56" s="140"/>
      <c r="CO56" s="61"/>
      <c r="CP56" s="47"/>
      <c r="CQ56" s="95"/>
      <c r="CS56" s="140"/>
      <c r="CT56" s="61"/>
      <c r="CU56" s="47"/>
      <c r="CV56" s="95"/>
      <c r="CX56" s="140"/>
      <c r="CY56" s="61"/>
      <c r="CZ56" s="47"/>
      <c r="DA56" s="95"/>
      <c r="DC56" s="140"/>
      <c r="DD56" s="61"/>
      <c r="DE56" s="47"/>
      <c r="DF56" s="95"/>
      <c r="DH56" s="140"/>
      <c r="DI56" s="61"/>
      <c r="DJ56" s="47"/>
      <c r="DK56" s="95"/>
      <c r="DM56" s="140"/>
      <c r="DN56" s="61"/>
      <c r="DO56" s="47"/>
      <c r="DP56" s="95"/>
      <c r="DR56" s="140"/>
      <c r="DS56" s="61"/>
      <c r="DT56" s="47"/>
      <c r="DU56" s="95"/>
      <c r="DW56" s="140"/>
    </row>
    <row r="57" spans="1:127" ht="13.5" customHeight="1">
      <c r="A57" s="139"/>
      <c r="B57" s="47"/>
      <c r="C57" s="61"/>
      <c r="D57" s="47"/>
      <c r="E57" s="95"/>
      <c r="G57" s="140"/>
      <c r="H57" s="61"/>
      <c r="I57" s="47"/>
      <c r="J57" s="95"/>
      <c r="L57" s="140"/>
      <c r="M57" s="61"/>
      <c r="N57" s="47"/>
      <c r="O57" s="95"/>
      <c r="Q57" s="140"/>
      <c r="R57" s="61"/>
      <c r="S57" s="47"/>
      <c r="T57" s="95"/>
      <c r="V57" s="140"/>
      <c r="W57" s="61"/>
      <c r="X57" s="47"/>
      <c r="Y57" s="95"/>
      <c r="AA57" s="140"/>
      <c r="AB57" s="61"/>
      <c r="AC57" s="47"/>
      <c r="AD57" s="95"/>
      <c r="AF57" s="140"/>
      <c r="AG57" s="61"/>
      <c r="AH57" s="47"/>
      <c r="AI57" s="95"/>
      <c r="AK57" s="140"/>
      <c r="AL57" s="61"/>
      <c r="AM57" s="47"/>
      <c r="AN57" s="95"/>
      <c r="AP57" s="140"/>
      <c r="AQ57" s="61"/>
      <c r="AR57" s="47"/>
      <c r="AS57" s="95"/>
      <c r="AU57" s="140"/>
      <c r="AV57" s="61"/>
      <c r="AW57" s="47"/>
      <c r="AX57" s="95"/>
      <c r="AZ57" s="140"/>
      <c r="BA57" s="61"/>
      <c r="BB57" s="47"/>
      <c r="BC57" s="95"/>
      <c r="BE57" s="140"/>
      <c r="BF57" s="61"/>
      <c r="BG57" s="47"/>
      <c r="BH57" s="95"/>
      <c r="BJ57" s="140"/>
      <c r="BK57" s="61"/>
      <c r="BL57" s="47"/>
      <c r="BM57" s="95"/>
      <c r="BO57" s="140"/>
      <c r="BP57" s="61"/>
      <c r="BQ57" s="47"/>
      <c r="BR57" s="95"/>
      <c r="BT57" s="140"/>
      <c r="BU57" s="61"/>
      <c r="BV57" s="47"/>
      <c r="BW57" s="95"/>
      <c r="BY57" s="140"/>
      <c r="BZ57" s="61"/>
      <c r="CA57" s="47"/>
      <c r="CB57" s="95"/>
      <c r="CD57" s="140"/>
      <c r="CE57" s="61"/>
      <c r="CF57" s="47"/>
      <c r="CG57" s="95"/>
      <c r="CI57" s="140"/>
      <c r="CJ57" s="61"/>
      <c r="CK57" s="47"/>
      <c r="CL57" s="95"/>
      <c r="CN57" s="140"/>
      <c r="CO57" s="61"/>
      <c r="CP57" s="47"/>
      <c r="CQ57" s="95"/>
      <c r="CS57" s="140"/>
      <c r="CT57" s="61"/>
      <c r="CU57" s="47"/>
      <c r="CV57" s="95"/>
      <c r="CX57" s="140"/>
      <c r="CY57" s="61"/>
      <c r="CZ57" s="47"/>
      <c r="DA57" s="95"/>
      <c r="DC57" s="140"/>
      <c r="DD57" s="61"/>
      <c r="DE57" s="47"/>
      <c r="DF57" s="95"/>
      <c r="DH57" s="140"/>
      <c r="DI57" s="61"/>
      <c r="DJ57" s="47"/>
      <c r="DK57" s="95"/>
      <c r="DM57" s="140"/>
      <c r="DN57" s="61"/>
      <c r="DO57" s="47"/>
      <c r="DP57" s="95"/>
      <c r="DR57" s="140"/>
      <c r="DS57" s="61"/>
      <c r="DT57" s="47"/>
      <c r="DU57" s="95"/>
      <c r="DW57" s="140"/>
    </row>
    <row r="58" spans="1:127" ht="13.5" customHeight="1">
      <c r="A58" s="139"/>
      <c r="B58" s="47"/>
      <c r="C58" s="61"/>
      <c r="D58" s="47"/>
      <c r="E58" s="95"/>
      <c r="G58" s="140"/>
      <c r="H58" s="61"/>
      <c r="I58" s="47"/>
      <c r="J58" s="95"/>
      <c r="L58" s="140"/>
      <c r="M58" s="61"/>
      <c r="N58" s="47"/>
      <c r="O58" s="95"/>
      <c r="Q58" s="140"/>
      <c r="R58" s="61"/>
      <c r="S58" s="47"/>
      <c r="T58" s="95"/>
      <c r="V58" s="140"/>
      <c r="W58" s="61"/>
      <c r="X58" s="47"/>
      <c r="Y58" s="95"/>
      <c r="AA58" s="140"/>
      <c r="AB58" s="61"/>
      <c r="AC58" s="47"/>
      <c r="AD58" s="95"/>
      <c r="AF58" s="140"/>
      <c r="AG58" s="61"/>
      <c r="AH58" s="47"/>
      <c r="AI58" s="95"/>
      <c r="AK58" s="140"/>
      <c r="AL58" s="61"/>
      <c r="AM58" s="47"/>
      <c r="AN58" s="95"/>
      <c r="AP58" s="140"/>
      <c r="AQ58" s="61"/>
      <c r="AR58" s="47"/>
      <c r="AS58" s="95"/>
      <c r="AU58" s="140"/>
      <c r="AV58" s="61"/>
      <c r="AW58" s="47"/>
      <c r="AX58" s="95"/>
      <c r="AZ58" s="140"/>
      <c r="BA58" s="61"/>
      <c r="BB58" s="47"/>
      <c r="BC58" s="95"/>
      <c r="BE58" s="140"/>
      <c r="BF58" s="61"/>
      <c r="BG58" s="47"/>
      <c r="BH58" s="95"/>
      <c r="BJ58" s="140"/>
      <c r="BK58" s="61"/>
      <c r="BL58" s="47"/>
      <c r="BM58" s="95"/>
      <c r="BO58" s="140"/>
      <c r="BP58" s="61"/>
      <c r="BQ58" s="47"/>
      <c r="BR58" s="95"/>
      <c r="BT58" s="140"/>
      <c r="BU58" s="61"/>
      <c r="BV58" s="47"/>
      <c r="BW58" s="95"/>
      <c r="BY58" s="140"/>
      <c r="BZ58" s="61"/>
      <c r="CA58" s="47"/>
      <c r="CB58" s="95"/>
      <c r="CD58" s="140"/>
      <c r="CE58" s="61"/>
      <c r="CF58" s="47"/>
      <c r="CG58" s="95"/>
      <c r="CI58" s="140"/>
      <c r="CJ58" s="61"/>
      <c r="CK58" s="47"/>
      <c r="CL58" s="95"/>
      <c r="CN58" s="140"/>
      <c r="CO58" s="61"/>
      <c r="CP58" s="47"/>
      <c r="CQ58" s="95"/>
      <c r="CS58" s="140"/>
      <c r="CT58" s="61"/>
      <c r="CU58" s="47"/>
      <c r="CV58" s="95"/>
      <c r="CX58" s="140"/>
      <c r="CY58" s="61"/>
      <c r="CZ58" s="47"/>
      <c r="DA58" s="95"/>
      <c r="DC58" s="140"/>
      <c r="DD58" s="61"/>
      <c r="DE58" s="47"/>
      <c r="DF58" s="95"/>
      <c r="DH58" s="140"/>
      <c r="DI58" s="61"/>
      <c r="DJ58" s="47"/>
      <c r="DK58" s="95"/>
      <c r="DM58" s="140"/>
      <c r="DN58" s="61"/>
      <c r="DO58" s="47"/>
      <c r="DP58" s="95"/>
      <c r="DR58" s="140"/>
      <c r="DS58" s="61"/>
      <c r="DT58" s="47"/>
      <c r="DU58" s="95"/>
      <c r="DW58" s="140"/>
    </row>
    <row r="59" spans="1:127" ht="13.5" customHeight="1">
      <c r="A59" s="139"/>
      <c r="B59" s="47"/>
      <c r="C59" s="61"/>
      <c r="D59" s="47"/>
      <c r="E59" s="95"/>
      <c r="G59" s="140"/>
      <c r="H59" s="61"/>
      <c r="I59" s="47"/>
      <c r="J59" s="95"/>
      <c r="L59" s="140"/>
      <c r="M59" s="61"/>
      <c r="N59" s="47"/>
      <c r="O59" s="95"/>
      <c r="Q59" s="140"/>
      <c r="R59" s="61"/>
      <c r="S59" s="47"/>
      <c r="T59" s="95"/>
      <c r="V59" s="140"/>
      <c r="W59" s="61"/>
      <c r="X59" s="47"/>
      <c r="Y59" s="95"/>
      <c r="AA59" s="140"/>
      <c r="AB59" s="61"/>
      <c r="AC59" s="47"/>
      <c r="AD59" s="95"/>
      <c r="AF59" s="140"/>
      <c r="AG59" s="61"/>
      <c r="AH59" s="47"/>
      <c r="AI59" s="95"/>
      <c r="AK59" s="140"/>
      <c r="AL59" s="61"/>
      <c r="AM59" s="47"/>
      <c r="AN59" s="95"/>
      <c r="AP59" s="140"/>
      <c r="AQ59" s="61"/>
      <c r="AR59" s="47"/>
      <c r="AS59" s="95"/>
      <c r="AU59" s="140"/>
      <c r="AV59" s="61"/>
      <c r="AW59" s="47"/>
      <c r="AX59" s="95"/>
      <c r="AZ59" s="140"/>
      <c r="BA59" s="61"/>
      <c r="BB59" s="47"/>
      <c r="BC59" s="95"/>
      <c r="BE59" s="140"/>
      <c r="BF59" s="61"/>
      <c r="BG59" s="47"/>
      <c r="BH59" s="95"/>
      <c r="BJ59" s="140"/>
      <c r="BK59" s="61"/>
      <c r="BL59" s="47"/>
      <c r="BM59" s="95"/>
      <c r="BO59" s="140"/>
      <c r="BP59" s="61"/>
      <c r="BQ59" s="47"/>
      <c r="BR59" s="95"/>
      <c r="BT59" s="140"/>
      <c r="BU59" s="61"/>
      <c r="BV59" s="47"/>
      <c r="BW59" s="95"/>
      <c r="BY59" s="140"/>
      <c r="BZ59" s="61"/>
      <c r="CA59" s="47"/>
      <c r="CB59" s="95"/>
      <c r="CD59" s="140"/>
      <c r="CE59" s="61"/>
      <c r="CF59" s="47"/>
      <c r="CG59" s="95"/>
      <c r="CI59" s="140"/>
      <c r="CJ59" s="61"/>
      <c r="CK59" s="47"/>
      <c r="CL59" s="95"/>
      <c r="CN59" s="140"/>
      <c r="CO59" s="61"/>
      <c r="CP59" s="47"/>
      <c r="CQ59" s="95"/>
      <c r="CS59" s="140"/>
      <c r="CT59" s="61"/>
      <c r="CU59" s="47"/>
      <c r="CV59" s="95"/>
      <c r="CX59" s="140"/>
      <c r="CY59" s="61"/>
      <c r="CZ59" s="47"/>
      <c r="DA59" s="95"/>
      <c r="DC59" s="140"/>
      <c r="DD59" s="61"/>
      <c r="DE59" s="47"/>
      <c r="DF59" s="95"/>
      <c r="DH59" s="140"/>
      <c r="DI59" s="61"/>
      <c r="DJ59" s="47"/>
      <c r="DK59" s="95"/>
      <c r="DM59" s="140"/>
      <c r="DN59" s="61"/>
      <c r="DO59" s="47"/>
      <c r="DP59" s="95"/>
      <c r="DR59" s="140"/>
      <c r="DS59" s="61"/>
      <c r="DT59" s="47"/>
      <c r="DU59" s="95"/>
      <c r="DW59" s="140"/>
    </row>
    <row r="60" spans="1:127" ht="13.5" customHeight="1">
      <c r="A60" s="139"/>
      <c r="B60" s="47"/>
      <c r="C60" s="61"/>
      <c r="D60" s="47"/>
      <c r="E60" s="95"/>
      <c r="G60" s="140"/>
      <c r="H60" s="61"/>
      <c r="I60" s="47"/>
      <c r="J60" s="95"/>
      <c r="L60" s="140"/>
      <c r="M60" s="61"/>
      <c r="N60" s="47"/>
      <c r="O60" s="95"/>
      <c r="Q60" s="140"/>
      <c r="R60" s="61"/>
      <c r="S60" s="47"/>
      <c r="T60" s="95"/>
      <c r="V60" s="140"/>
      <c r="W60" s="61"/>
      <c r="X60" s="47"/>
      <c r="Y60" s="95"/>
      <c r="AA60" s="140"/>
      <c r="AB60" s="61"/>
      <c r="AC60" s="47"/>
      <c r="AD60" s="95"/>
      <c r="AF60" s="140"/>
      <c r="AG60" s="61"/>
      <c r="AH60" s="47"/>
      <c r="AI60" s="95"/>
      <c r="AK60" s="140"/>
      <c r="AL60" s="61"/>
      <c r="AM60" s="47"/>
      <c r="AN60" s="95"/>
      <c r="AP60" s="140"/>
      <c r="AQ60" s="61"/>
      <c r="AR60" s="47"/>
      <c r="AS60" s="95"/>
      <c r="AU60" s="140"/>
      <c r="AV60" s="61"/>
      <c r="AW60" s="47"/>
      <c r="AX60" s="95"/>
      <c r="AZ60" s="140"/>
      <c r="BA60" s="61"/>
      <c r="BB60" s="47"/>
      <c r="BC60" s="95"/>
      <c r="BE60" s="140"/>
      <c r="BF60" s="61"/>
      <c r="BG60" s="47"/>
      <c r="BH60" s="95"/>
      <c r="BJ60" s="140"/>
      <c r="BK60" s="61"/>
      <c r="BL60" s="47"/>
      <c r="BM60" s="95"/>
      <c r="BO60" s="140"/>
      <c r="BP60" s="61"/>
      <c r="BQ60" s="47"/>
      <c r="BR60" s="95"/>
      <c r="BT60" s="140"/>
      <c r="BU60" s="61"/>
      <c r="BV60" s="47"/>
      <c r="BW60" s="95"/>
      <c r="BY60" s="140"/>
      <c r="BZ60" s="61"/>
      <c r="CA60" s="47"/>
      <c r="CB60" s="95"/>
      <c r="CD60" s="140"/>
      <c r="CE60" s="61"/>
      <c r="CF60" s="47"/>
      <c r="CG60" s="95"/>
      <c r="CI60" s="140"/>
      <c r="CJ60" s="61"/>
      <c r="CK60" s="47"/>
      <c r="CL60" s="95"/>
      <c r="CN60" s="140"/>
      <c r="CO60" s="61"/>
      <c r="CP60" s="47"/>
      <c r="CQ60" s="95"/>
      <c r="CS60" s="140"/>
      <c r="CT60" s="61"/>
      <c r="CU60" s="47"/>
      <c r="CV60" s="95"/>
      <c r="CX60" s="140"/>
      <c r="CY60" s="61"/>
      <c r="CZ60" s="47"/>
      <c r="DA60" s="95"/>
      <c r="DC60" s="140"/>
      <c r="DD60" s="61"/>
      <c r="DE60" s="47"/>
      <c r="DF60" s="95"/>
      <c r="DH60" s="140"/>
      <c r="DI60" s="61"/>
      <c r="DJ60" s="47"/>
      <c r="DK60" s="95"/>
      <c r="DM60" s="140"/>
      <c r="DN60" s="61"/>
      <c r="DO60" s="47"/>
      <c r="DP60" s="95"/>
      <c r="DR60" s="140"/>
      <c r="DS60" s="61"/>
      <c r="DT60" s="47"/>
      <c r="DU60" s="95"/>
      <c r="DW60" s="140"/>
    </row>
    <row r="61" spans="1:127" ht="13.5" customHeight="1">
      <c r="A61" s="139"/>
      <c r="B61" s="47"/>
      <c r="C61" s="61"/>
      <c r="D61" s="47"/>
      <c r="E61" s="95"/>
      <c r="G61" s="140"/>
      <c r="H61" s="61"/>
      <c r="I61" s="47"/>
      <c r="J61" s="95"/>
      <c r="L61" s="140"/>
      <c r="M61" s="61"/>
      <c r="N61" s="47"/>
      <c r="O61" s="95"/>
      <c r="Q61" s="140"/>
      <c r="R61" s="61"/>
      <c r="S61" s="47"/>
      <c r="T61" s="95"/>
      <c r="V61" s="140"/>
      <c r="W61" s="61"/>
      <c r="X61" s="47"/>
      <c r="Y61" s="95"/>
      <c r="AA61" s="140"/>
      <c r="AB61" s="61"/>
      <c r="AC61" s="47"/>
      <c r="AD61" s="95"/>
      <c r="AF61" s="140"/>
      <c r="AG61" s="61"/>
      <c r="AH61" s="47"/>
      <c r="AI61" s="95"/>
      <c r="AK61" s="140"/>
      <c r="AL61" s="61"/>
      <c r="AM61" s="47"/>
      <c r="AN61" s="95"/>
      <c r="AP61" s="140"/>
      <c r="AQ61" s="61"/>
      <c r="AR61" s="47"/>
      <c r="AS61" s="95"/>
      <c r="AU61" s="140"/>
      <c r="AV61" s="61"/>
      <c r="AW61" s="47"/>
      <c r="AX61" s="95"/>
      <c r="AZ61" s="140"/>
      <c r="BA61" s="61"/>
      <c r="BB61" s="47"/>
      <c r="BC61" s="95"/>
      <c r="BE61" s="140"/>
      <c r="BF61" s="61"/>
      <c r="BG61" s="47"/>
      <c r="BH61" s="95"/>
      <c r="BJ61" s="140"/>
      <c r="BK61" s="61"/>
      <c r="BL61" s="47"/>
      <c r="BM61" s="95"/>
      <c r="BO61" s="140"/>
      <c r="BP61" s="61"/>
      <c r="BQ61" s="47"/>
      <c r="BR61" s="95"/>
      <c r="BT61" s="140"/>
      <c r="BU61" s="61"/>
      <c r="BV61" s="47"/>
      <c r="BW61" s="95"/>
      <c r="BY61" s="140"/>
      <c r="BZ61" s="61"/>
      <c r="CA61" s="47"/>
      <c r="CB61" s="95"/>
      <c r="CD61" s="140"/>
      <c r="CE61" s="61"/>
      <c r="CF61" s="47"/>
      <c r="CG61" s="95"/>
      <c r="CI61" s="140"/>
      <c r="CJ61" s="61"/>
      <c r="CK61" s="47"/>
      <c r="CL61" s="95"/>
      <c r="CN61" s="140"/>
      <c r="CO61" s="61"/>
      <c r="CP61" s="47"/>
      <c r="CQ61" s="95"/>
      <c r="CS61" s="140"/>
      <c r="CT61" s="61"/>
      <c r="CU61" s="47"/>
      <c r="CV61" s="95"/>
      <c r="CX61" s="140"/>
      <c r="CY61" s="61"/>
      <c r="CZ61" s="47"/>
      <c r="DA61" s="95"/>
      <c r="DC61" s="140"/>
      <c r="DD61" s="61"/>
      <c r="DE61" s="47"/>
      <c r="DF61" s="95"/>
      <c r="DH61" s="140"/>
      <c r="DI61" s="61"/>
      <c r="DJ61" s="47"/>
      <c r="DK61" s="95"/>
      <c r="DM61" s="140"/>
      <c r="DN61" s="61"/>
      <c r="DO61" s="47"/>
      <c r="DP61" s="95"/>
      <c r="DR61" s="140"/>
      <c r="DS61" s="61"/>
      <c r="DT61" s="47"/>
      <c r="DU61" s="95"/>
      <c r="DW61" s="140"/>
    </row>
    <row r="62" spans="1:127" ht="13.5" customHeight="1">
      <c r="A62" s="139"/>
      <c r="B62" s="47"/>
      <c r="C62" s="61"/>
      <c r="D62" s="47"/>
      <c r="E62" s="95"/>
      <c r="G62" s="140"/>
      <c r="H62" s="61"/>
      <c r="I62" s="47"/>
      <c r="J62" s="95"/>
      <c r="L62" s="140"/>
      <c r="M62" s="61"/>
      <c r="N62" s="47"/>
      <c r="O62" s="95"/>
      <c r="Q62" s="140"/>
      <c r="R62" s="61"/>
      <c r="S62" s="47"/>
      <c r="T62" s="95"/>
      <c r="V62" s="140"/>
      <c r="W62" s="61"/>
      <c r="X62" s="47"/>
      <c r="Y62" s="95"/>
      <c r="AA62" s="140"/>
      <c r="AB62" s="61"/>
      <c r="AC62" s="47"/>
      <c r="AD62" s="95"/>
      <c r="AF62" s="140"/>
      <c r="AG62" s="61"/>
      <c r="AH62" s="47"/>
      <c r="AI62" s="95"/>
      <c r="AK62" s="140"/>
      <c r="AL62" s="61"/>
      <c r="AM62" s="47"/>
      <c r="AN62" s="95"/>
      <c r="AP62" s="140"/>
      <c r="AQ62" s="61"/>
      <c r="AR62" s="47"/>
      <c r="AS62" s="95"/>
      <c r="AU62" s="140"/>
      <c r="AV62" s="61"/>
      <c r="AW62" s="47"/>
      <c r="AX62" s="95"/>
      <c r="AZ62" s="140"/>
      <c r="BA62" s="61"/>
      <c r="BB62" s="47"/>
      <c r="BC62" s="95"/>
      <c r="BE62" s="140"/>
      <c r="BF62" s="61"/>
      <c r="BG62" s="47"/>
      <c r="BH62" s="95"/>
      <c r="BJ62" s="140"/>
      <c r="BK62" s="61"/>
      <c r="BL62" s="47"/>
      <c r="BM62" s="95"/>
      <c r="BO62" s="140"/>
      <c r="BP62" s="61"/>
      <c r="BQ62" s="47"/>
      <c r="BR62" s="95"/>
      <c r="BT62" s="140"/>
      <c r="BU62" s="61"/>
      <c r="BV62" s="47"/>
      <c r="BW62" s="95"/>
      <c r="BY62" s="140"/>
      <c r="BZ62" s="61"/>
      <c r="CA62" s="47"/>
      <c r="CB62" s="95"/>
      <c r="CD62" s="140"/>
      <c r="CE62" s="61"/>
      <c r="CF62" s="47"/>
      <c r="CG62" s="95"/>
      <c r="CI62" s="140"/>
      <c r="CJ62" s="61"/>
      <c r="CK62" s="47"/>
      <c r="CL62" s="95"/>
      <c r="CN62" s="140"/>
      <c r="CO62" s="61"/>
      <c r="CP62" s="47"/>
      <c r="CQ62" s="95"/>
      <c r="CS62" s="140"/>
      <c r="CT62" s="61"/>
      <c r="CU62" s="47"/>
      <c r="CV62" s="95"/>
      <c r="CX62" s="140"/>
      <c r="CY62" s="61"/>
      <c r="CZ62" s="47"/>
      <c r="DA62" s="95"/>
      <c r="DC62" s="140"/>
      <c r="DD62" s="61"/>
      <c r="DE62" s="47"/>
      <c r="DF62" s="95"/>
      <c r="DH62" s="140"/>
      <c r="DI62" s="61"/>
      <c r="DJ62" s="47"/>
      <c r="DK62" s="95"/>
      <c r="DM62" s="140"/>
      <c r="DN62" s="61"/>
      <c r="DO62" s="47"/>
      <c r="DP62" s="95"/>
      <c r="DR62" s="140"/>
      <c r="DS62" s="61"/>
      <c r="DT62" s="47"/>
      <c r="DU62" s="95"/>
      <c r="DW62" s="140"/>
    </row>
    <row r="63" spans="1:127" ht="13.5" customHeight="1">
      <c r="A63" s="139"/>
      <c r="B63" s="47"/>
      <c r="C63" s="61"/>
      <c r="D63" s="47"/>
      <c r="E63" s="95"/>
      <c r="G63" s="140"/>
      <c r="H63" s="61"/>
      <c r="I63" s="47"/>
      <c r="J63" s="95"/>
      <c r="L63" s="140"/>
      <c r="M63" s="61"/>
      <c r="N63" s="47"/>
      <c r="O63" s="95"/>
      <c r="Q63" s="140"/>
      <c r="R63" s="61"/>
      <c r="S63" s="47"/>
      <c r="T63" s="95"/>
      <c r="V63" s="140"/>
      <c r="W63" s="61"/>
      <c r="X63" s="47"/>
      <c r="Y63" s="95"/>
      <c r="AA63" s="140"/>
      <c r="AB63" s="61"/>
      <c r="AC63" s="47"/>
      <c r="AD63" s="95"/>
      <c r="AF63" s="140"/>
      <c r="AG63" s="61"/>
      <c r="AH63" s="47"/>
      <c r="AI63" s="95"/>
      <c r="AK63" s="140"/>
      <c r="AL63" s="61"/>
      <c r="AM63" s="47"/>
      <c r="AN63" s="95"/>
      <c r="AP63" s="140"/>
      <c r="AQ63" s="61"/>
      <c r="AR63" s="47"/>
      <c r="AS63" s="95"/>
      <c r="AU63" s="140"/>
      <c r="AV63" s="61"/>
      <c r="AW63" s="47"/>
      <c r="AX63" s="95"/>
      <c r="AZ63" s="140"/>
      <c r="BA63" s="61"/>
      <c r="BB63" s="47"/>
      <c r="BC63" s="95"/>
      <c r="BE63" s="140"/>
      <c r="BF63" s="61"/>
      <c r="BG63" s="47"/>
      <c r="BH63" s="95"/>
      <c r="BJ63" s="140"/>
      <c r="BK63" s="61"/>
      <c r="BL63" s="47"/>
      <c r="BM63" s="95"/>
      <c r="BO63" s="140"/>
      <c r="BP63" s="61"/>
      <c r="BQ63" s="47"/>
      <c r="BR63" s="95"/>
      <c r="BT63" s="140"/>
      <c r="BU63" s="61"/>
      <c r="BV63" s="47"/>
      <c r="BW63" s="95"/>
      <c r="BY63" s="140"/>
      <c r="BZ63" s="61"/>
      <c r="CA63" s="47"/>
      <c r="CB63" s="95"/>
      <c r="CD63" s="140"/>
      <c r="CE63" s="61"/>
      <c r="CF63" s="47"/>
      <c r="CG63" s="95"/>
      <c r="CI63" s="140"/>
      <c r="CJ63" s="61"/>
      <c r="CK63" s="47"/>
      <c r="CL63" s="95"/>
      <c r="CN63" s="140"/>
      <c r="CO63" s="61"/>
      <c r="CP63" s="47"/>
      <c r="CQ63" s="95"/>
      <c r="CS63" s="140"/>
      <c r="CT63" s="61"/>
      <c r="CU63" s="47"/>
      <c r="CV63" s="95"/>
      <c r="CX63" s="140"/>
      <c r="CY63" s="61"/>
      <c r="CZ63" s="47"/>
      <c r="DA63" s="95"/>
      <c r="DC63" s="140"/>
      <c r="DD63" s="61"/>
      <c r="DE63" s="47"/>
      <c r="DF63" s="95"/>
      <c r="DH63" s="140"/>
      <c r="DI63" s="61"/>
      <c r="DJ63" s="47"/>
      <c r="DK63" s="95"/>
      <c r="DM63" s="140"/>
      <c r="DN63" s="61"/>
      <c r="DO63" s="47"/>
      <c r="DP63" s="95"/>
      <c r="DR63" s="140"/>
      <c r="DS63" s="61"/>
      <c r="DT63" s="47"/>
      <c r="DU63" s="95"/>
      <c r="DW63" s="140"/>
    </row>
    <row r="64" spans="1:127" ht="13.5" customHeight="1">
      <c r="A64" s="139"/>
      <c r="B64" s="47"/>
      <c r="C64" s="61"/>
      <c r="D64" s="47"/>
      <c r="E64" s="95"/>
      <c r="G64" s="140"/>
      <c r="H64" s="61"/>
      <c r="I64" s="47"/>
      <c r="J64" s="95"/>
      <c r="L64" s="140"/>
      <c r="M64" s="61"/>
      <c r="N64" s="47"/>
      <c r="O64" s="95"/>
      <c r="Q64" s="140"/>
      <c r="R64" s="61"/>
      <c r="S64" s="47"/>
      <c r="T64" s="95"/>
      <c r="V64" s="140"/>
      <c r="W64" s="61"/>
      <c r="X64" s="47"/>
      <c r="Y64" s="95"/>
      <c r="AA64" s="140"/>
      <c r="AB64" s="61"/>
      <c r="AC64" s="47"/>
      <c r="AD64" s="95"/>
      <c r="AF64" s="140"/>
      <c r="AG64" s="61"/>
      <c r="AH64" s="47"/>
      <c r="AI64" s="95"/>
      <c r="AK64" s="140"/>
      <c r="AL64" s="61"/>
      <c r="AM64" s="47"/>
      <c r="AN64" s="95"/>
      <c r="AP64" s="140"/>
      <c r="AQ64" s="61"/>
      <c r="AR64" s="47"/>
      <c r="AS64" s="95"/>
      <c r="AU64" s="140"/>
      <c r="AV64" s="61"/>
      <c r="AW64" s="47"/>
      <c r="AX64" s="95"/>
      <c r="AZ64" s="140"/>
      <c r="BA64" s="61"/>
      <c r="BB64" s="47"/>
      <c r="BC64" s="95"/>
      <c r="BE64" s="140"/>
      <c r="BF64" s="61"/>
      <c r="BG64" s="47"/>
      <c r="BH64" s="95"/>
      <c r="BJ64" s="140"/>
      <c r="BK64" s="61"/>
      <c r="BL64" s="47"/>
      <c r="BM64" s="95"/>
      <c r="BO64" s="140"/>
      <c r="BP64" s="61"/>
      <c r="BQ64" s="47"/>
      <c r="BR64" s="95"/>
      <c r="BT64" s="140"/>
      <c r="BU64" s="61"/>
      <c r="BV64" s="47"/>
      <c r="BW64" s="95"/>
      <c r="BY64" s="140"/>
      <c r="BZ64" s="61"/>
      <c r="CA64" s="47"/>
      <c r="CB64" s="95"/>
      <c r="CD64" s="140"/>
      <c r="CE64" s="61"/>
      <c r="CF64" s="47"/>
      <c r="CG64" s="95"/>
      <c r="CI64" s="140"/>
      <c r="CJ64" s="61"/>
      <c r="CK64" s="47"/>
      <c r="CL64" s="95"/>
      <c r="CN64" s="140"/>
      <c r="CO64" s="61"/>
      <c r="CP64" s="47"/>
      <c r="CQ64" s="95"/>
      <c r="CS64" s="140"/>
      <c r="CT64" s="61"/>
      <c r="CU64" s="47"/>
      <c r="CV64" s="95"/>
      <c r="CX64" s="140"/>
      <c r="CY64" s="61"/>
      <c r="CZ64" s="47"/>
      <c r="DA64" s="95"/>
      <c r="DC64" s="140"/>
      <c r="DD64" s="61"/>
      <c r="DE64" s="47"/>
      <c r="DF64" s="95"/>
      <c r="DH64" s="140"/>
      <c r="DI64" s="61"/>
      <c r="DJ64" s="47"/>
      <c r="DK64" s="95"/>
      <c r="DM64" s="140"/>
      <c r="DN64" s="61"/>
      <c r="DO64" s="47"/>
      <c r="DP64" s="95"/>
      <c r="DR64" s="140"/>
      <c r="DS64" s="61"/>
      <c r="DT64" s="47"/>
      <c r="DU64" s="95"/>
      <c r="DW64" s="140"/>
    </row>
    <row r="65" spans="1:127" ht="13.5" customHeight="1">
      <c r="A65" s="139"/>
      <c r="B65" s="47"/>
      <c r="C65" s="61"/>
      <c r="D65" s="47"/>
      <c r="E65" s="95"/>
      <c r="G65" s="140"/>
      <c r="H65" s="61"/>
      <c r="I65" s="47"/>
      <c r="J65" s="95"/>
      <c r="L65" s="140"/>
      <c r="M65" s="61"/>
      <c r="N65" s="47"/>
      <c r="O65" s="95"/>
      <c r="Q65" s="140"/>
      <c r="R65" s="61"/>
      <c r="S65" s="47"/>
      <c r="T65" s="95"/>
      <c r="V65" s="140"/>
      <c r="W65" s="61"/>
      <c r="X65" s="47"/>
      <c r="Y65" s="95"/>
      <c r="AA65" s="140"/>
      <c r="AB65" s="61"/>
      <c r="AC65" s="47"/>
      <c r="AD65" s="95"/>
      <c r="AF65" s="140"/>
      <c r="AG65" s="61"/>
      <c r="AH65" s="47"/>
      <c r="AI65" s="95"/>
      <c r="AK65" s="140"/>
      <c r="AL65" s="61"/>
      <c r="AM65" s="47"/>
      <c r="AN65" s="95"/>
      <c r="AP65" s="140"/>
      <c r="AQ65" s="61"/>
      <c r="AR65" s="47"/>
      <c r="AS65" s="95"/>
      <c r="AU65" s="140"/>
      <c r="AV65" s="61"/>
      <c r="AW65" s="47"/>
      <c r="AX65" s="95"/>
      <c r="AZ65" s="140"/>
      <c r="BA65" s="61"/>
      <c r="BB65" s="47"/>
      <c r="BC65" s="95"/>
      <c r="BE65" s="140"/>
      <c r="BF65" s="61"/>
      <c r="BG65" s="47"/>
      <c r="BH65" s="95"/>
      <c r="BJ65" s="140"/>
      <c r="BK65" s="61"/>
      <c r="BL65" s="47"/>
      <c r="BM65" s="95"/>
      <c r="BO65" s="140"/>
      <c r="BP65" s="61"/>
      <c r="BQ65" s="47"/>
      <c r="BR65" s="95"/>
      <c r="BT65" s="140"/>
      <c r="BU65" s="61"/>
      <c r="BV65" s="47"/>
      <c r="BW65" s="95"/>
      <c r="BY65" s="140"/>
      <c r="BZ65" s="61"/>
      <c r="CA65" s="47"/>
      <c r="CB65" s="95"/>
      <c r="CD65" s="140"/>
      <c r="CE65" s="61"/>
      <c r="CF65" s="47"/>
      <c r="CG65" s="95"/>
      <c r="CI65" s="140"/>
      <c r="CJ65" s="61"/>
      <c r="CK65" s="47"/>
      <c r="CL65" s="95"/>
      <c r="CN65" s="140"/>
      <c r="CO65" s="61"/>
      <c r="CP65" s="47"/>
      <c r="CQ65" s="95"/>
      <c r="CS65" s="140"/>
      <c r="CT65" s="61"/>
      <c r="CU65" s="47"/>
      <c r="CV65" s="95"/>
      <c r="CX65" s="140"/>
      <c r="CY65" s="61"/>
      <c r="CZ65" s="47"/>
      <c r="DA65" s="95"/>
      <c r="DC65" s="140"/>
      <c r="DD65" s="61"/>
      <c r="DE65" s="47"/>
      <c r="DF65" s="95"/>
      <c r="DH65" s="140"/>
      <c r="DI65" s="61"/>
      <c r="DJ65" s="47"/>
      <c r="DK65" s="95"/>
      <c r="DM65" s="140"/>
      <c r="DN65" s="61"/>
      <c r="DO65" s="47"/>
      <c r="DP65" s="95"/>
      <c r="DR65" s="140"/>
      <c r="DS65" s="61"/>
      <c r="DT65" s="47"/>
      <c r="DU65" s="95"/>
      <c r="DW65" s="140"/>
    </row>
    <row r="66" spans="1:127" ht="13.5" customHeight="1">
      <c r="A66" s="139"/>
      <c r="B66" s="47"/>
      <c r="C66" s="61"/>
      <c r="D66" s="47"/>
      <c r="E66" s="95"/>
      <c r="G66" s="140"/>
      <c r="H66" s="61"/>
      <c r="I66" s="47"/>
      <c r="J66" s="95"/>
      <c r="L66" s="140"/>
      <c r="M66" s="61"/>
      <c r="N66" s="47"/>
      <c r="O66" s="95"/>
      <c r="Q66" s="140"/>
      <c r="R66" s="61"/>
      <c r="S66" s="47"/>
      <c r="T66" s="95"/>
      <c r="V66" s="140"/>
      <c r="W66" s="61"/>
      <c r="X66" s="47"/>
      <c r="Y66" s="95"/>
      <c r="AA66" s="140"/>
      <c r="AB66" s="61"/>
      <c r="AC66" s="47"/>
      <c r="AD66" s="95"/>
      <c r="AF66" s="140"/>
      <c r="AG66" s="61"/>
      <c r="AH66" s="47"/>
      <c r="AI66" s="95"/>
      <c r="AK66" s="140"/>
      <c r="AL66" s="61"/>
      <c r="AM66" s="47"/>
      <c r="AN66" s="95"/>
      <c r="AP66" s="140"/>
      <c r="AQ66" s="61"/>
      <c r="AR66" s="47"/>
      <c r="AS66" s="95"/>
      <c r="AU66" s="140"/>
      <c r="AV66" s="61"/>
      <c r="AW66" s="47"/>
      <c r="AX66" s="95"/>
      <c r="AZ66" s="140"/>
      <c r="BA66" s="61"/>
      <c r="BB66" s="47"/>
      <c r="BC66" s="95"/>
      <c r="BE66" s="140"/>
      <c r="BF66" s="61"/>
      <c r="BG66" s="47"/>
      <c r="BH66" s="95"/>
      <c r="BJ66" s="140"/>
      <c r="BK66" s="61"/>
      <c r="BL66" s="47"/>
      <c r="BM66" s="95"/>
      <c r="BO66" s="140"/>
      <c r="BP66" s="61"/>
      <c r="BQ66" s="47"/>
      <c r="BR66" s="95"/>
      <c r="BT66" s="140"/>
      <c r="BU66" s="61"/>
      <c r="BV66" s="47"/>
      <c r="BW66" s="95"/>
      <c r="BY66" s="140"/>
      <c r="BZ66" s="61"/>
      <c r="CA66" s="47"/>
      <c r="CB66" s="95"/>
      <c r="CD66" s="140"/>
      <c r="CE66" s="61"/>
      <c r="CF66" s="47"/>
      <c r="CG66" s="95"/>
      <c r="CI66" s="140"/>
      <c r="CJ66" s="61"/>
      <c r="CK66" s="47"/>
      <c r="CL66" s="95"/>
      <c r="CN66" s="140"/>
      <c r="CO66" s="61"/>
      <c r="CP66" s="47"/>
      <c r="CQ66" s="95"/>
      <c r="CS66" s="140"/>
      <c r="CT66" s="61"/>
      <c r="CU66" s="47"/>
      <c r="CV66" s="95"/>
      <c r="CX66" s="140"/>
      <c r="CY66" s="61"/>
      <c r="CZ66" s="47"/>
      <c r="DA66" s="95"/>
      <c r="DC66" s="140"/>
      <c r="DD66" s="61"/>
      <c r="DE66" s="47"/>
      <c r="DF66" s="95"/>
      <c r="DH66" s="140"/>
      <c r="DI66" s="61"/>
      <c r="DJ66" s="47"/>
      <c r="DK66" s="95"/>
      <c r="DM66" s="140"/>
      <c r="DN66" s="61"/>
      <c r="DO66" s="47"/>
      <c r="DP66" s="95"/>
      <c r="DR66" s="140"/>
      <c r="DS66" s="61"/>
      <c r="DT66" s="47"/>
      <c r="DU66" s="95"/>
      <c r="DW66" s="140"/>
    </row>
    <row r="67" spans="1:127" ht="13.5" customHeight="1">
      <c r="A67" s="139"/>
      <c r="B67" s="47"/>
      <c r="C67" s="61"/>
      <c r="D67" s="47"/>
      <c r="E67" s="95"/>
      <c r="G67" s="140"/>
      <c r="H67" s="61"/>
      <c r="I67" s="47"/>
      <c r="J67" s="95"/>
      <c r="L67" s="140"/>
      <c r="M67" s="61"/>
      <c r="N67" s="47"/>
      <c r="O67" s="95"/>
      <c r="Q67" s="140"/>
      <c r="R67" s="61"/>
      <c r="S67" s="47"/>
      <c r="T67" s="95"/>
      <c r="V67" s="140"/>
      <c r="W67" s="61"/>
      <c r="X67" s="47"/>
      <c r="Y67" s="95"/>
      <c r="AA67" s="140"/>
      <c r="AB67" s="61"/>
      <c r="AC67" s="47"/>
      <c r="AD67" s="95"/>
      <c r="AF67" s="140"/>
      <c r="AG67" s="61"/>
      <c r="AH67" s="47"/>
      <c r="AI67" s="95"/>
      <c r="AK67" s="140"/>
      <c r="AL67" s="61"/>
      <c r="AM67" s="47"/>
      <c r="AN67" s="95"/>
      <c r="AP67" s="140"/>
      <c r="AQ67" s="61"/>
      <c r="AR67" s="47"/>
      <c r="AS67" s="95"/>
      <c r="AU67" s="140"/>
      <c r="AV67" s="61"/>
      <c r="AW67" s="47"/>
      <c r="AX67" s="95"/>
      <c r="AZ67" s="140"/>
      <c r="BA67" s="61"/>
      <c r="BB67" s="47"/>
      <c r="BC67" s="95"/>
      <c r="BE67" s="140"/>
      <c r="BF67" s="61"/>
      <c r="BG67" s="47"/>
      <c r="BH67" s="95"/>
      <c r="BJ67" s="140"/>
      <c r="BK67" s="61"/>
      <c r="BL67" s="47"/>
      <c r="BM67" s="95"/>
      <c r="BO67" s="140"/>
      <c r="BP67" s="61"/>
      <c r="BQ67" s="47"/>
      <c r="BR67" s="95"/>
      <c r="BT67" s="140"/>
      <c r="BU67" s="61"/>
      <c r="BV67" s="47"/>
      <c r="BW67" s="95"/>
      <c r="BY67" s="140"/>
      <c r="BZ67" s="61"/>
      <c r="CA67" s="47"/>
      <c r="CB67" s="95"/>
      <c r="CD67" s="140"/>
      <c r="CE67" s="61"/>
      <c r="CF67" s="47"/>
      <c r="CG67" s="95"/>
      <c r="CI67" s="140"/>
      <c r="CJ67" s="61"/>
      <c r="CK67" s="47"/>
      <c r="CL67" s="95"/>
      <c r="CN67" s="140"/>
      <c r="CO67" s="61"/>
      <c r="CP67" s="47"/>
      <c r="CQ67" s="95"/>
      <c r="CS67" s="140"/>
      <c r="CT67" s="61"/>
      <c r="CU67" s="47"/>
      <c r="CV67" s="95"/>
      <c r="CX67" s="140"/>
      <c r="CY67" s="61"/>
      <c r="CZ67" s="47"/>
      <c r="DA67" s="95"/>
      <c r="DC67" s="140"/>
      <c r="DD67" s="61"/>
      <c r="DE67" s="47"/>
      <c r="DF67" s="95"/>
      <c r="DH67" s="140"/>
      <c r="DI67" s="61"/>
      <c r="DJ67" s="47"/>
      <c r="DK67" s="95"/>
      <c r="DM67" s="140"/>
      <c r="DN67" s="61"/>
      <c r="DO67" s="47"/>
      <c r="DP67" s="95"/>
      <c r="DR67" s="140"/>
      <c r="DS67" s="61"/>
      <c r="DT67" s="47"/>
      <c r="DU67" s="95"/>
      <c r="DW67" s="140"/>
    </row>
    <row r="68" spans="1:127" ht="13.5" customHeight="1">
      <c r="A68" s="139"/>
      <c r="B68" s="47"/>
      <c r="C68" s="61"/>
      <c r="D68" s="47"/>
      <c r="E68" s="95"/>
      <c r="G68" s="140"/>
      <c r="H68" s="61"/>
      <c r="I68" s="47"/>
      <c r="J68" s="95"/>
      <c r="L68" s="140"/>
      <c r="M68" s="61"/>
      <c r="N68" s="47"/>
      <c r="O68" s="95"/>
      <c r="Q68" s="140"/>
      <c r="R68" s="61"/>
      <c r="S68" s="47"/>
      <c r="T68" s="95"/>
      <c r="V68" s="140"/>
      <c r="W68" s="61"/>
      <c r="X68" s="47"/>
      <c r="Y68" s="95"/>
      <c r="AA68" s="140"/>
      <c r="AB68" s="61"/>
      <c r="AC68" s="47"/>
      <c r="AD68" s="95"/>
      <c r="AF68" s="140"/>
      <c r="AG68" s="61"/>
      <c r="AH68" s="47"/>
      <c r="AI68" s="95"/>
      <c r="AK68" s="140"/>
      <c r="AL68" s="61"/>
      <c r="AM68" s="47"/>
      <c r="AN68" s="95"/>
      <c r="AP68" s="140"/>
      <c r="AQ68" s="61"/>
      <c r="AR68" s="47"/>
      <c r="AS68" s="95"/>
      <c r="AU68" s="140"/>
      <c r="AV68" s="61"/>
      <c r="AW68" s="47"/>
      <c r="AX68" s="95"/>
      <c r="AZ68" s="140"/>
      <c r="BA68" s="61"/>
      <c r="BB68" s="47"/>
      <c r="BC68" s="95"/>
      <c r="BE68" s="140"/>
      <c r="BF68" s="61"/>
      <c r="BG68" s="47"/>
      <c r="BH68" s="95"/>
      <c r="BJ68" s="140"/>
      <c r="BK68" s="61"/>
      <c r="BL68" s="47"/>
      <c r="BM68" s="95"/>
      <c r="BO68" s="140"/>
      <c r="BP68" s="61"/>
      <c r="BQ68" s="47"/>
      <c r="BR68" s="95"/>
      <c r="BT68" s="140"/>
      <c r="BU68" s="61"/>
      <c r="BV68" s="47"/>
      <c r="BW68" s="95"/>
      <c r="BY68" s="140"/>
      <c r="BZ68" s="61"/>
      <c r="CA68" s="47"/>
      <c r="CB68" s="95"/>
      <c r="CD68" s="140"/>
      <c r="CE68" s="61"/>
      <c r="CF68" s="47"/>
      <c r="CG68" s="95"/>
      <c r="CI68" s="140"/>
      <c r="CJ68" s="61"/>
      <c r="CK68" s="47"/>
      <c r="CL68" s="95"/>
      <c r="CN68" s="140"/>
      <c r="CO68" s="61"/>
      <c r="CP68" s="47"/>
      <c r="CQ68" s="95"/>
      <c r="CS68" s="140"/>
      <c r="CT68" s="61"/>
      <c r="CU68" s="47"/>
      <c r="CV68" s="95"/>
      <c r="CX68" s="140"/>
      <c r="CY68" s="61"/>
      <c r="CZ68" s="47"/>
      <c r="DA68" s="95"/>
      <c r="DC68" s="140"/>
      <c r="DD68" s="61"/>
      <c r="DE68" s="47"/>
      <c r="DF68" s="95"/>
      <c r="DH68" s="140"/>
      <c r="DI68" s="61"/>
      <c r="DJ68" s="47"/>
      <c r="DK68" s="95"/>
      <c r="DM68" s="140"/>
      <c r="DN68" s="61"/>
      <c r="DO68" s="47"/>
      <c r="DP68" s="95"/>
      <c r="DR68" s="140"/>
      <c r="DS68" s="61"/>
      <c r="DT68" s="47"/>
      <c r="DU68" s="95"/>
      <c r="DW68" s="140"/>
    </row>
    <row r="69" spans="1:127" ht="13.5" customHeight="1">
      <c r="A69" s="139"/>
      <c r="B69" s="47"/>
      <c r="C69" s="61"/>
      <c r="D69" s="47"/>
      <c r="E69" s="95"/>
      <c r="G69" s="140"/>
      <c r="H69" s="61"/>
      <c r="I69" s="47"/>
      <c r="J69" s="95"/>
      <c r="L69" s="140"/>
      <c r="M69" s="61"/>
      <c r="N69" s="47"/>
      <c r="O69" s="95"/>
      <c r="Q69" s="140"/>
      <c r="R69" s="61"/>
      <c r="S69" s="47"/>
      <c r="T69" s="95"/>
      <c r="V69" s="140"/>
      <c r="W69" s="61"/>
      <c r="X69" s="47"/>
      <c r="Y69" s="95"/>
      <c r="AA69" s="140"/>
      <c r="AB69" s="61"/>
      <c r="AC69" s="47"/>
      <c r="AD69" s="95"/>
      <c r="AF69" s="140"/>
      <c r="AG69" s="61"/>
      <c r="AH69" s="47"/>
      <c r="AI69" s="95"/>
      <c r="AK69" s="140"/>
      <c r="AL69" s="61"/>
      <c r="AM69" s="47"/>
      <c r="AN69" s="95"/>
      <c r="AP69" s="140"/>
      <c r="AQ69" s="61"/>
      <c r="AR69" s="47"/>
      <c r="AS69" s="95"/>
      <c r="AU69" s="140"/>
      <c r="AV69" s="61"/>
      <c r="AW69" s="47"/>
      <c r="AX69" s="95"/>
      <c r="AZ69" s="140"/>
      <c r="BA69" s="61"/>
      <c r="BB69" s="47"/>
      <c r="BC69" s="95"/>
      <c r="BE69" s="140"/>
      <c r="BF69" s="61"/>
      <c r="BG69" s="47"/>
      <c r="BH69" s="95"/>
      <c r="BJ69" s="140"/>
      <c r="BK69" s="61"/>
      <c r="BL69" s="47"/>
      <c r="BM69" s="95"/>
      <c r="BO69" s="140"/>
      <c r="BP69" s="61"/>
      <c r="BQ69" s="47"/>
      <c r="BR69" s="95"/>
      <c r="BT69" s="140"/>
      <c r="BU69" s="61"/>
      <c r="BV69" s="47"/>
      <c r="BW69" s="95"/>
      <c r="BY69" s="140"/>
      <c r="BZ69" s="61"/>
      <c r="CA69" s="47"/>
      <c r="CB69" s="95"/>
      <c r="CD69" s="140"/>
      <c r="CE69" s="61"/>
      <c r="CF69" s="47"/>
      <c r="CG69" s="95"/>
      <c r="CI69" s="140"/>
      <c r="CJ69" s="61"/>
      <c r="CK69" s="47"/>
      <c r="CL69" s="95"/>
      <c r="CN69" s="140"/>
      <c r="CO69" s="61"/>
      <c r="CP69" s="47"/>
      <c r="CQ69" s="95"/>
      <c r="CS69" s="140"/>
      <c r="CT69" s="61"/>
      <c r="CU69" s="47"/>
      <c r="CV69" s="95"/>
      <c r="CX69" s="140"/>
      <c r="CY69" s="61"/>
      <c r="CZ69" s="47"/>
      <c r="DA69" s="95"/>
      <c r="DC69" s="140"/>
      <c r="DD69" s="61"/>
      <c r="DE69" s="47"/>
      <c r="DF69" s="95"/>
      <c r="DH69" s="140"/>
      <c r="DI69" s="61"/>
      <c r="DJ69" s="47"/>
      <c r="DK69" s="95"/>
      <c r="DM69" s="140"/>
      <c r="DN69" s="61"/>
      <c r="DO69" s="47"/>
      <c r="DP69" s="95"/>
      <c r="DR69" s="140"/>
      <c r="DS69" s="61"/>
      <c r="DT69" s="47"/>
      <c r="DU69" s="95"/>
      <c r="DW69" s="140"/>
    </row>
    <row r="70" spans="1:127" ht="13.5" customHeight="1">
      <c r="A70" s="139"/>
      <c r="B70" s="47"/>
      <c r="C70" s="61"/>
      <c r="D70" s="47"/>
      <c r="E70" s="95"/>
      <c r="G70" s="140"/>
      <c r="H70" s="61"/>
      <c r="I70" s="47"/>
      <c r="J70" s="95"/>
      <c r="L70" s="140"/>
      <c r="M70" s="61"/>
      <c r="N70" s="47"/>
      <c r="O70" s="95"/>
      <c r="Q70" s="140"/>
      <c r="R70" s="61"/>
      <c r="S70" s="47"/>
      <c r="T70" s="95"/>
      <c r="V70" s="140"/>
      <c r="W70" s="61"/>
      <c r="X70" s="47"/>
      <c r="Y70" s="95"/>
      <c r="AA70" s="140"/>
      <c r="AB70" s="61"/>
      <c r="AC70" s="47"/>
      <c r="AD70" s="95"/>
      <c r="AF70" s="140"/>
      <c r="AG70" s="61"/>
      <c r="AH70" s="47"/>
      <c r="AI70" s="95"/>
      <c r="AK70" s="140"/>
      <c r="AL70" s="61"/>
      <c r="AM70" s="47"/>
      <c r="AN70" s="95"/>
      <c r="AP70" s="140"/>
      <c r="AQ70" s="61"/>
      <c r="AR70" s="47"/>
      <c r="AS70" s="95"/>
      <c r="AU70" s="140"/>
      <c r="AV70" s="61"/>
      <c r="AW70" s="47"/>
      <c r="AX70" s="95"/>
      <c r="AZ70" s="140"/>
      <c r="BA70" s="61"/>
      <c r="BB70" s="47"/>
      <c r="BC70" s="95"/>
      <c r="BE70" s="140"/>
      <c r="BF70" s="61"/>
      <c r="BG70" s="47"/>
      <c r="BH70" s="95"/>
      <c r="BJ70" s="140"/>
      <c r="BK70" s="61"/>
      <c r="BL70" s="47"/>
      <c r="BM70" s="95"/>
      <c r="BO70" s="140"/>
      <c r="BP70" s="61"/>
      <c r="BQ70" s="47"/>
      <c r="BR70" s="95"/>
      <c r="BT70" s="140"/>
      <c r="BU70" s="61"/>
      <c r="BV70" s="47"/>
      <c r="BW70" s="95"/>
      <c r="BY70" s="140"/>
      <c r="BZ70" s="61"/>
      <c r="CA70" s="47"/>
      <c r="CB70" s="95"/>
      <c r="CD70" s="140"/>
      <c r="CE70" s="61"/>
      <c r="CF70" s="47"/>
      <c r="CG70" s="95"/>
      <c r="CI70" s="140"/>
      <c r="CJ70" s="61"/>
      <c r="CK70" s="47"/>
      <c r="CL70" s="95"/>
      <c r="CN70" s="140"/>
      <c r="CO70" s="61"/>
      <c r="CP70" s="47"/>
      <c r="CQ70" s="95"/>
      <c r="CS70" s="140"/>
      <c r="CT70" s="61"/>
      <c r="CU70" s="47"/>
      <c r="CV70" s="95"/>
      <c r="CX70" s="140"/>
      <c r="CY70" s="61"/>
      <c r="CZ70" s="47"/>
      <c r="DA70" s="95"/>
      <c r="DC70" s="140"/>
      <c r="DD70" s="61"/>
      <c r="DE70" s="47"/>
      <c r="DF70" s="95"/>
      <c r="DH70" s="140"/>
      <c r="DI70" s="61"/>
      <c r="DJ70" s="47"/>
      <c r="DK70" s="95"/>
      <c r="DM70" s="140"/>
      <c r="DN70" s="61"/>
      <c r="DO70" s="47"/>
      <c r="DP70" s="95"/>
      <c r="DR70" s="140"/>
      <c r="DS70" s="61"/>
      <c r="DT70" s="47"/>
      <c r="DU70" s="95"/>
      <c r="DW70" s="140"/>
    </row>
    <row r="71" spans="1:127" ht="13.5" customHeight="1">
      <c r="A71" s="139"/>
      <c r="B71" s="47"/>
      <c r="C71" s="61"/>
      <c r="D71" s="47"/>
      <c r="E71" s="95"/>
      <c r="G71" s="140"/>
      <c r="H71" s="61"/>
      <c r="I71" s="47"/>
      <c r="J71" s="95"/>
      <c r="L71" s="140"/>
      <c r="M71" s="61"/>
      <c r="N71" s="47"/>
      <c r="O71" s="95"/>
      <c r="Q71" s="140"/>
      <c r="R71" s="61"/>
      <c r="S71" s="47"/>
      <c r="T71" s="95"/>
      <c r="V71" s="140"/>
      <c r="W71" s="61"/>
      <c r="X71" s="47"/>
      <c r="Y71" s="95"/>
      <c r="AA71" s="140"/>
      <c r="AB71" s="61"/>
      <c r="AC71" s="47"/>
      <c r="AD71" s="95"/>
      <c r="AF71" s="140"/>
      <c r="AG71" s="61"/>
      <c r="AH71" s="47"/>
      <c r="AI71" s="95"/>
      <c r="AK71" s="140"/>
      <c r="AL71" s="61"/>
      <c r="AM71" s="47"/>
      <c r="AN71" s="95"/>
      <c r="AP71" s="140"/>
      <c r="AQ71" s="61"/>
      <c r="AR71" s="47"/>
      <c r="AS71" s="95"/>
      <c r="AU71" s="140"/>
      <c r="AV71" s="61"/>
      <c r="AW71" s="47"/>
      <c r="AX71" s="95"/>
      <c r="AZ71" s="140"/>
      <c r="BA71" s="61"/>
      <c r="BB71" s="47"/>
      <c r="BC71" s="95"/>
      <c r="BE71" s="140"/>
      <c r="BF71" s="61"/>
      <c r="BG71" s="47"/>
      <c r="BH71" s="95"/>
      <c r="BJ71" s="140"/>
      <c r="BK71" s="61"/>
      <c r="BL71" s="47"/>
      <c r="BM71" s="95"/>
      <c r="BO71" s="140"/>
      <c r="BP71" s="61"/>
      <c r="BQ71" s="47"/>
      <c r="BR71" s="95"/>
      <c r="BT71" s="140"/>
      <c r="BU71" s="61"/>
      <c r="BV71" s="47"/>
      <c r="BW71" s="95"/>
      <c r="BY71" s="140"/>
      <c r="BZ71" s="61"/>
      <c r="CA71" s="47"/>
      <c r="CB71" s="95"/>
      <c r="CD71" s="140"/>
      <c r="CE71" s="61"/>
      <c r="CF71" s="47"/>
      <c r="CG71" s="95"/>
      <c r="CI71" s="140"/>
      <c r="CJ71" s="61"/>
      <c r="CK71" s="47"/>
      <c r="CL71" s="95"/>
      <c r="CN71" s="140"/>
      <c r="CO71" s="61"/>
      <c r="CP71" s="47"/>
      <c r="CQ71" s="95"/>
      <c r="CS71" s="140"/>
      <c r="CT71" s="61"/>
      <c r="CU71" s="47"/>
      <c r="CV71" s="95"/>
      <c r="CX71" s="140"/>
      <c r="CY71" s="61"/>
      <c r="CZ71" s="47"/>
      <c r="DA71" s="95"/>
      <c r="DC71" s="140"/>
      <c r="DD71" s="61"/>
      <c r="DE71" s="47"/>
      <c r="DF71" s="95"/>
      <c r="DH71" s="140"/>
      <c r="DI71" s="61"/>
      <c r="DJ71" s="47"/>
      <c r="DK71" s="95"/>
      <c r="DM71" s="140"/>
      <c r="DN71" s="61"/>
      <c r="DO71" s="47"/>
      <c r="DP71" s="95"/>
      <c r="DR71" s="140"/>
      <c r="DS71" s="61"/>
      <c r="DT71" s="47"/>
      <c r="DU71" s="95"/>
      <c r="DW71" s="140"/>
    </row>
    <row r="72" spans="1:127" ht="13.5" customHeight="1">
      <c r="A72" s="139"/>
      <c r="B72" s="47"/>
      <c r="C72" s="61"/>
      <c r="D72" s="47"/>
      <c r="E72" s="95"/>
      <c r="G72" s="140"/>
      <c r="H72" s="61"/>
      <c r="I72" s="47"/>
      <c r="J72" s="95"/>
      <c r="L72" s="140"/>
      <c r="M72" s="61"/>
      <c r="N72" s="47"/>
      <c r="O72" s="95"/>
      <c r="Q72" s="140"/>
      <c r="R72" s="61"/>
      <c r="S72" s="47"/>
      <c r="T72" s="95"/>
      <c r="V72" s="140"/>
      <c r="W72" s="61"/>
      <c r="X72" s="47"/>
      <c r="Y72" s="95"/>
      <c r="AA72" s="140"/>
      <c r="AB72" s="61"/>
      <c r="AC72" s="47"/>
      <c r="AD72" s="95"/>
      <c r="AF72" s="140"/>
      <c r="AG72" s="61"/>
      <c r="AH72" s="47"/>
      <c r="AI72" s="95"/>
      <c r="AK72" s="140"/>
      <c r="AL72" s="61"/>
      <c r="AM72" s="47"/>
      <c r="AN72" s="95"/>
      <c r="AP72" s="140"/>
      <c r="AQ72" s="61"/>
      <c r="AR72" s="47"/>
      <c r="AS72" s="95"/>
      <c r="AU72" s="140"/>
      <c r="AV72" s="61"/>
      <c r="AW72" s="47"/>
      <c r="AX72" s="95"/>
      <c r="AZ72" s="140"/>
      <c r="BA72" s="61"/>
      <c r="BB72" s="47"/>
      <c r="BC72" s="95"/>
      <c r="BE72" s="140"/>
      <c r="BF72" s="61"/>
      <c r="BG72" s="47"/>
      <c r="BH72" s="95"/>
      <c r="BJ72" s="140"/>
      <c r="BK72" s="61"/>
      <c r="BL72" s="47"/>
      <c r="BM72" s="95"/>
      <c r="BO72" s="140"/>
      <c r="BP72" s="61"/>
      <c r="BQ72" s="47"/>
      <c r="BR72" s="95"/>
      <c r="BT72" s="140"/>
      <c r="BU72" s="61"/>
      <c r="BV72" s="47"/>
      <c r="BW72" s="95"/>
      <c r="BY72" s="140"/>
      <c r="BZ72" s="61"/>
      <c r="CA72" s="47"/>
      <c r="CB72" s="95"/>
      <c r="CD72" s="140"/>
      <c r="CE72" s="61"/>
      <c r="CF72" s="47"/>
      <c r="CG72" s="95"/>
      <c r="CI72" s="140"/>
      <c r="CJ72" s="61"/>
      <c r="CK72" s="47"/>
      <c r="CL72" s="95"/>
      <c r="CN72" s="140"/>
      <c r="CO72" s="61"/>
      <c r="CP72" s="47"/>
      <c r="CQ72" s="95"/>
      <c r="CS72" s="140"/>
      <c r="CT72" s="61"/>
      <c r="CU72" s="47"/>
      <c r="CV72" s="95"/>
      <c r="CX72" s="140"/>
      <c r="CY72" s="61"/>
      <c r="CZ72" s="47"/>
      <c r="DA72" s="95"/>
      <c r="DC72" s="140"/>
      <c r="DD72" s="61"/>
      <c r="DE72" s="47"/>
      <c r="DF72" s="95"/>
      <c r="DH72" s="140"/>
      <c r="DI72" s="61"/>
      <c r="DJ72" s="47"/>
      <c r="DK72" s="95"/>
      <c r="DM72" s="140"/>
      <c r="DN72" s="61"/>
      <c r="DO72" s="47"/>
      <c r="DP72" s="95"/>
      <c r="DR72" s="140"/>
      <c r="DS72" s="61"/>
      <c r="DT72" s="47"/>
      <c r="DU72" s="95"/>
      <c r="DW72" s="140"/>
    </row>
    <row r="73" spans="1:127" ht="13.5" customHeight="1">
      <c r="A73" s="139"/>
      <c r="B73" s="47"/>
      <c r="C73" s="61"/>
      <c r="D73" s="47"/>
      <c r="E73" s="95"/>
      <c r="G73" s="140"/>
      <c r="H73" s="61"/>
      <c r="I73" s="47"/>
      <c r="J73" s="95"/>
      <c r="L73" s="140"/>
      <c r="M73" s="61"/>
      <c r="N73" s="47"/>
      <c r="O73" s="95"/>
      <c r="Q73" s="140"/>
      <c r="R73" s="61"/>
      <c r="S73" s="47"/>
      <c r="T73" s="95"/>
      <c r="V73" s="140"/>
      <c r="W73" s="61"/>
      <c r="X73" s="47"/>
      <c r="Y73" s="95"/>
      <c r="AA73" s="140"/>
      <c r="AB73" s="61"/>
      <c r="AC73" s="47"/>
      <c r="AD73" s="95"/>
      <c r="AF73" s="140"/>
      <c r="AG73" s="61"/>
      <c r="AH73" s="47"/>
      <c r="AI73" s="95"/>
      <c r="AK73" s="140"/>
      <c r="AL73" s="61"/>
      <c r="AM73" s="47"/>
      <c r="AN73" s="95"/>
      <c r="AP73" s="140"/>
      <c r="AQ73" s="61"/>
      <c r="AR73" s="47"/>
      <c r="AS73" s="95"/>
      <c r="AU73" s="140"/>
      <c r="AV73" s="61"/>
      <c r="AW73" s="47"/>
      <c r="AX73" s="95"/>
      <c r="AZ73" s="140"/>
      <c r="BA73" s="61"/>
      <c r="BB73" s="47"/>
      <c r="BC73" s="95"/>
      <c r="BE73" s="140"/>
      <c r="BF73" s="61"/>
      <c r="BG73" s="47"/>
      <c r="BH73" s="95"/>
      <c r="BJ73" s="140"/>
      <c r="BK73" s="61"/>
      <c r="BL73" s="47"/>
      <c r="BM73" s="95"/>
      <c r="BO73" s="140"/>
      <c r="BP73" s="61"/>
      <c r="BQ73" s="47"/>
      <c r="BR73" s="95"/>
      <c r="BT73" s="140"/>
      <c r="BU73" s="61"/>
      <c r="BV73" s="47"/>
      <c r="BW73" s="95"/>
      <c r="BY73" s="140"/>
      <c r="BZ73" s="61"/>
      <c r="CA73" s="47"/>
      <c r="CB73" s="95"/>
      <c r="CD73" s="140"/>
      <c r="CE73" s="61"/>
      <c r="CF73" s="47"/>
      <c r="CG73" s="95"/>
      <c r="CI73" s="140"/>
      <c r="CJ73" s="61"/>
      <c r="CK73" s="47"/>
      <c r="CL73" s="95"/>
      <c r="CN73" s="140"/>
      <c r="CO73" s="61"/>
      <c r="CP73" s="47"/>
      <c r="CQ73" s="95"/>
      <c r="CS73" s="140"/>
      <c r="CT73" s="61"/>
      <c r="CU73" s="47"/>
      <c r="CV73" s="95"/>
      <c r="CX73" s="140"/>
      <c r="CY73" s="61"/>
      <c r="CZ73" s="47"/>
      <c r="DA73" s="95"/>
      <c r="DC73" s="140"/>
      <c r="DD73" s="61"/>
      <c r="DE73" s="47"/>
      <c r="DF73" s="95"/>
      <c r="DH73" s="140"/>
      <c r="DI73" s="61"/>
      <c r="DJ73" s="47"/>
      <c r="DK73" s="95"/>
      <c r="DM73" s="140"/>
      <c r="DN73" s="61"/>
      <c r="DO73" s="47"/>
      <c r="DP73" s="95"/>
      <c r="DR73" s="140"/>
      <c r="DS73" s="61"/>
      <c r="DT73" s="47"/>
      <c r="DU73" s="95"/>
      <c r="DW73" s="140"/>
    </row>
    <row r="74" spans="1:127" ht="13.5" customHeight="1">
      <c r="A74" s="139"/>
      <c r="B74" s="47"/>
      <c r="C74" s="61"/>
      <c r="D74" s="47"/>
      <c r="E74" s="95"/>
      <c r="G74" s="140"/>
      <c r="H74" s="61"/>
      <c r="I74" s="47"/>
      <c r="J74" s="95"/>
      <c r="L74" s="140"/>
      <c r="M74" s="61"/>
      <c r="N74" s="47"/>
      <c r="O74" s="95"/>
      <c r="Q74" s="140"/>
      <c r="R74" s="61"/>
      <c r="S74" s="47"/>
      <c r="T74" s="95"/>
      <c r="V74" s="140"/>
      <c r="W74" s="61"/>
      <c r="X74" s="47"/>
      <c r="Y74" s="95"/>
      <c r="AA74" s="140"/>
      <c r="AB74" s="61"/>
      <c r="AC74" s="47"/>
      <c r="AD74" s="95"/>
      <c r="AF74" s="140"/>
      <c r="AG74" s="61"/>
      <c r="AH74" s="47"/>
      <c r="AI74" s="95"/>
      <c r="AK74" s="140"/>
      <c r="AL74" s="61"/>
      <c r="AM74" s="47"/>
      <c r="AN74" s="95"/>
      <c r="AP74" s="140"/>
      <c r="AQ74" s="61"/>
      <c r="AR74" s="47"/>
      <c r="AS74" s="95"/>
      <c r="AU74" s="140"/>
      <c r="AV74" s="61"/>
      <c r="AW74" s="47"/>
      <c r="AX74" s="95"/>
      <c r="AZ74" s="140"/>
      <c r="BA74" s="61"/>
      <c r="BB74" s="47"/>
      <c r="BC74" s="95"/>
      <c r="BE74" s="140"/>
      <c r="BF74" s="61"/>
      <c r="BG74" s="47"/>
      <c r="BH74" s="95"/>
      <c r="BJ74" s="140"/>
      <c r="BK74" s="61"/>
      <c r="BL74" s="47"/>
      <c r="BM74" s="95"/>
      <c r="BO74" s="140"/>
      <c r="BP74" s="61"/>
      <c r="BQ74" s="47"/>
      <c r="BR74" s="95"/>
      <c r="BT74" s="140"/>
      <c r="BU74" s="61"/>
      <c r="BV74" s="47"/>
      <c r="BW74" s="95"/>
      <c r="BY74" s="140"/>
      <c r="BZ74" s="61"/>
      <c r="CA74" s="47"/>
      <c r="CB74" s="95"/>
      <c r="CD74" s="140"/>
      <c r="CE74" s="61"/>
      <c r="CF74" s="47"/>
      <c r="CG74" s="95"/>
      <c r="CI74" s="140"/>
      <c r="CJ74" s="61"/>
      <c r="CK74" s="47"/>
      <c r="CL74" s="95"/>
      <c r="CN74" s="140"/>
      <c r="CO74" s="61"/>
      <c r="CP74" s="47"/>
      <c r="CQ74" s="95"/>
      <c r="CS74" s="140"/>
      <c r="CT74" s="61"/>
      <c r="CU74" s="47"/>
      <c r="CV74" s="95"/>
      <c r="CX74" s="140"/>
      <c r="CY74" s="61"/>
      <c r="CZ74" s="47"/>
      <c r="DA74" s="95"/>
      <c r="DC74" s="140"/>
      <c r="DD74" s="61"/>
      <c r="DE74" s="47"/>
      <c r="DF74" s="95"/>
      <c r="DH74" s="140"/>
      <c r="DI74" s="61"/>
      <c r="DJ74" s="47"/>
      <c r="DK74" s="95"/>
      <c r="DM74" s="140"/>
      <c r="DN74" s="61"/>
      <c r="DO74" s="47"/>
      <c r="DP74" s="95"/>
      <c r="DR74" s="140"/>
      <c r="DS74" s="61"/>
      <c r="DT74" s="47"/>
      <c r="DU74" s="95"/>
      <c r="DW74" s="140"/>
    </row>
    <row r="75" spans="1:127" ht="13.5" customHeight="1">
      <c r="A75" s="139"/>
      <c r="B75" s="47"/>
      <c r="C75" s="61"/>
      <c r="D75" s="47"/>
      <c r="E75" s="95"/>
      <c r="G75" s="140"/>
      <c r="H75" s="61"/>
      <c r="I75" s="47"/>
      <c r="J75" s="95"/>
      <c r="L75" s="140"/>
      <c r="M75" s="61"/>
      <c r="N75" s="47"/>
      <c r="O75" s="95"/>
      <c r="Q75" s="140"/>
      <c r="R75" s="61"/>
      <c r="S75" s="47"/>
      <c r="T75" s="95"/>
      <c r="V75" s="140"/>
      <c r="W75" s="61"/>
      <c r="X75" s="47"/>
      <c r="Y75" s="95"/>
      <c r="AA75" s="140"/>
      <c r="AB75" s="61"/>
      <c r="AC75" s="47"/>
      <c r="AD75" s="95"/>
      <c r="AF75" s="140"/>
      <c r="AG75" s="61"/>
      <c r="AH75" s="47"/>
      <c r="AI75" s="95"/>
      <c r="AK75" s="140"/>
      <c r="AL75" s="61"/>
      <c r="AM75" s="47"/>
      <c r="AN75" s="95"/>
      <c r="AP75" s="140"/>
      <c r="AQ75" s="61"/>
      <c r="AR75" s="47"/>
      <c r="AS75" s="95"/>
      <c r="AU75" s="140"/>
      <c r="AV75" s="61"/>
      <c r="AW75" s="47"/>
      <c r="AX75" s="95"/>
      <c r="AZ75" s="140"/>
      <c r="BA75" s="61"/>
      <c r="BB75" s="47"/>
      <c r="BC75" s="95"/>
      <c r="BE75" s="140"/>
      <c r="BF75" s="61"/>
      <c r="BG75" s="47"/>
      <c r="BH75" s="95"/>
      <c r="BJ75" s="140"/>
      <c r="BK75" s="61"/>
      <c r="BL75" s="47"/>
      <c r="BM75" s="95"/>
      <c r="BO75" s="140"/>
      <c r="BP75" s="61"/>
      <c r="BQ75" s="47"/>
      <c r="BR75" s="95"/>
      <c r="BT75" s="140"/>
      <c r="BU75" s="61"/>
      <c r="BV75" s="47"/>
      <c r="BW75" s="95"/>
      <c r="BY75" s="140"/>
      <c r="BZ75" s="61"/>
      <c r="CA75" s="47"/>
      <c r="CB75" s="95"/>
      <c r="CD75" s="140"/>
      <c r="CE75" s="61"/>
      <c r="CF75" s="47"/>
      <c r="CG75" s="95"/>
      <c r="CI75" s="140"/>
      <c r="CJ75" s="61"/>
      <c r="CK75" s="47"/>
      <c r="CL75" s="95"/>
      <c r="CN75" s="140"/>
      <c r="CO75" s="61"/>
      <c r="CP75" s="47"/>
      <c r="CQ75" s="95"/>
      <c r="CS75" s="140"/>
      <c r="CT75" s="61"/>
      <c r="CU75" s="47"/>
      <c r="CV75" s="95"/>
      <c r="CX75" s="140"/>
      <c r="CY75" s="61"/>
      <c r="CZ75" s="47"/>
      <c r="DA75" s="95"/>
      <c r="DC75" s="140"/>
      <c r="DD75" s="61"/>
      <c r="DE75" s="47"/>
      <c r="DF75" s="95"/>
      <c r="DH75" s="140"/>
      <c r="DI75" s="61"/>
      <c r="DJ75" s="47"/>
      <c r="DK75" s="95"/>
      <c r="DM75" s="140"/>
      <c r="DN75" s="61"/>
      <c r="DO75" s="47"/>
      <c r="DP75" s="95"/>
      <c r="DR75" s="140"/>
      <c r="DS75" s="61"/>
      <c r="DT75" s="47"/>
      <c r="DU75" s="95"/>
      <c r="DW75" s="140"/>
    </row>
    <row r="76" spans="1:127" ht="13.5" customHeight="1">
      <c r="A76" s="139"/>
      <c r="B76" s="47"/>
      <c r="C76" s="61"/>
      <c r="D76" s="47"/>
      <c r="E76" s="95"/>
      <c r="G76" s="140"/>
      <c r="H76" s="61"/>
      <c r="I76" s="47"/>
      <c r="J76" s="95"/>
      <c r="L76" s="140"/>
      <c r="M76" s="61"/>
      <c r="N76" s="47"/>
      <c r="O76" s="95"/>
      <c r="Q76" s="140"/>
      <c r="R76" s="61"/>
      <c r="S76" s="47"/>
      <c r="T76" s="95"/>
      <c r="V76" s="140"/>
      <c r="W76" s="61"/>
      <c r="X76" s="47"/>
      <c r="Y76" s="95"/>
      <c r="AA76" s="140"/>
      <c r="AB76" s="61"/>
      <c r="AC76" s="47"/>
      <c r="AD76" s="95"/>
      <c r="AF76" s="140"/>
      <c r="AG76" s="61"/>
      <c r="AH76" s="47"/>
      <c r="AI76" s="95"/>
      <c r="AK76" s="140"/>
      <c r="AL76" s="61"/>
      <c r="AM76" s="47"/>
      <c r="AN76" s="95"/>
      <c r="AP76" s="140"/>
      <c r="AQ76" s="61"/>
      <c r="AR76" s="47"/>
      <c r="AS76" s="95"/>
      <c r="AU76" s="140"/>
      <c r="AV76" s="61"/>
      <c r="AW76" s="47"/>
      <c r="AX76" s="95"/>
      <c r="AZ76" s="140"/>
      <c r="BA76" s="61"/>
      <c r="BB76" s="47"/>
      <c r="BC76" s="95"/>
      <c r="BE76" s="140"/>
      <c r="BF76" s="61"/>
      <c r="BG76" s="47"/>
      <c r="BH76" s="95"/>
      <c r="BJ76" s="140"/>
      <c r="BK76" s="61"/>
      <c r="BL76" s="47"/>
      <c r="BM76" s="95"/>
      <c r="BO76" s="140"/>
      <c r="BP76" s="61"/>
      <c r="BQ76" s="47"/>
      <c r="BR76" s="95"/>
      <c r="BT76" s="140"/>
      <c r="BU76" s="61"/>
      <c r="BV76" s="47"/>
      <c r="BW76" s="95"/>
      <c r="BY76" s="140"/>
      <c r="BZ76" s="61"/>
      <c r="CA76" s="47"/>
      <c r="CB76" s="95"/>
      <c r="CD76" s="140"/>
      <c r="CE76" s="61"/>
      <c r="CF76" s="47"/>
      <c r="CG76" s="95"/>
      <c r="CI76" s="140"/>
      <c r="CJ76" s="61"/>
      <c r="CK76" s="47"/>
      <c r="CL76" s="95"/>
      <c r="CN76" s="140"/>
      <c r="CO76" s="61"/>
      <c r="CP76" s="47"/>
      <c r="CQ76" s="95"/>
      <c r="CS76" s="140"/>
      <c r="CT76" s="61"/>
      <c r="CU76" s="47"/>
      <c r="CV76" s="95"/>
      <c r="CX76" s="140"/>
      <c r="CY76" s="61"/>
      <c r="CZ76" s="47"/>
      <c r="DA76" s="95"/>
      <c r="DC76" s="140"/>
      <c r="DD76" s="61"/>
      <c r="DE76" s="47"/>
      <c r="DF76" s="95"/>
      <c r="DH76" s="140"/>
      <c r="DI76" s="61"/>
      <c r="DJ76" s="47"/>
      <c r="DK76" s="95"/>
      <c r="DM76" s="140"/>
      <c r="DN76" s="61"/>
      <c r="DO76" s="47"/>
      <c r="DP76" s="95"/>
      <c r="DR76" s="140"/>
      <c r="DS76" s="61"/>
      <c r="DT76" s="47"/>
      <c r="DU76" s="95"/>
      <c r="DW76" s="140"/>
    </row>
    <row r="77" spans="1:127" ht="13.5" customHeight="1">
      <c r="A77" s="139"/>
      <c r="B77" s="47"/>
      <c r="C77" s="61"/>
      <c r="D77" s="47"/>
      <c r="E77" s="95"/>
      <c r="G77" s="140"/>
      <c r="H77" s="61"/>
      <c r="I77" s="47"/>
      <c r="J77" s="95"/>
      <c r="L77" s="140"/>
      <c r="M77" s="61"/>
      <c r="N77" s="47"/>
      <c r="O77" s="95"/>
      <c r="Q77" s="140"/>
      <c r="R77" s="61"/>
      <c r="S77" s="47"/>
      <c r="T77" s="95"/>
      <c r="V77" s="140"/>
      <c r="W77" s="61"/>
      <c r="X77" s="47"/>
      <c r="Y77" s="95"/>
      <c r="AA77" s="140"/>
      <c r="AB77" s="61"/>
      <c r="AC77" s="47"/>
      <c r="AD77" s="95"/>
      <c r="AF77" s="140"/>
      <c r="AG77" s="61"/>
      <c r="AH77" s="47"/>
      <c r="AI77" s="95"/>
      <c r="AK77" s="140"/>
      <c r="AL77" s="61"/>
      <c r="AM77" s="47"/>
      <c r="AN77" s="95"/>
      <c r="AP77" s="140"/>
      <c r="AQ77" s="61"/>
      <c r="AR77" s="47"/>
      <c r="AS77" s="95"/>
      <c r="AU77" s="140"/>
      <c r="AV77" s="61"/>
      <c r="AW77" s="47"/>
      <c r="AX77" s="95"/>
      <c r="AZ77" s="140"/>
      <c r="BA77" s="61"/>
      <c r="BB77" s="47"/>
      <c r="BC77" s="95"/>
      <c r="BE77" s="140"/>
      <c r="BF77" s="61"/>
      <c r="BG77" s="47"/>
      <c r="BH77" s="95"/>
      <c r="BJ77" s="140"/>
      <c r="BK77" s="61"/>
      <c r="BL77" s="47"/>
      <c r="BM77" s="95"/>
      <c r="BO77" s="140"/>
      <c r="BP77" s="61"/>
      <c r="BQ77" s="47"/>
      <c r="BR77" s="95"/>
      <c r="BT77" s="140"/>
      <c r="BU77" s="61"/>
      <c r="BV77" s="47"/>
      <c r="BW77" s="95"/>
      <c r="BY77" s="140"/>
      <c r="BZ77" s="61"/>
      <c r="CA77" s="47"/>
      <c r="CB77" s="95"/>
      <c r="CD77" s="140"/>
      <c r="CE77" s="61"/>
      <c r="CF77" s="47"/>
      <c r="CG77" s="95"/>
      <c r="CI77" s="140"/>
      <c r="CJ77" s="61"/>
      <c r="CK77" s="47"/>
      <c r="CL77" s="95"/>
      <c r="CN77" s="140"/>
      <c r="CO77" s="61"/>
      <c r="CP77" s="47"/>
      <c r="CQ77" s="95"/>
      <c r="CS77" s="140"/>
      <c r="CT77" s="61"/>
      <c r="CU77" s="47"/>
      <c r="CV77" s="95"/>
      <c r="CX77" s="140"/>
      <c r="CY77" s="61"/>
      <c r="CZ77" s="47"/>
      <c r="DA77" s="95"/>
      <c r="DC77" s="140"/>
      <c r="DD77" s="61"/>
      <c r="DE77" s="47"/>
      <c r="DF77" s="95"/>
      <c r="DH77" s="140"/>
      <c r="DI77" s="61"/>
      <c r="DJ77" s="47"/>
      <c r="DK77" s="95"/>
      <c r="DM77" s="140"/>
      <c r="DN77" s="61"/>
      <c r="DO77" s="47"/>
      <c r="DP77" s="95"/>
      <c r="DR77" s="140"/>
      <c r="DS77" s="61"/>
      <c r="DT77" s="47"/>
      <c r="DU77" s="95"/>
      <c r="DW77" s="140"/>
    </row>
    <row r="78" spans="1:127" ht="13.5" customHeight="1">
      <c r="A78" s="139"/>
      <c r="B78" s="47"/>
      <c r="C78" s="61"/>
      <c r="D78" s="47"/>
      <c r="E78" s="95"/>
      <c r="G78" s="140"/>
      <c r="H78" s="61"/>
      <c r="I78" s="47"/>
      <c r="J78" s="95"/>
      <c r="L78" s="140"/>
      <c r="M78" s="61"/>
      <c r="N78" s="47"/>
      <c r="O78" s="95"/>
      <c r="Q78" s="140"/>
      <c r="R78" s="61"/>
      <c r="S78" s="47"/>
      <c r="T78" s="95"/>
      <c r="V78" s="140"/>
      <c r="W78" s="61"/>
      <c r="X78" s="47"/>
      <c r="Y78" s="95"/>
      <c r="AA78" s="140"/>
      <c r="AB78" s="61"/>
      <c r="AC78" s="47"/>
      <c r="AD78" s="95"/>
      <c r="AF78" s="140"/>
      <c r="AG78" s="61"/>
      <c r="AH78" s="47"/>
      <c r="AI78" s="95"/>
      <c r="AK78" s="140"/>
      <c r="AL78" s="61"/>
      <c r="AM78" s="47"/>
      <c r="AN78" s="95"/>
      <c r="AP78" s="140"/>
      <c r="AQ78" s="61"/>
      <c r="AR78" s="47"/>
      <c r="AS78" s="95"/>
      <c r="AU78" s="140"/>
      <c r="AV78" s="61"/>
      <c r="AW78" s="47"/>
      <c r="AX78" s="95"/>
      <c r="AZ78" s="140"/>
      <c r="BA78" s="61"/>
      <c r="BB78" s="47"/>
      <c r="BC78" s="95"/>
      <c r="BE78" s="140"/>
      <c r="BF78" s="61"/>
      <c r="BG78" s="47"/>
      <c r="BH78" s="95"/>
      <c r="BJ78" s="140"/>
      <c r="BK78" s="61"/>
      <c r="BL78" s="47"/>
      <c r="BM78" s="95"/>
      <c r="BO78" s="140"/>
      <c r="BP78" s="61"/>
      <c r="BQ78" s="47"/>
      <c r="BR78" s="95"/>
      <c r="BT78" s="140"/>
      <c r="BU78" s="61"/>
      <c r="BV78" s="47"/>
      <c r="BW78" s="95"/>
      <c r="BY78" s="140"/>
      <c r="BZ78" s="61"/>
      <c r="CA78" s="47"/>
      <c r="CB78" s="95"/>
      <c r="CD78" s="140"/>
      <c r="CE78" s="61"/>
      <c r="CF78" s="47"/>
      <c r="CG78" s="95"/>
      <c r="CI78" s="140"/>
      <c r="CJ78" s="61"/>
      <c r="CK78" s="47"/>
      <c r="CL78" s="95"/>
      <c r="CN78" s="140"/>
      <c r="CO78" s="61"/>
      <c r="CP78" s="47"/>
      <c r="CQ78" s="95"/>
      <c r="CS78" s="140"/>
      <c r="CT78" s="61"/>
      <c r="CU78" s="47"/>
      <c r="CV78" s="95"/>
      <c r="CX78" s="140"/>
      <c r="CY78" s="61"/>
      <c r="CZ78" s="47"/>
      <c r="DA78" s="95"/>
      <c r="DC78" s="140"/>
      <c r="DD78" s="61"/>
      <c r="DE78" s="47"/>
      <c r="DF78" s="95"/>
      <c r="DH78" s="140"/>
      <c r="DI78" s="61"/>
      <c r="DJ78" s="47"/>
      <c r="DK78" s="95"/>
      <c r="DM78" s="140"/>
      <c r="DN78" s="61"/>
      <c r="DO78" s="47"/>
      <c r="DP78" s="95"/>
      <c r="DR78" s="140"/>
      <c r="DS78" s="61"/>
      <c r="DT78" s="47"/>
      <c r="DU78" s="95"/>
      <c r="DW78" s="140"/>
    </row>
    <row r="79" spans="1:127" ht="13.5" customHeight="1">
      <c r="A79" s="139"/>
      <c r="B79" s="47"/>
      <c r="C79" s="61"/>
      <c r="D79" s="47"/>
      <c r="E79" s="95"/>
      <c r="G79" s="140"/>
      <c r="H79" s="61"/>
      <c r="I79" s="47"/>
      <c r="J79" s="95"/>
      <c r="L79" s="140"/>
      <c r="M79" s="61"/>
      <c r="N79" s="47"/>
      <c r="O79" s="95"/>
      <c r="Q79" s="140"/>
      <c r="R79" s="61"/>
      <c r="S79" s="47"/>
      <c r="T79" s="95"/>
      <c r="V79" s="140"/>
      <c r="W79" s="61"/>
      <c r="X79" s="47"/>
      <c r="Y79" s="95"/>
      <c r="AA79" s="140"/>
      <c r="AB79" s="61"/>
      <c r="AC79" s="47"/>
      <c r="AD79" s="95"/>
      <c r="AF79" s="140"/>
      <c r="AG79" s="61"/>
      <c r="AH79" s="47"/>
      <c r="AI79" s="95"/>
      <c r="AK79" s="140"/>
      <c r="AL79" s="61"/>
      <c r="AM79" s="47"/>
      <c r="AN79" s="95"/>
      <c r="AP79" s="140"/>
      <c r="AQ79" s="61"/>
      <c r="AR79" s="47"/>
      <c r="AS79" s="95"/>
      <c r="AU79" s="140"/>
      <c r="AV79" s="61"/>
      <c r="AW79" s="47"/>
      <c r="AX79" s="95"/>
      <c r="AZ79" s="140"/>
      <c r="BA79" s="61"/>
      <c r="BB79" s="47"/>
      <c r="BC79" s="95"/>
      <c r="BE79" s="140"/>
      <c r="BF79" s="61"/>
      <c r="BG79" s="47"/>
      <c r="BH79" s="95"/>
      <c r="BJ79" s="140"/>
      <c r="BK79" s="61"/>
      <c r="BL79" s="47"/>
      <c r="BM79" s="95"/>
      <c r="BO79" s="140"/>
      <c r="BP79" s="61"/>
      <c r="BQ79" s="47"/>
      <c r="BR79" s="95"/>
      <c r="BT79" s="140"/>
      <c r="BU79" s="61"/>
      <c r="BV79" s="47"/>
      <c r="BW79" s="95"/>
      <c r="BY79" s="140"/>
      <c r="BZ79" s="61"/>
      <c r="CA79" s="47"/>
      <c r="CB79" s="95"/>
      <c r="CD79" s="140"/>
      <c r="CE79" s="61"/>
      <c r="CF79" s="47"/>
      <c r="CG79" s="95"/>
      <c r="CI79" s="140"/>
      <c r="CJ79" s="61"/>
      <c r="CK79" s="47"/>
      <c r="CL79" s="95"/>
      <c r="CN79" s="140"/>
      <c r="CO79" s="61"/>
      <c r="CP79" s="47"/>
      <c r="CQ79" s="95"/>
      <c r="CS79" s="140"/>
      <c r="CT79" s="61"/>
      <c r="CU79" s="47"/>
      <c r="CV79" s="95"/>
      <c r="CX79" s="140"/>
      <c r="CY79" s="61"/>
      <c r="CZ79" s="47"/>
      <c r="DA79" s="95"/>
      <c r="DC79" s="140"/>
      <c r="DD79" s="61"/>
      <c r="DE79" s="47"/>
      <c r="DF79" s="95"/>
      <c r="DH79" s="140"/>
      <c r="DI79" s="61"/>
      <c r="DJ79" s="47"/>
      <c r="DK79" s="95"/>
      <c r="DM79" s="140"/>
      <c r="DN79" s="61"/>
      <c r="DO79" s="47"/>
      <c r="DP79" s="95"/>
      <c r="DR79" s="140"/>
      <c r="DS79" s="61"/>
      <c r="DT79" s="47"/>
      <c r="DU79" s="95"/>
      <c r="DW79" s="140"/>
    </row>
    <row r="80" spans="1:127" ht="13.5" customHeight="1">
      <c r="A80" s="139"/>
      <c r="B80" s="47"/>
      <c r="C80" s="61"/>
      <c r="D80" s="47"/>
      <c r="E80" s="95"/>
      <c r="G80" s="140"/>
      <c r="H80" s="61"/>
      <c r="I80" s="47"/>
      <c r="J80" s="95"/>
      <c r="L80" s="140"/>
      <c r="M80" s="61"/>
      <c r="N80" s="47"/>
      <c r="O80" s="95"/>
      <c r="Q80" s="140"/>
      <c r="R80" s="61"/>
      <c r="S80" s="47"/>
      <c r="T80" s="95"/>
      <c r="V80" s="140"/>
      <c r="W80" s="61"/>
      <c r="X80" s="47"/>
      <c r="Y80" s="95"/>
      <c r="AA80" s="140"/>
      <c r="AB80" s="61"/>
      <c r="AC80" s="47"/>
      <c r="AD80" s="95"/>
      <c r="AF80" s="140"/>
      <c r="AG80" s="61"/>
      <c r="AH80" s="47"/>
      <c r="AI80" s="95"/>
      <c r="AK80" s="140"/>
      <c r="AL80" s="61"/>
      <c r="AM80" s="47"/>
      <c r="AN80" s="95"/>
      <c r="AP80" s="140"/>
      <c r="AQ80" s="61"/>
      <c r="AR80" s="47"/>
      <c r="AS80" s="95"/>
      <c r="AU80" s="140"/>
      <c r="AV80" s="61"/>
      <c r="AW80" s="47"/>
      <c r="AX80" s="95"/>
      <c r="AZ80" s="140"/>
      <c r="BA80" s="61"/>
      <c r="BB80" s="47"/>
      <c r="BC80" s="95"/>
      <c r="BE80" s="140"/>
      <c r="BF80" s="61"/>
      <c r="BG80" s="47"/>
      <c r="BH80" s="95"/>
      <c r="BJ80" s="140"/>
      <c r="BK80" s="61"/>
      <c r="BL80" s="47"/>
      <c r="BM80" s="95"/>
      <c r="BO80" s="140"/>
      <c r="BP80" s="61"/>
      <c r="BQ80" s="47"/>
      <c r="BR80" s="95"/>
      <c r="BT80" s="140"/>
      <c r="BU80" s="61"/>
      <c r="BV80" s="47"/>
      <c r="BW80" s="95"/>
      <c r="BY80" s="140"/>
      <c r="BZ80" s="61"/>
      <c r="CA80" s="47"/>
      <c r="CB80" s="95"/>
      <c r="CD80" s="140"/>
      <c r="CE80" s="61"/>
      <c r="CF80" s="47"/>
      <c r="CG80" s="95"/>
      <c r="CI80" s="140"/>
      <c r="CJ80" s="61"/>
      <c r="CK80" s="47"/>
      <c r="CL80" s="95"/>
      <c r="CN80" s="140"/>
      <c r="CO80" s="61"/>
      <c r="CP80" s="47"/>
      <c r="CQ80" s="95"/>
      <c r="CS80" s="140"/>
      <c r="CT80" s="61"/>
      <c r="CU80" s="47"/>
      <c r="CV80" s="95"/>
      <c r="CX80" s="140"/>
      <c r="CY80" s="61"/>
      <c r="CZ80" s="47"/>
      <c r="DA80" s="95"/>
      <c r="DC80" s="140"/>
      <c r="DD80" s="61"/>
      <c r="DE80" s="47"/>
      <c r="DF80" s="95"/>
      <c r="DH80" s="140"/>
      <c r="DI80" s="61"/>
      <c r="DJ80" s="47"/>
      <c r="DK80" s="95"/>
      <c r="DM80" s="140"/>
      <c r="DN80" s="61"/>
      <c r="DO80" s="47"/>
      <c r="DP80" s="95"/>
      <c r="DR80" s="140"/>
      <c r="DS80" s="61"/>
      <c r="DT80" s="47"/>
      <c r="DU80" s="95"/>
      <c r="DW80" s="140"/>
    </row>
    <row r="81" spans="1:127" ht="13.5" customHeight="1">
      <c r="A81" s="139"/>
      <c r="B81" s="47"/>
      <c r="C81" s="61"/>
      <c r="D81" s="47"/>
      <c r="E81" s="95"/>
      <c r="G81" s="140"/>
      <c r="H81" s="61"/>
      <c r="I81" s="47"/>
      <c r="J81" s="95"/>
      <c r="L81" s="140"/>
      <c r="M81" s="61"/>
      <c r="N81" s="47"/>
      <c r="O81" s="95"/>
      <c r="Q81" s="140"/>
      <c r="R81" s="61"/>
      <c r="S81" s="47"/>
      <c r="T81" s="95"/>
      <c r="V81" s="140"/>
      <c r="W81" s="61"/>
      <c r="X81" s="47"/>
      <c r="Y81" s="95"/>
      <c r="AA81" s="140"/>
      <c r="AB81" s="61"/>
      <c r="AC81" s="47"/>
      <c r="AD81" s="95"/>
      <c r="AF81" s="140"/>
      <c r="AG81" s="61"/>
      <c r="AH81" s="47"/>
      <c r="AI81" s="95"/>
      <c r="AK81" s="140"/>
      <c r="AL81" s="61"/>
      <c r="AM81" s="47"/>
      <c r="AN81" s="95"/>
      <c r="AP81" s="140"/>
      <c r="AQ81" s="61"/>
      <c r="AR81" s="47"/>
      <c r="AS81" s="95"/>
      <c r="AU81" s="140"/>
      <c r="AV81" s="61"/>
      <c r="AW81" s="47"/>
      <c r="AX81" s="95"/>
      <c r="AZ81" s="140"/>
      <c r="BA81" s="61"/>
      <c r="BB81" s="47"/>
      <c r="BC81" s="95"/>
      <c r="BE81" s="140"/>
      <c r="BF81" s="61"/>
      <c r="BG81" s="47"/>
      <c r="BH81" s="95"/>
      <c r="BJ81" s="140"/>
      <c r="BK81" s="61"/>
      <c r="BL81" s="47"/>
      <c r="BM81" s="95"/>
      <c r="BO81" s="140"/>
      <c r="BP81" s="61"/>
      <c r="BQ81" s="47"/>
      <c r="BR81" s="95"/>
      <c r="BT81" s="140"/>
      <c r="BU81" s="61"/>
      <c r="BV81" s="47"/>
      <c r="BW81" s="95"/>
      <c r="BY81" s="140"/>
      <c r="BZ81" s="61"/>
      <c r="CA81" s="47"/>
      <c r="CB81" s="95"/>
      <c r="CD81" s="140"/>
      <c r="CE81" s="61"/>
      <c r="CF81" s="47"/>
      <c r="CG81" s="95"/>
      <c r="CI81" s="140"/>
      <c r="CJ81" s="61"/>
      <c r="CK81" s="47"/>
      <c r="CL81" s="95"/>
      <c r="CN81" s="140"/>
      <c r="CO81" s="61"/>
      <c r="CP81" s="47"/>
      <c r="CQ81" s="95"/>
      <c r="CS81" s="140"/>
      <c r="CT81" s="61"/>
      <c r="CU81" s="47"/>
      <c r="CV81" s="95"/>
      <c r="CX81" s="140"/>
      <c r="CY81" s="61"/>
      <c r="CZ81" s="47"/>
      <c r="DA81" s="95"/>
      <c r="DC81" s="140"/>
      <c r="DD81" s="61"/>
      <c r="DE81" s="47"/>
      <c r="DF81" s="95"/>
      <c r="DH81" s="140"/>
      <c r="DI81" s="61"/>
      <c r="DJ81" s="47"/>
      <c r="DK81" s="95"/>
      <c r="DM81" s="140"/>
      <c r="DN81" s="61"/>
      <c r="DO81" s="47"/>
      <c r="DP81" s="95"/>
      <c r="DR81" s="140"/>
      <c r="DS81" s="61"/>
      <c r="DT81" s="47"/>
      <c r="DU81" s="95"/>
      <c r="DW81" s="140"/>
    </row>
    <row r="82" spans="1:127" ht="13.5" customHeight="1">
      <c r="A82" s="139"/>
      <c r="B82" s="47"/>
      <c r="C82" s="61"/>
      <c r="D82" s="47"/>
      <c r="E82" s="95"/>
      <c r="G82" s="140"/>
      <c r="H82" s="61"/>
      <c r="I82" s="47"/>
      <c r="J82" s="95"/>
      <c r="L82" s="140"/>
      <c r="M82" s="61"/>
      <c r="N82" s="47"/>
      <c r="O82" s="95"/>
      <c r="Q82" s="140"/>
      <c r="R82" s="61"/>
      <c r="S82" s="47"/>
      <c r="T82" s="95"/>
      <c r="V82" s="140"/>
      <c r="W82" s="61"/>
      <c r="X82" s="47"/>
      <c r="Y82" s="95"/>
      <c r="AA82" s="140"/>
      <c r="AB82" s="61"/>
      <c r="AC82" s="47"/>
      <c r="AD82" s="95"/>
      <c r="AF82" s="140"/>
      <c r="AG82" s="61"/>
      <c r="AH82" s="47"/>
      <c r="AI82" s="95"/>
      <c r="AK82" s="140"/>
      <c r="AL82" s="61"/>
      <c r="AM82" s="47"/>
      <c r="AN82" s="95"/>
      <c r="AP82" s="140"/>
      <c r="AQ82" s="61"/>
      <c r="AR82" s="47"/>
      <c r="AS82" s="95"/>
      <c r="AU82" s="140"/>
      <c r="AV82" s="61"/>
      <c r="AW82" s="47"/>
      <c r="AX82" s="95"/>
      <c r="AZ82" s="140"/>
      <c r="BA82" s="61"/>
      <c r="BB82" s="47"/>
      <c r="BC82" s="95"/>
      <c r="BE82" s="140"/>
      <c r="BF82" s="61"/>
      <c r="BG82" s="47"/>
      <c r="BH82" s="95"/>
      <c r="BJ82" s="140"/>
      <c r="BK82" s="61"/>
      <c r="BL82" s="47"/>
      <c r="BM82" s="95"/>
      <c r="BO82" s="140"/>
      <c r="BP82" s="61"/>
      <c r="BQ82" s="47"/>
      <c r="BR82" s="95"/>
      <c r="BT82" s="140"/>
      <c r="BU82" s="61"/>
      <c r="BV82" s="47"/>
      <c r="BW82" s="95"/>
      <c r="BY82" s="140"/>
      <c r="BZ82" s="61"/>
      <c r="CA82" s="47"/>
      <c r="CB82" s="95"/>
      <c r="CD82" s="140"/>
      <c r="CE82" s="61"/>
      <c r="CF82" s="47"/>
      <c r="CG82" s="95"/>
      <c r="CI82" s="140"/>
      <c r="CJ82" s="61"/>
      <c r="CK82" s="47"/>
      <c r="CL82" s="95"/>
      <c r="CN82" s="140"/>
      <c r="CO82" s="61"/>
      <c r="CP82" s="47"/>
      <c r="CQ82" s="95"/>
      <c r="CS82" s="140"/>
      <c r="CT82" s="61"/>
      <c r="CU82" s="47"/>
      <c r="CV82" s="95"/>
      <c r="CX82" s="140"/>
      <c r="CY82" s="61"/>
      <c r="CZ82" s="47"/>
      <c r="DA82" s="95"/>
      <c r="DC82" s="140"/>
      <c r="DD82" s="61"/>
      <c r="DE82" s="47"/>
      <c r="DF82" s="95"/>
      <c r="DH82" s="140"/>
      <c r="DI82" s="61"/>
      <c r="DJ82" s="47"/>
      <c r="DK82" s="95"/>
      <c r="DM82" s="140"/>
      <c r="DN82" s="61"/>
      <c r="DO82" s="47"/>
      <c r="DP82" s="95"/>
      <c r="DR82" s="140"/>
      <c r="DS82" s="61"/>
      <c r="DT82" s="47"/>
      <c r="DU82" s="95"/>
      <c r="DW82" s="140"/>
    </row>
    <row r="83" spans="1:127" ht="13.5" customHeight="1">
      <c r="A83" s="139"/>
      <c r="B83" s="47"/>
      <c r="C83" s="61"/>
      <c r="D83" s="47"/>
      <c r="E83" s="95"/>
      <c r="G83" s="140"/>
      <c r="H83" s="61"/>
      <c r="I83" s="47"/>
      <c r="J83" s="95"/>
      <c r="L83" s="140"/>
      <c r="M83" s="61"/>
      <c r="N83" s="47"/>
      <c r="O83" s="95"/>
      <c r="Q83" s="140"/>
      <c r="R83" s="61"/>
      <c r="S83" s="47"/>
      <c r="T83" s="95"/>
      <c r="V83" s="140"/>
      <c r="W83" s="61"/>
      <c r="X83" s="47"/>
      <c r="Y83" s="95"/>
      <c r="AA83" s="140"/>
      <c r="AB83" s="61"/>
      <c r="AC83" s="47"/>
      <c r="AD83" s="95"/>
      <c r="AF83" s="140"/>
      <c r="AG83" s="61"/>
      <c r="AH83" s="47"/>
      <c r="AI83" s="95"/>
      <c r="AK83" s="140"/>
      <c r="AL83" s="61"/>
      <c r="AM83" s="47"/>
      <c r="AN83" s="95"/>
      <c r="AP83" s="140"/>
      <c r="AQ83" s="61"/>
      <c r="AR83" s="47"/>
      <c r="AS83" s="95"/>
      <c r="AU83" s="140"/>
      <c r="AV83" s="61"/>
      <c r="AW83" s="47"/>
      <c r="AX83" s="95"/>
      <c r="AZ83" s="140"/>
      <c r="BA83" s="61"/>
      <c r="BB83" s="47"/>
      <c r="BC83" s="95"/>
      <c r="BE83" s="140"/>
      <c r="BF83" s="61"/>
      <c r="BG83" s="47"/>
      <c r="BH83" s="95"/>
      <c r="BJ83" s="140"/>
      <c r="BK83" s="61"/>
      <c r="BL83" s="47"/>
      <c r="BM83" s="95"/>
      <c r="BO83" s="140"/>
      <c r="BP83" s="61"/>
      <c r="BQ83" s="47"/>
      <c r="BR83" s="95"/>
      <c r="BT83" s="140"/>
      <c r="BU83" s="61"/>
      <c r="BV83" s="47"/>
      <c r="BW83" s="95"/>
      <c r="BY83" s="140"/>
      <c r="BZ83" s="61"/>
      <c r="CA83" s="47"/>
      <c r="CB83" s="95"/>
      <c r="CD83" s="140"/>
      <c r="CE83" s="61"/>
      <c r="CF83" s="47"/>
      <c r="CG83" s="95"/>
      <c r="CI83" s="140"/>
      <c r="CJ83" s="61"/>
      <c r="CK83" s="47"/>
      <c r="CL83" s="95"/>
      <c r="CN83" s="140"/>
      <c r="CO83" s="61"/>
      <c r="CP83" s="47"/>
      <c r="CQ83" s="95"/>
      <c r="CS83" s="140"/>
      <c r="CT83" s="61"/>
      <c r="CU83" s="47"/>
      <c r="CV83" s="95"/>
      <c r="CX83" s="140"/>
      <c r="CY83" s="61"/>
      <c r="CZ83" s="47"/>
      <c r="DA83" s="95"/>
      <c r="DC83" s="140"/>
      <c r="DD83" s="61"/>
      <c r="DE83" s="47"/>
      <c r="DF83" s="95"/>
      <c r="DH83" s="140"/>
      <c r="DI83" s="61"/>
      <c r="DJ83" s="47"/>
      <c r="DK83" s="95"/>
      <c r="DM83" s="140"/>
      <c r="DN83" s="61"/>
      <c r="DO83" s="47"/>
      <c r="DP83" s="95"/>
      <c r="DR83" s="140"/>
      <c r="DS83" s="61"/>
      <c r="DT83" s="47"/>
      <c r="DU83" s="95"/>
      <c r="DW83" s="140"/>
    </row>
    <row r="84" spans="1:127" ht="13.5" customHeight="1">
      <c r="A84" s="139"/>
      <c r="B84" s="47"/>
      <c r="C84" s="61"/>
      <c r="D84" s="47"/>
      <c r="E84" s="95"/>
      <c r="G84" s="140"/>
      <c r="H84" s="61"/>
      <c r="I84" s="47"/>
      <c r="J84" s="95"/>
      <c r="L84" s="140"/>
      <c r="M84" s="61"/>
      <c r="N84" s="47"/>
      <c r="O84" s="95"/>
      <c r="Q84" s="140"/>
      <c r="R84" s="61"/>
      <c r="S84" s="47"/>
      <c r="T84" s="95"/>
      <c r="V84" s="140"/>
      <c r="W84" s="61"/>
      <c r="X84" s="47"/>
      <c r="Y84" s="95"/>
      <c r="AA84" s="140"/>
      <c r="AB84" s="61"/>
      <c r="AC84" s="47"/>
      <c r="AD84" s="95"/>
      <c r="AF84" s="140"/>
      <c r="AG84" s="61"/>
      <c r="AH84" s="47"/>
      <c r="AI84" s="95"/>
      <c r="AK84" s="140"/>
      <c r="AL84" s="61"/>
      <c r="AM84" s="47"/>
      <c r="AN84" s="95"/>
      <c r="AP84" s="140"/>
      <c r="AQ84" s="61"/>
      <c r="AR84" s="47"/>
      <c r="AS84" s="95"/>
      <c r="AU84" s="140"/>
      <c r="AV84" s="61"/>
      <c r="AW84" s="47"/>
      <c r="AX84" s="95"/>
      <c r="AZ84" s="140"/>
      <c r="BA84" s="61"/>
      <c r="BB84" s="47"/>
      <c r="BC84" s="95"/>
      <c r="BE84" s="140"/>
      <c r="BF84" s="61"/>
      <c r="BG84" s="47"/>
      <c r="BH84" s="95"/>
      <c r="BJ84" s="140"/>
      <c r="BK84" s="61"/>
      <c r="BL84" s="47"/>
      <c r="BM84" s="95"/>
      <c r="BO84" s="140"/>
      <c r="BP84" s="61"/>
      <c r="BQ84" s="47"/>
      <c r="BR84" s="95"/>
      <c r="BT84" s="140"/>
      <c r="BU84" s="61"/>
      <c r="BV84" s="47"/>
      <c r="BW84" s="95"/>
      <c r="BY84" s="140"/>
      <c r="BZ84" s="61"/>
      <c r="CA84" s="47"/>
      <c r="CB84" s="95"/>
      <c r="CD84" s="140"/>
      <c r="CE84" s="61"/>
      <c r="CF84" s="47"/>
      <c r="CG84" s="95"/>
      <c r="CI84" s="140"/>
      <c r="CJ84" s="61"/>
      <c r="CK84" s="47"/>
      <c r="CL84" s="95"/>
      <c r="CN84" s="140"/>
      <c r="CO84" s="61"/>
      <c r="CP84" s="47"/>
      <c r="CQ84" s="95"/>
      <c r="CS84" s="140"/>
      <c r="CT84" s="61"/>
      <c r="CU84" s="47"/>
      <c r="CV84" s="95"/>
      <c r="CX84" s="140"/>
      <c r="CY84" s="61"/>
      <c r="CZ84" s="47"/>
      <c r="DA84" s="95"/>
      <c r="DC84" s="140"/>
      <c r="DD84" s="61"/>
      <c r="DE84" s="47"/>
      <c r="DF84" s="95"/>
      <c r="DH84" s="140"/>
      <c r="DI84" s="61"/>
      <c r="DJ84" s="47"/>
      <c r="DK84" s="95"/>
      <c r="DM84" s="140"/>
      <c r="DN84" s="61"/>
      <c r="DO84" s="47"/>
      <c r="DP84" s="95"/>
      <c r="DR84" s="140"/>
      <c r="DS84" s="61"/>
      <c r="DT84" s="47"/>
      <c r="DU84" s="95"/>
      <c r="DW84" s="140"/>
    </row>
    <row r="85" spans="1:127" ht="13.5" customHeight="1">
      <c r="A85" s="139"/>
      <c r="B85" s="47"/>
      <c r="C85" s="61"/>
      <c r="D85" s="47"/>
      <c r="E85" s="95"/>
      <c r="G85" s="140"/>
      <c r="H85" s="61"/>
      <c r="I85" s="47"/>
      <c r="J85" s="95"/>
      <c r="L85" s="140"/>
      <c r="M85" s="61"/>
      <c r="N85" s="47"/>
      <c r="O85" s="95"/>
      <c r="Q85" s="140"/>
      <c r="R85" s="61"/>
      <c r="S85" s="47"/>
      <c r="T85" s="95"/>
      <c r="V85" s="140"/>
      <c r="W85" s="61"/>
      <c r="X85" s="47"/>
      <c r="Y85" s="95"/>
      <c r="AA85" s="140"/>
      <c r="AB85" s="61"/>
      <c r="AC85" s="47"/>
      <c r="AD85" s="95"/>
      <c r="AF85" s="140"/>
      <c r="AG85" s="61"/>
      <c r="AH85" s="47"/>
      <c r="AI85" s="95"/>
      <c r="AK85" s="140"/>
      <c r="AL85" s="61"/>
      <c r="AM85" s="47"/>
      <c r="AN85" s="95"/>
      <c r="AP85" s="140"/>
      <c r="AQ85" s="61"/>
      <c r="AR85" s="47"/>
      <c r="AS85" s="95"/>
      <c r="AU85" s="140"/>
      <c r="AV85" s="61"/>
      <c r="AW85" s="47"/>
      <c r="AX85" s="95"/>
      <c r="AZ85" s="140"/>
      <c r="BA85" s="61"/>
      <c r="BB85" s="47"/>
      <c r="BC85" s="95"/>
      <c r="BE85" s="140"/>
      <c r="BF85" s="61"/>
      <c r="BG85" s="47"/>
      <c r="BH85" s="95"/>
      <c r="BJ85" s="140"/>
      <c r="BK85" s="61"/>
      <c r="BL85" s="47"/>
      <c r="BM85" s="95"/>
      <c r="BO85" s="140"/>
      <c r="BP85" s="61"/>
      <c r="BQ85" s="47"/>
      <c r="BR85" s="95"/>
      <c r="BT85" s="140"/>
      <c r="BU85" s="61"/>
      <c r="BV85" s="47"/>
      <c r="BW85" s="95"/>
      <c r="BY85" s="140"/>
      <c r="BZ85" s="61"/>
      <c r="CA85" s="47"/>
      <c r="CB85" s="95"/>
      <c r="CD85" s="140"/>
      <c r="CE85" s="61"/>
      <c r="CF85" s="47"/>
      <c r="CG85" s="95"/>
      <c r="CI85" s="140"/>
      <c r="CJ85" s="61"/>
      <c r="CK85" s="47"/>
      <c r="CL85" s="95"/>
      <c r="CN85" s="140"/>
      <c r="CO85" s="61"/>
      <c r="CP85" s="47"/>
      <c r="CQ85" s="95"/>
      <c r="CS85" s="140"/>
      <c r="CT85" s="61"/>
      <c r="CU85" s="47"/>
      <c r="CV85" s="95"/>
      <c r="CX85" s="140"/>
      <c r="CY85" s="61"/>
      <c r="CZ85" s="47"/>
      <c r="DA85" s="95"/>
      <c r="DC85" s="140"/>
      <c r="DD85" s="61"/>
      <c r="DE85" s="47"/>
      <c r="DF85" s="95"/>
      <c r="DH85" s="140"/>
      <c r="DI85" s="61"/>
      <c r="DJ85" s="47"/>
      <c r="DK85" s="95"/>
      <c r="DM85" s="140"/>
      <c r="DN85" s="61"/>
      <c r="DO85" s="47"/>
      <c r="DP85" s="95"/>
      <c r="DR85" s="140"/>
      <c r="DS85" s="61"/>
      <c r="DT85" s="47"/>
      <c r="DU85" s="95"/>
      <c r="DW85" s="140"/>
    </row>
    <row r="86" spans="1:127" ht="13.5" customHeight="1">
      <c r="A86" s="139"/>
      <c r="B86" s="47"/>
      <c r="C86" s="61"/>
      <c r="D86" s="47"/>
      <c r="E86" s="95"/>
      <c r="G86" s="140"/>
      <c r="H86" s="61"/>
      <c r="I86" s="47"/>
      <c r="J86" s="95"/>
      <c r="L86" s="140"/>
      <c r="M86" s="61"/>
      <c r="N86" s="47"/>
      <c r="O86" s="95"/>
      <c r="Q86" s="140"/>
      <c r="R86" s="61"/>
      <c r="S86" s="47"/>
      <c r="T86" s="95"/>
      <c r="V86" s="140"/>
      <c r="W86" s="61"/>
      <c r="X86" s="47"/>
      <c r="Y86" s="95"/>
      <c r="AA86" s="140"/>
      <c r="AB86" s="61"/>
      <c r="AC86" s="47"/>
      <c r="AD86" s="95"/>
      <c r="AF86" s="140"/>
      <c r="AG86" s="61"/>
      <c r="AH86" s="47"/>
      <c r="AI86" s="95"/>
      <c r="AK86" s="140"/>
      <c r="AL86" s="61"/>
      <c r="AM86" s="47"/>
      <c r="AN86" s="95"/>
      <c r="AP86" s="140"/>
      <c r="AQ86" s="61"/>
      <c r="AR86" s="47"/>
      <c r="AS86" s="95"/>
      <c r="AU86" s="140"/>
      <c r="AV86" s="61"/>
      <c r="AW86" s="47"/>
      <c r="AX86" s="95"/>
      <c r="AZ86" s="140"/>
      <c r="BA86" s="61"/>
      <c r="BB86" s="47"/>
      <c r="BC86" s="95"/>
      <c r="BE86" s="140"/>
      <c r="BF86" s="61"/>
      <c r="BG86" s="47"/>
      <c r="BH86" s="95"/>
      <c r="BJ86" s="140"/>
      <c r="BK86" s="61"/>
      <c r="BL86" s="47"/>
      <c r="BM86" s="95"/>
      <c r="BO86" s="140"/>
      <c r="BP86" s="61"/>
      <c r="BQ86" s="47"/>
      <c r="BR86" s="95"/>
      <c r="BT86" s="140"/>
      <c r="BU86" s="61"/>
      <c r="BV86" s="47"/>
      <c r="BW86" s="95"/>
      <c r="BY86" s="140"/>
      <c r="BZ86" s="61"/>
      <c r="CA86" s="47"/>
      <c r="CB86" s="95"/>
      <c r="CD86" s="140"/>
      <c r="CE86" s="61"/>
      <c r="CF86" s="47"/>
      <c r="CG86" s="95"/>
      <c r="CI86" s="140"/>
      <c r="CJ86" s="61"/>
      <c r="CK86" s="47"/>
      <c r="CL86" s="95"/>
      <c r="CN86" s="140"/>
      <c r="CO86" s="61"/>
      <c r="CP86" s="47"/>
      <c r="CQ86" s="95"/>
      <c r="CS86" s="140"/>
      <c r="CT86" s="61"/>
      <c r="CU86" s="47"/>
      <c r="CV86" s="95"/>
      <c r="CX86" s="140"/>
      <c r="CY86" s="61"/>
      <c r="CZ86" s="47"/>
      <c r="DA86" s="95"/>
      <c r="DC86" s="140"/>
      <c r="DD86" s="61"/>
      <c r="DE86" s="47"/>
      <c r="DF86" s="95"/>
      <c r="DH86" s="140"/>
      <c r="DI86" s="61"/>
      <c r="DJ86" s="47"/>
      <c r="DK86" s="95"/>
      <c r="DM86" s="140"/>
      <c r="DN86" s="61"/>
      <c r="DO86" s="47"/>
      <c r="DP86" s="95"/>
      <c r="DR86" s="140"/>
      <c r="DS86" s="61"/>
      <c r="DT86" s="47"/>
      <c r="DU86" s="95"/>
      <c r="DW86" s="140"/>
    </row>
    <row r="87" spans="1:127" ht="13.5" customHeight="1">
      <c r="A87" s="139"/>
      <c r="B87" s="47"/>
      <c r="C87" s="61"/>
      <c r="D87" s="47"/>
      <c r="E87" s="95"/>
      <c r="G87" s="140"/>
      <c r="H87" s="61"/>
      <c r="I87" s="47"/>
      <c r="J87" s="95"/>
      <c r="L87" s="140"/>
      <c r="M87" s="61"/>
      <c r="N87" s="47"/>
      <c r="O87" s="95"/>
      <c r="Q87" s="140"/>
      <c r="R87" s="61"/>
      <c r="S87" s="47"/>
      <c r="T87" s="95"/>
      <c r="V87" s="140"/>
      <c r="W87" s="61"/>
      <c r="X87" s="47"/>
      <c r="Y87" s="95"/>
      <c r="AA87" s="140"/>
      <c r="AB87" s="61"/>
      <c r="AC87" s="47"/>
      <c r="AD87" s="95"/>
      <c r="AF87" s="140"/>
      <c r="AG87" s="61"/>
      <c r="AH87" s="47"/>
      <c r="AI87" s="95"/>
      <c r="AK87" s="140"/>
      <c r="AL87" s="61"/>
      <c r="AM87" s="47"/>
      <c r="AN87" s="95"/>
      <c r="AP87" s="140"/>
      <c r="AQ87" s="61"/>
      <c r="AR87" s="47"/>
      <c r="AS87" s="95"/>
      <c r="AU87" s="140"/>
      <c r="AV87" s="61"/>
      <c r="AW87" s="47"/>
      <c r="AX87" s="95"/>
      <c r="AZ87" s="140"/>
      <c r="BA87" s="61"/>
      <c r="BB87" s="47"/>
      <c r="BC87" s="95"/>
      <c r="BE87" s="140"/>
      <c r="BF87" s="61"/>
      <c r="BG87" s="47"/>
      <c r="BH87" s="95"/>
      <c r="BJ87" s="140"/>
      <c r="BK87" s="61"/>
      <c r="BL87" s="47"/>
      <c r="BM87" s="95"/>
      <c r="BO87" s="140"/>
      <c r="BP87" s="61"/>
      <c r="BQ87" s="47"/>
      <c r="BR87" s="95"/>
      <c r="BT87" s="140"/>
      <c r="BU87" s="61"/>
      <c r="BV87" s="47"/>
      <c r="BW87" s="95"/>
      <c r="BY87" s="140"/>
      <c r="BZ87" s="61"/>
      <c r="CA87" s="47"/>
      <c r="CB87" s="95"/>
      <c r="CD87" s="140"/>
      <c r="CE87" s="61"/>
      <c r="CF87" s="47"/>
      <c r="CG87" s="95"/>
      <c r="CI87" s="140"/>
      <c r="CJ87" s="61"/>
      <c r="CK87" s="47"/>
      <c r="CL87" s="95"/>
      <c r="CN87" s="140"/>
      <c r="CO87" s="61"/>
      <c r="CP87" s="47"/>
      <c r="CQ87" s="95"/>
      <c r="CS87" s="140"/>
      <c r="CT87" s="61"/>
      <c r="CU87" s="47"/>
      <c r="CV87" s="95"/>
      <c r="CX87" s="140"/>
      <c r="CY87" s="61"/>
      <c r="CZ87" s="47"/>
      <c r="DA87" s="95"/>
      <c r="DC87" s="140"/>
      <c r="DD87" s="61"/>
      <c r="DE87" s="47"/>
      <c r="DF87" s="95"/>
      <c r="DH87" s="140"/>
      <c r="DI87" s="61"/>
      <c r="DJ87" s="47"/>
      <c r="DK87" s="95"/>
      <c r="DM87" s="140"/>
      <c r="DN87" s="61"/>
      <c r="DO87" s="47"/>
      <c r="DP87" s="95"/>
      <c r="DR87" s="140"/>
      <c r="DS87" s="61"/>
      <c r="DT87" s="47"/>
      <c r="DU87" s="95"/>
      <c r="DW87" s="140"/>
    </row>
    <row r="88" spans="1:127" ht="13.5" customHeight="1">
      <c r="A88" s="139"/>
      <c r="B88" s="47"/>
      <c r="C88" s="61"/>
      <c r="D88" s="47"/>
      <c r="E88" s="95"/>
      <c r="G88" s="140"/>
      <c r="H88" s="61"/>
      <c r="I88" s="47"/>
      <c r="J88" s="95"/>
      <c r="L88" s="140"/>
      <c r="M88" s="61"/>
      <c r="N88" s="47"/>
      <c r="O88" s="95"/>
      <c r="Q88" s="140"/>
      <c r="R88" s="61"/>
      <c r="S88" s="47"/>
      <c r="T88" s="95"/>
      <c r="V88" s="140"/>
      <c r="W88" s="61"/>
      <c r="X88" s="47"/>
      <c r="Y88" s="95"/>
      <c r="AA88" s="140"/>
      <c r="AB88" s="61"/>
      <c r="AC88" s="47"/>
      <c r="AD88" s="95"/>
      <c r="AF88" s="140"/>
      <c r="AG88" s="61"/>
      <c r="AH88" s="47"/>
      <c r="AI88" s="95"/>
      <c r="AK88" s="140"/>
      <c r="AL88" s="61"/>
      <c r="AM88" s="47"/>
      <c r="AN88" s="95"/>
      <c r="AP88" s="140"/>
      <c r="AQ88" s="61"/>
      <c r="AR88" s="47"/>
      <c r="AS88" s="95"/>
      <c r="AU88" s="140"/>
      <c r="AV88" s="61"/>
      <c r="AW88" s="47"/>
      <c r="AX88" s="95"/>
      <c r="AZ88" s="140"/>
      <c r="BA88" s="61"/>
      <c r="BB88" s="47"/>
      <c r="BC88" s="95"/>
      <c r="BE88" s="140"/>
      <c r="BF88" s="61"/>
      <c r="BG88" s="47"/>
      <c r="BH88" s="95"/>
      <c r="BJ88" s="140"/>
      <c r="BK88" s="61"/>
      <c r="BL88" s="47"/>
      <c r="BM88" s="95"/>
      <c r="BO88" s="140"/>
      <c r="BP88" s="61"/>
      <c r="BQ88" s="47"/>
      <c r="BR88" s="95"/>
      <c r="BT88" s="140"/>
      <c r="BU88" s="61"/>
      <c r="BV88" s="47"/>
      <c r="BW88" s="95"/>
      <c r="BY88" s="140"/>
      <c r="BZ88" s="61"/>
      <c r="CA88" s="47"/>
      <c r="CB88" s="95"/>
      <c r="CD88" s="140"/>
      <c r="CE88" s="61"/>
      <c r="CF88" s="47"/>
      <c r="CG88" s="95"/>
      <c r="CI88" s="140"/>
      <c r="CJ88" s="61"/>
      <c r="CK88" s="47"/>
      <c r="CL88" s="95"/>
      <c r="CN88" s="140"/>
      <c r="CO88" s="61"/>
      <c r="CP88" s="47"/>
      <c r="CQ88" s="95"/>
      <c r="CS88" s="140"/>
      <c r="CT88" s="61"/>
      <c r="CU88" s="47"/>
      <c r="CV88" s="95"/>
      <c r="CX88" s="140"/>
      <c r="CY88" s="61"/>
      <c r="CZ88" s="47"/>
      <c r="DA88" s="95"/>
      <c r="DC88" s="140"/>
      <c r="DD88" s="61"/>
      <c r="DE88" s="47"/>
      <c r="DF88" s="95"/>
      <c r="DH88" s="140"/>
      <c r="DI88" s="61"/>
      <c r="DJ88" s="47"/>
      <c r="DK88" s="95"/>
      <c r="DM88" s="140"/>
      <c r="DN88" s="61"/>
      <c r="DO88" s="47"/>
      <c r="DP88" s="95"/>
      <c r="DR88" s="140"/>
      <c r="DS88" s="61"/>
      <c r="DT88" s="47"/>
      <c r="DU88" s="95"/>
      <c r="DW88" s="140"/>
    </row>
    <row r="89" spans="1:127" ht="13.5" customHeight="1">
      <c r="A89" s="139"/>
      <c r="B89" s="47"/>
      <c r="C89" s="61"/>
      <c r="D89" s="47"/>
      <c r="E89" s="95"/>
      <c r="G89" s="140"/>
      <c r="H89" s="61"/>
      <c r="I89" s="47"/>
      <c r="J89" s="95"/>
      <c r="L89" s="140"/>
      <c r="M89" s="61"/>
      <c r="N89" s="47"/>
      <c r="O89" s="95"/>
      <c r="Q89" s="140"/>
      <c r="R89" s="61"/>
      <c r="S89" s="47"/>
      <c r="T89" s="95"/>
      <c r="V89" s="140"/>
      <c r="W89" s="61"/>
      <c r="X89" s="47"/>
      <c r="Y89" s="95"/>
      <c r="AA89" s="140"/>
      <c r="AB89" s="61"/>
      <c r="AC89" s="47"/>
      <c r="AD89" s="95"/>
      <c r="AF89" s="140"/>
      <c r="AG89" s="61"/>
      <c r="AH89" s="47"/>
      <c r="AI89" s="95"/>
      <c r="AK89" s="140"/>
      <c r="AL89" s="61"/>
      <c r="AM89" s="47"/>
      <c r="AN89" s="95"/>
      <c r="AP89" s="140"/>
      <c r="AQ89" s="61"/>
      <c r="AR89" s="47"/>
      <c r="AS89" s="95"/>
      <c r="AU89" s="140"/>
      <c r="AV89" s="61"/>
      <c r="AW89" s="47"/>
      <c r="AX89" s="95"/>
      <c r="AZ89" s="140"/>
      <c r="BA89" s="61"/>
      <c r="BB89" s="47"/>
      <c r="BC89" s="95"/>
      <c r="BE89" s="140"/>
      <c r="BF89" s="61"/>
      <c r="BG89" s="47"/>
      <c r="BH89" s="95"/>
      <c r="BJ89" s="140"/>
      <c r="BK89" s="61"/>
      <c r="BL89" s="47"/>
      <c r="BM89" s="95"/>
      <c r="BO89" s="140"/>
      <c r="BP89" s="61"/>
      <c r="BQ89" s="47"/>
      <c r="BR89" s="95"/>
      <c r="BT89" s="140"/>
      <c r="BU89" s="61"/>
      <c r="BV89" s="47"/>
      <c r="BW89" s="95"/>
      <c r="BY89" s="140"/>
      <c r="BZ89" s="61"/>
      <c r="CA89" s="47"/>
      <c r="CB89" s="95"/>
      <c r="CD89" s="140"/>
      <c r="CE89" s="61"/>
      <c r="CF89" s="47"/>
      <c r="CG89" s="95"/>
      <c r="CI89" s="140"/>
      <c r="CJ89" s="61"/>
      <c r="CK89" s="47"/>
      <c r="CL89" s="95"/>
      <c r="CN89" s="140"/>
      <c r="CO89" s="61"/>
      <c r="CP89" s="47"/>
      <c r="CQ89" s="95"/>
      <c r="CS89" s="140"/>
      <c r="CT89" s="61"/>
      <c r="CU89" s="47"/>
      <c r="CV89" s="95"/>
      <c r="CX89" s="140"/>
      <c r="CY89" s="61"/>
      <c r="CZ89" s="47"/>
      <c r="DA89" s="95"/>
      <c r="DC89" s="140"/>
      <c r="DD89" s="61"/>
      <c r="DE89" s="47"/>
      <c r="DF89" s="95"/>
      <c r="DH89" s="140"/>
      <c r="DI89" s="61"/>
      <c r="DJ89" s="47"/>
      <c r="DK89" s="95"/>
      <c r="DM89" s="140"/>
      <c r="DN89" s="61"/>
      <c r="DO89" s="47"/>
      <c r="DP89" s="95"/>
      <c r="DR89" s="140"/>
      <c r="DS89" s="61"/>
      <c r="DT89" s="47"/>
      <c r="DU89" s="95"/>
      <c r="DW89" s="140"/>
    </row>
    <row r="90" spans="1:127" ht="13.5" customHeight="1">
      <c r="A90" s="139"/>
      <c r="B90" s="47"/>
      <c r="C90" s="61"/>
      <c r="D90" s="47"/>
      <c r="E90" s="95"/>
      <c r="G90" s="140"/>
      <c r="H90" s="61"/>
      <c r="I90" s="47"/>
      <c r="J90" s="95"/>
      <c r="L90" s="140"/>
      <c r="M90" s="61"/>
      <c r="N90" s="47"/>
      <c r="O90" s="95"/>
      <c r="Q90" s="140"/>
      <c r="R90" s="61"/>
      <c r="S90" s="47"/>
      <c r="T90" s="95"/>
      <c r="V90" s="140"/>
      <c r="W90" s="61"/>
      <c r="X90" s="47"/>
      <c r="Y90" s="95"/>
      <c r="AA90" s="140"/>
      <c r="AB90" s="61"/>
      <c r="AC90" s="47"/>
      <c r="AD90" s="95"/>
      <c r="AF90" s="140"/>
      <c r="AG90" s="61"/>
      <c r="AH90" s="47"/>
      <c r="AI90" s="95"/>
      <c r="AK90" s="140"/>
      <c r="AL90" s="61"/>
      <c r="AM90" s="47"/>
      <c r="AN90" s="95"/>
      <c r="AP90" s="140"/>
      <c r="AQ90" s="61"/>
      <c r="AR90" s="47"/>
      <c r="AS90" s="95"/>
      <c r="AU90" s="140"/>
      <c r="AV90" s="61"/>
      <c r="AW90" s="47"/>
      <c r="AX90" s="95"/>
      <c r="AZ90" s="140"/>
      <c r="BA90" s="61"/>
      <c r="BB90" s="47"/>
      <c r="BC90" s="95"/>
      <c r="BE90" s="140"/>
      <c r="BF90" s="61"/>
      <c r="BG90" s="47"/>
      <c r="BH90" s="95"/>
      <c r="BJ90" s="140"/>
      <c r="BK90" s="61"/>
      <c r="BL90" s="47"/>
      <c r="BM90" s="95"/>
      <c r="BO90" s="140"/>
      <c r="BP90" s="61"/>
      <c r="BQ90" s="47"/>
      <c r="BR90" s="95"/>
      <c r="BT90" s="140"/>
      <c r="BU90" s="61"/>
      <c r="BV90" s="47"/>
      <c r="BW90" s="95"/>
      <c r="BY90" s="140"/>
      <c r="BZ90" s="61"/>
      <c r="CA90" s="47"/>
      <c r="CB90" s="95"/>
      <c r="CD90" s="140"/>
      <c r="CE90" s="61"/>
      <c r="CF90" s="47"/>
      <c r="CG90" s="95"/>
      <c r="CI90" s="140"/>
      <c r="CJ90" s="61"/>
      <c r="CK90" s="47"/>
      <c r="CL90" s="95"/>
      <c r="CN90" s="140"/>
      <c r="CO90" s="61"/>
      <c r="CP90" s="47"/>
      <c r="CQ90" s="95"/>
      <c r="CS90" s="140"/>
      <c r="CT90" s="61"/>
      <c r="CU90" s="47"/>
      <c r="CV90" s="95"/>
      <c r="CX90" s="140"/>
      <c r="CY90" s="61"/>
      <c r="CZ90" s="47"/>
      <c r="DA90" s="95"/>
      <c r="DC90" s="140"/>
      <c r="DD90" s="61"/>
      <c r="DE90" s="47"/>
      <c r="DF90" s="95"/>
      <c r="DH90" s="140"/>
      <c r="DI90" s="61"/>
      <c r="DJ90" s="47"/>
      <c r="DK90" s="95"/>
      <c r="DM90" s="140"/>
      <c r="DN90" s="61"/>
      <c r="DO90" s="47"/>
      <c r="DP90" s="95"/>
      <c r="DR90" s="140"/>
      <c r="DS90" s="61"/>
      <c r="DT90" s="47"/>
      <c r="DU90" s="95"/>
      <c r="DW90" s="140"/>
    </row>
    <row r="91" spans="1:127" ht="13.5" customHeight="1">
      <c r="A91" s="139"/>
      <c r="B91" s="47"/>
      <c r="C91" s="61"/>
      <c r="D91" s="47"/>
      <c r="E91" s="95"/>
      <c r="G91" s="140"/>
      <c r="H91" s="61"/>
      <c r="I91" s="47"/>
      <c r="J91" s="95"/>
      <c r="L91" s="140"/>
      <c r="M91" s="61"/>
      <c r="N91" s="47"/>
      <c r="O91" s="95"/>
      <c r="Q91" s="140"/>
      <c r="R91" s="61"/>
      <c r="S91" s="47"/>
      <c r="T91" s="95"/>
      <c r="V91" s="140"/>
      <c r="W91" s="61"/>
      <c r="X91" s="47"/>
      <c r="Y91" s="95"/>
      <c r="AA91" s="140"/>
      <c r="AB91" s="61"/>
      <c r="AC91" s="47"/>
      <c r="AD91" s="95"/>
      <c r="AF91" s="140"/>
      <c r="AG91" s="61"/>
      <c r="AH91" s="47"/>
      <c r="AI91" s="95"/>
      <c r="AK91" s="140"/>
      <c r="AL91" s="61"/>
      <c r="AM91" s="47"/>
      <c r="AN91" s="95"/>
      <c r="AP91" s="140"/>
      <c r="AQ91" s="61"/>
      <c r="AR91" s="47"/>
      <c r="AS91" s="95"/>
      <c r="AU91" s="140"/>
      <c r="AV91" s="61"/>
      <c r="AW91" s="47"/>
      <c r="AX91" s="95"/>
      <c r="AZ91" s="140"/>
      <c r="BA91" s="61"/>
      <c r="BB91" s="47"/>
      <c r="BC91" s="95"/>
      <c r="BE91" s="140"/>
      <c r="BF91" s="61"/>
      <c r="BG91" s="47"/>
      <c r="BH91" s="95"/>
      <c r="BJ91" s="140"/>
      <c r="BK91" s="61"/>
      <c r="BL91" s="47"/>
      <c r="BM91" s="95"/>
      <c r="BO91" s="140"/>
      <c r="BP91" s="61"/>
      <c r="BQ91" s="47"/>
      <c r="BR91" s="95"/>
      <c r="BT91" s="140"/>
      <c r="BU91" s="61"/>
      <c r="BV91" s="47"/>
      <c r="BW91" s="95"/>
      <c r="BY91" s="140"/>
      <c r="BZ91" s="61"/>
      <c r="CA91" s="47"/>
      <c r="CB91" s="95"/>
      <c r="CD91" s="140"/>
      <c r="CE91" s="61"/>
      <c r="CF91" s="47"/>
      <c r="CG91" s="95"/>
      <c r="CI91" s="140"/>
      <c r="CJ91" s="61"/>
      <c r="CK91" s="47"/>
      <c r="CL91" s="95"/>
      <c r="CN91" s="140"/>
      <c r="CO91" s="61"/>
      <c r="CP91" s="47"/>
      <c r="CQ91" s="95"/>
      <c r="CS91" s="140"/>
      <c r="CT91" s="61"/>
      <c r="CU91" s="47"/>
      <c r="CV91" s="95"/>
      <c r="CX91" s="140"/>
      <c r="CY91" s="61"/>
      <c r="CZ91" s="47"/>
      <c r="DA91" s="95"/>
      <c r="DC91" s="140"/>
      <c r="DD91" s="61"/>
      <c r="DE91" s="47"/>
      <c r="DF91" s="95"/>
      <c r="DH91" s="140"/>
      <c r="DI91" s="61"/>
      <c r="DJ91" s="47"/>
      <c r="DK91" s="95"/>
      <c r="DM91" s="140"/>
      <c r="DN91" s="61"/>
      <c r="DO91" s="47"/>
      <c r="DP91" s="95"/>
      <c r="DR91" s="140"/>
      <c r="DS91" s="61"/>
      <c r="DT91" s="47"/>
      <c r="DU91" s="95"/>
      <c r="DW91" s="140"/>
    </row>
    <row r="92" spans="1:127" ht="13.5" customHeight="1">
      <c r="A92" s="139"/>
      <c r="B92" s="47"/>
      <c r="C92" s="61"/>
      <c r="D92" s="47"/>
      <c r="E92" s="95"/>
      <c r="G92" s="140"/>
      <c r="H92" s="61"/>
      <c r="I92" s="47"/>
      <c r="J92" s="95"/>
      <c r="L92" s="140"/>
      <c r="M92" s="61"/>
      <c r="N92" s="47"/>
      <c r="O92" s="95"/>
      <c r="Q92" s="140"/>
      <c r="R92" s="61"/>
      <c r="S92" s="47"/>
      <c r="T92" s="95"/>
      <c r="V92" s="140"/>
      <c r="W92" s="61"/>
      <c r="X92" s="47"/>
      <c r="Y92" s="95"/>
      <c r="AA92" s="140"/>
      <c r="AB92" s="61"/>
      <c r="AC92" s="47"/>
      <c r="AD92" s="95"/>
      <c r="AF92" s="140"/>
      <c r="AG92" s="61"/>
      <c r="AH92" s="47"/>
      <c r="AI92" s="95"/>
      <c r="AK92" s="140"/>
      <c r="AL92" s="61"/>
      <c r="AM92" s="47"/>
      <c r="AN92" s="95"/>
      <c r="AP92" s="140"/>
      <c r="AQ92" s="61"/>
      <c r="AR92" s="47"/>
      <c r="AS92" s="95"/>
      <c r="AU92" s="140"/>
      <c r="AV92" s="61"/>
      <c r="AW92" s="47"/>
      <c r="AX92" s="95"/>
      <c r="AZ92" s="140"/>
      <c r="BA92" s="61"/>
      <c r="BB92" s="47"/>
      <c r="BC92" s="95"/>
      <c r="BE92" s="140"/>
      <c r="BF92" s="61"/>
      <c r="BG92" s="47"/>
      <c r="BH92" s="95"/>
      <c r="BJ92" s="140"/>
      <c r="BK92" s="61"/>
      <c r="BL92" s="47"/>
      <c r="BM92" s="95"/>
      <c r="BO92" s="140"/>
      <c r="BP92" s="61"/>
      <c r="BQ92" s="47"/>
      <c r="BR92" s="95"/>
      <c r="BT92" s="140"/>
      <c r="BU92" s="61"/>
      <c r="BV92" s="47"/>
      <c r="BW92" s="95"/>
      <c r="BY92" s="140"/>
      <c r="BZ92" s="61"/>
      <c r="CA92" s="47"/>
      <c r="CB92" s="95"/>
      <c r="CD92" s="140"/>
      <c r="CE92" s="61"/>
      <c r="CF92" s="47"/>
      <c r="CG92" s="95"/>
      <c r="CI92" s="140"/>
      <c r="CJ92" s="61"/>
      <c r="CK92" s="47"/>
      <c r="CL92" s="95"/>
      <c r="CN92" s="140"/>
      <c r="CO92" s="61"/>
      <c r="CP92" s="47"/>
      <c r="CQ92" s="95"/>
      <c r="CS92" s="140"/>
      <c r="CT92" s="61"/>
      <c r="CU92" s="47"/>
      <c r="CV92" s="95"/>
      <c r="CX92" s="140"/>
      <c r="CY92" s="61"/>
      <c r="CZ92" s="47"/>
      <c r="DA92" s="95"/>
      <c r="DC92" s="140"/>
      <c r="DD92" s="61"/>
      <c r="DE92" s="47"/>
      <c r="DF92" s="95"/>
      <c r="DH92" s="140"/>
      <c r="DI92" s="61"/>
      <c r="DJ92" s="47"/>
      <c r="DK92" s="95"/>
      <c r="DM92" s="140"/>
      <c r="DN92" s="61"/>
      <c r="DO92" s="47"/>
      <c r="DP92" s="95"/>
      <c r="DR92" s="140"/>
      <c r="DS92" s="61"/>
      <c r="DT92" s="47"/>
      <c r="DU92" s="95"/>
      <c r="DW92" s="140"/>
    </row>
    <row r="93" spans="1:127" ht="13.5" customHeight="1">
      <c r="A93" s="139"/>
      <c r="B93" s="47"/>
      <c r="C93" s="61"/>
      <c r="D93" s="47"/>
      <c r="E93" s="95"/>
      <c r="G93" s="140"/>
      <c r="H93" s="61"/>
      <c r="I93" s="47"/>
      <c r="J93" s="95"/>
      <c r="L93" s="140"/>
      <c r="M93" s="61"/>
      <c r="N93" s="47"/>
      <c r="O93" s="95"/>
      <c r="Q93" s="140"/>
      <c r="R93" s="61"/>
      <c r="S93" s="47"/>
      <c r="T93" s="95"/>
      <c r="V93" s="140"/>
      <c r="W93" s="61"/>
      <c r="X93" s="47"/>
      <c r="Y93" s="95"/>
      <c r="AA93" s="140"/>
      <c r="AB93" s="61"/>
      <c r="AC93" s="47"/>
      <c r="AD93" s="95"/>
      <c r="AF93" s="140"/>
      <c r="AG93" s="61"/>
      <c r="AH93" s="47"/>
      <c r="AI93" s="95"/>
      <c r="AK93" s="140"/>
      <c r="AL93" s="61"/>
      <c r="AM93" s="47"/>
      <c r="AN93" s="95"/>
      <c r="AP93" s="140"/>
      <c r="AQ93" s="61"/>
      <c r="AR93" s="47"/>
      <c r="AS93" s="95"/>
      <c r="AU93" s="140"/>
      <c r="AV93" s="61"/>
      <c r="AW93" s="47"/>
      <c r="AX93" s="95"/>
      <c r="AZ93" s="140"/>
      <c r="BA93" s="61"/>
      <c r="BB93" s="47"/>
      <c r="BC93" s="95"/>
      <c r="BE93" s="140"/>
      <c r="BF93" s="61"/>
      <c r="BG93" s="47"/>
      <c r="BH93" s="95"/>
      <c r="BJ93" s="140"/>
      <c r="BK93" s="61"/>
      <c r="BL93" s="47"/>
      <c r="BM93" s="95"/>
      <c r="BO93" s="140"/>
      <c r="BP93" s="61"/>
      <c r="BQ93" s="47"/>
      <c r="BR93" s="95"/>
      <c r="BT93" s="140"/>
      <c r="BU93" s="61"/>
      <c r="BV93" s="47"/>
      <c r="BW93" s="95"/>
      <c r="BY93" s="140"/>
      <c r="BZ93" s="61"/>
      <c r="CA93" s="47"/>
      <c r="CB93" s="95"/>
      <c r="CD93" s="140"/>
      <c r="CE93" s="61"/>
      <c r="CF93" s="47"/>
      <c r="CG93" s="95"/>
      <c r="CI93" s="140"/>
      <c r="CJ93" s="61"/>
      <c r="CK93" s="47"/>
      <c r="CL93" s="95"/>
      <c r="CN93" s="140"/>
      <c r="CO93" s="61"/>
      <c r="CP93" s="47"/>
      <c r="CQ93" s="95"/>
      <c r="CS93" s="140"/>
      <c r="CT93" s="61"/>
      <c r="CU93" s="47"/>
      <c r="CV93" s="95"/>
      <c r="CX93" s="140"/>
      <c r="CY93" s="61"/>
      <c r="CZ93" s="47"/>
      <c r="DA93" s="95"/>
      <c r="DC93" s="140"/>
      <c r="DD93" s="61"/>
      <c r="DE93" s="47"/>
      <c r="DF93" s="95"/>
      <c r="DH93" s="140"/>
      <c r="DI93" s="61"/>
      <c r="DJ93" s="47"/>
      <c r="DK93" s="95"/>
      <c r="DM93" s="140"/>
      <c r="DN93" s="61"/>
      <c r="DO93" s="47"/>
      <c r="DP93" s="95"/>
      <c r="DR93" s="140"/>
      <c r="DS93" s="61"/>
      <c r="DT93" s="47"/>
      <c r="DU93" s="95"/>
      <c r="DW93" s="140"/>
    </row>
    <row r="94" spans="1:127" ht="13.5" customHeight="1">
      <c r="A94" s="139"/>
      <c r="B94" s="47"/>
      <c r="C94" s="61"/>
      <c r="D94" s="47"/>
      <c r="E94" s="95"/>
      <c r="G94" s="140"/>
      <c r="H94" s="61"/>
      <c r="I94" s="47"/>
      <c r="J94" s="95"/>
      <c r="L94" s="140"/>
      <c r="M94" s="61"/>
      <c r="N94" s="47"/>
      <c r="O94" s="95"/>
      <c r="Q94" s="140"/>
      <c r="R94" s="61"/>
      <c r="S94" s="47"/>
      <c r="T94" s="95"/>
      <c r="V94" s="140"/>
      <c r="W94" s="61"/>
      <c r="X94" s="47"/>
      <c r="Y94" s="95"/>
      <c r="AA94" s="140"/>
      <c r="AB94" s="61"/>
      <c r="AC94" s="47"/>
      <c r="AD94" s="95"/>
      <c r="AF94" s="140"/>
      <c r="AG94" s="61"/>
      <c r="AH94" s="47"/>
      <c r="AI94" s="95"/>
      <c r="AK94" s="140"/>
      <c r="AL94" s="61"/>
      <c r="AM94" s="47"/>
      <c r="AN94" s="95"/>
      <c r="AP94" s="140"/>
      <c r="AQ94" s="61"/>
      <c r="AR94" s="47"/>
      <c r="AS94" s="95"/>
      <c r="AU94" s="140"/>
      <c r="AV94" s="61"/>
      <c r="AW94" s="47"/>
      <c r="AX94" s="95"/>
      <c r="AZ94" s="140"/>
      <c r="BA94" s="61"/>
      <c r="BB94" s="47"/>
      <c r="BC94" s="95"/>
      <c r="BE94" s="140"/>
      <c r="BF94" s="61"/>
      <c r="BG94" s="47"/>
      <c r="BH94" s="95"/>
      <c r="BJ94" s="140"/>
      <c r="BK94" s="61"/>
      <c r="BL94" s="47"/>
      <c r="BM94" s="95"/>
      <c r="BO94" s="140"/>
      <c r="BP94" s="61"/>
      <c r="BQ94" s="47"/>
      <c r="BR94" s="95"/>
      <c r="BT94" s="140"/>
      <c r="BU94" s="61"/>
      <c r="BV94" s="47"/>
      <c r="BW94" s="95"/>
      <c r="BY94" s="140"/>
      <c r="BZ94" s="61"/>
      <c r="CA94" s="47"/>
      <c r="CB94" s="95"/>
      <c r="CD94" s="140"/>
      <c r="CE94" s="61"/>
      <c r="CF94" s="47"/>
      <c r="CG94" s="95"/>
      <c r="CI94" s="140"/>
      <c r="CJ94" s="61"/>
      <c r="CK94" s="47"/>
      <c r="CL94" s="95"/>
      <c r="CN94" s="140"/>
      <c r="CO94" s="61"/>
      <c r="CP94" s="47"/>
      <c r="CQ94" s="95"/>
      <c r="CS94" s="140"/>
      <c r="CT94" s="61"/>
      <c r="CU94" s="47"/>
      <c r="CV94" s="95"/>
      <c r="CX94" s="140"/>
      <c r="CY94" s="61"/>
      <c r="CZ94" s="47"/>
      <c r="DA94" s="95"/>
      <c r="DC94" s="140"/>
      <c r="DD94" s="61"/>
      <c r="DE94" s="47"/>
      <c r="DF94" s="95"/>
      <c r="DH94" s="140"/>
      <c r="DI94" s="61"/>
      <c r="DJ94" s="47"/>
      <c r="DK94" s="95"/>
      <c r="DM94" s="140"/>
      <c r="DN94" s="61"/>
      <c r="DO94" s="47"/>
      <c r="DP94" s="95"/>
      <c r="DR94" s="140"/>
      <c r="DS94" s="61"/>
      <c r="DT94" s="47"/>
      <c r="DU94" s="95"/>
      <c r="DW94" s="140"/>
    </row>
    <row r="95" spans="1:127" ht="13.5" customHeight="1">
      <c r="A95" s="139"/>
      <c r="B95" s="47"/>
      <c r="C95" s="61"/>
      <c r="D95" s="47"/>
      <c r="E95" s="95"/>
      <c r="G95" s="140"/>
      <c r="H95" s="61"/>
      <c r="I95" s="47"/>
      <c r="J95" s="95"/>
      <c r="L95" s="140"/>
      <c r="M95" s="61"/>
      <c r="N95" s="47"/>
      <c r="O95" s="95"/>
      <c r="Q95" s="140"/>
      <c r="R95" s="61"/>
      <c r="S95" s="47"/>
      <c r="T95" s="95"/>
      <c r="V95" s="140"/>
      <c r="W95" s="61"/>
      <c r="X95" s="47"/>
      <c r="Y95" s="95"/>
      <c r="AA95" s="140"/>
      <c r="AB95" s="61"/>
      <c r="AC95" s="47"/>
      <c r="AD95" s="95"/>
      <c r="AF95" s="140"/>
      <c r="AG95" s="61"/>
      <c r="AH95" s="47"/>
      <c r="AI95" s="95"/>
      <c r="AK95" s="140"/>
      <c r="AL95" s="61"/>
      <c r="AM95" s="47"/>
      <c r="AN95" s="95"/>
      <c r="AP95" s="140"/>
      <c r="AQ95" s="61"/>
      <c r="AR95" s="47"/>
      <c r="AS95" s="95"/>
      <c r="AU95" s="140"/>
      <c r="AV95" s="61"/>
      <c r="AW95" s="47"/>
      <c r="AX95" s="95"/>
      <c r="AZ95" s="140"/>
      <c r="BA95" s="61"/>
      <c r="BB95" s="47"/>
      <c r="BC95" s="95"/>
      <c r="BE95" s="140"/>
      <c r="BF95" s="61"/>
      <c r="BG95" s="47"/>
      <c r="BH95" s="95"/>
      <c r="BJ95" s="140"/>
      <c r="BK95" s="61"/>
      <c r="BL95" s="47"/>
      <c r="BM95" s="95"/>
      <c r="BO95" s="140"/>
      <c r="BP95" s="61"/>
      <c r="BQ95" s="47"/>
      <c r="BR95" s="95"/>
      <c r="BT95" s="140"/>
      <c r="BU95" s="61"/>
      <c r="BV95" s="47"/>
      <c r="BW95" s="95"/>
      <c r="BY95" s="140"/>
      <c r="BZ95" s="61"/>
      <c r="CA95" s="47"/>
      <c r="CB95" s="95"/>
      <c r="CD95" s="140"/>
      <c r="CE95" s="61"/>
      <c r="CF95" s="47"/>
      <c r="CG95" s="95"/>
      <c r="CI95" s="140"/>
      <c r="CJ95" s="61"/>
      <c r="CK95" s="47"/>
      <c r="CL95" s="95"/>
      <c r="CN95" s="140"/>
      <c r="CO95" s="61"/>
      <c r="CP95" s="47"/>
      <c r="CQ95" s="95"/>
      <c r="CS95" s="140"/>
      <c r="CT95" s="61"/>
      <c r="CU95" s="47"/>
      <c r="CV95" s="95"/>
      <c r="CX95" s="140"/>
      <c r="CY95" s="61"/>
      <c r="CZ95" s="47"/>
      <c r="DA95" s="95"/>
      <c r="DC95" s="140"/>
      <c r="DD95" s="61"/>
      <c r="DE95" s="47"/>
      <c r="DF95" s="95"/>
      <c r="DH95" s="140"/>
      <c r="DI95" s="61"/>
      <c r="DJ95" s="47"/>
      <c r="DK95" s="95"/>
      <c r="DM95" s="140"/>
      <c r="DN95" s="61"/>
      <c r="DO95" s="47"/>
      <c r="DP95" s="95"/>
      <c r="DR95" s="140"/>
      <c r="DS95" s="61"/>
      <c r="DT95" s="47"/>
      <c r="DU95" s="95"/>
      <c r="DW95" s="140"/>
    </row>
    <row r="96" spans="1:127" ht="13.5" customHeight="1">
      <c r="A96" s="139"/>
      <c r="B96" s="47"/>
      <c r="C96" s="61"/>
      <c r="D96" s="47"/>
      <c r="E96" s="95"/>
      <c r="G96" s="140"/>
      <c r="H96" s="61"/>
      <c r="I96" s="47"/>
      <c r="J96" s="95"/>
      <c r="L96" s="140"/>
      <c r="M96" s="61"/>
      <c r="N96" s="47"/>
      <c r="O96" s="95"/>
      <c r="Q96" s="140"/>
      <c r="R96" s="61"/>
      <c r="S96" s="47"/>
      <c r="T96" s="95"/>
      <c r="V96" s="140"/>
      <c r="W96" s="61"/>
      <c r="X96" s="47"/>
      <c r="Y96" s="95"/>
      <c r="AA96" s="140"/>
      <c r="AB96" s="61"/>
      <c r="AC96" s="47"/>
      <c r="AD96" s="95"/>
      <c r="AF96" s="140"/>
      <c r="AG96" s="61"/>
      <c r="AH96" s="47"/>
      <c r="AI96" s="95"/>
      <c r="AK96" s="140"/>
      <c r="AL96" s="61"/>
      <c r="AM96" s="47"/>
      <c r="AN96" s="95"/>
      <c r="AP96" s="140"/>
      <c r="AQ96" s="61"/>
      <c r="AR96" s="47"/>
      <c r="AS96" s="95"/>
      <c r="AU96" s="140"/>
      <c r="AV96" s="61"/>
      <c r="AW96" s="47"/>
      <c r="AX96" s="95"/>
      <c r="AZ96" s="140"/>
      <c r="BA96" s="61"/>
      <c r="BB96" s="47"/>
      <c r="BC96" s="95"/>
      <c r="BE96" s="140"/>
      <c r="BF96" s="61"/>
      <c r="BG96" s="47"/>
      <c r="BH96" s="95"/>
      <c r="BJ96" s="140"/>
      <c r="BK96" s="61"/>
      <c r="BL96" s="47"/>
      <c r="BM96" s="95"/>
      <c r="BO96" s="140"/>
      <c r="BP96" s="61"/>
      <c r="BQ96" s="47"/>
      <c r="BR96" s="95"/>
      <c r="BT96" s="140"/>
      <c r="BU96" s="61"/>
      <c r="BV96" s="47"/>
      <c r="BW96" s="95"/>
      <c r="BY96" s="140"/>
      <c r="BZ96" s="61"/>
      <c r="CA96" s="47"/>
      <c r="CB96" s="95"/>
      <c r="CD96" s="140"/>
      <c r="CE96" s="61"/>
      <c r="CF96" s="47"/>
      <c r="CG96" s="95"/>
      <c r="CI96" s="140"/>
      <c r="CJ96" s="61"/>
      <c r="CK96" s="47"/>
      <c r="CL96" s="95"/>
      <c r="CN96" s="140"/>
      <c r="CO96" s="61"/>
      <c r="CP96" s="47"/>
      <c r="CQ96" s="95"/>
      <c r="CS96" s="140"/>
      <c r="CT96" s="61"/>
      <c r="CU96" s="47"/>
      <c r="CV96" s="95"/>
      <c r="CX96" s="140"/>
      <c r="CY96" s="61"/>
      <c r="CZ96" s="47"/>
      <c r="DA96" s="95"/>
      <c r="DC96" s="140"/>
      <c r="DD96" s="61"/>
      <c r="DE96" s="47"/>
      <c r="DF96" s="95"/>
      <c r="DH96" s="140"/>
      <c r="DI96" s="61"/>
      <c r="DJ96" s="47"/>
      <c r="DK96" s="95"/>
      <c r="DM96" s="140"/>
      <c r="DN96" s="61"/>
      <c r="DO96" s="47"/>
      <c r="DP96" s="95"/>
      <c r="DR96" s="140"/>
      <c r="DS96" s="61"/>
      <c r="DT96" s="47"/>
      <c r="DU96" s="95"/>
      <c r="DW96" s="140"/>
    </row>
    <row r="97" spans="1:127" ht="13.5" customHeight="1">
      <c r="A97" s="139"/>
      <c r="B97" s="47"/>
      <c r="C97" s="61"/>
      <c r="D97" s="47"/>
      <c r="E97" s="95"/>
      <c r="G97" s="140"/>
      <c r="H97" s="61"/>
      <c r="I97" s="47"/>
      <c r="J97" s="95"/>
      <c r="L97" s="140"/>
      <c r="M97" s="61"/>
      <c r="N97" s="47"/>
      <c r="O97" s="95"/>
      <c r="Q97" s="140"/>
      <c r="R97" s="61"/>
      <c r="S97" s="47"/>
      <c r="T97" s="95"/>
      <c r="V97" s="140"/>
      <c r="W97" s="61"/>
      <c r="X97" s="47"/>
      <c r="Y97" s="95"/>
      <c r="AA97" s="140"/>
      <c r="AB97" s="61"/>
      <c r="AC97" s="47"/>
      <c r="AD97" s="95"/>
      <c r="AF97" s="140"/>
      <c r="AG97" s="61"/>
      <c r="AH97" s="47"/>
      <c r="AI97" s="95"/>
      <c r="AK97" s="140"/>
      <c r="AL97" s="61"/>
      <c r="AM97" s="47"/>
      <c r="AN97" s="95"/>
      <c r="AP97" s="140"/>
      <c r="AQ97" s="61"/>
      <c r="AR97" s="47"/>
      <c r="AS97" s="95"/>
      <c r="AU97" s="140"/>
      <c r="AV97" s="61"/>
      <c r="AW97" s="47"/>
      <c r="AX97" s="95"/>
      <c r="AZ97" s="140"/>
      <c r="BA97" s="61"/>
      <c r="BB97" s="47"/>
      <c r="BC97" s="95"/>
      <c r="BE97" s="140"/>
      <c r="BF97" s="61"/>
      <c r="BG97" s="47"/>
      <c r="BH97" s="95"/>
      <c r="BJ97" s="140"/>
      <c r="BK97" s="61"/>
      <c r="BL97" s="47"/>
      <c r="BM97" s="95"/>
      <c r="BO97" s="140"/>
      <c r="BP97" s="61"/>
      <c r="BQ97" s="47"/>
      <c r="BR97" s="95"/>
      <c r="BT97" s="140"/>
      <c r="BU97" s="61"/>
      <c r="BV97" s="47"/>
      <c r="BW97" s="95"/>
      <c r="BY97" s="140"/>
      <c r="BZ97" s="61"/>
      <c r="CA97" s="47"/>
      <c r="CB97" s="95"/>
      <c r="CD97" s="140"/>
      <c r="CE97" s="61"/>
      <c r="CF97" s="47"/>
      <c r="CG97" s="95"/>
      <c r="CI97" s="140"/>
      <c r="CJ97" s="61"/>
      <c r="CK97" s="47"/>
      <c r="CL97" s="95"/>
      <c r="CN97" s="140"/>
      <c r="CO97" s="61"/>
      <c r="CP97" s="47"/>
      <c r="CQ97" s="95"/>
      <c r="CS97" s="140"/>
      <c r="CT97" s="61"/>
      <c r="CU97" s="47"/>
      <c r="CV97" s="95"/>
      <c r="CX97" s="140"/>
      <c r="CY97" s="61"/>
      <c r="CZ97" s="47"/>
      <c r="DA97" s="95"/>
      <c r="DC97" s="140"/>
      <c r="DD97" s="61"/>
      <c r="DE97" s="47"/>
      <c r="DF97" s="95"/>
      <c r="DH97" s="140"/>
      <c r="DI97" s="61"/>
      <c r="DJ97" s="47"/>
      <c r="DK97" s="95"/>
      <c r="DM97" s="140"/>
      <c r="DN97" s="61"/>
      <c r="DO97" s="47"/>
      <c r="DP97" s="95"/>
      <c r="DR97" s="140"/>
      <c r="DS97" s="61"/>
      <c r="DT97" s="47"/>
      <c r="DU97" s="95"/>
      <c r="DW97" s="140"/>
    </row>
    <row r="98" spans="1:127" ht="13.5" customHeight="1">
      <c r="A98" s="139"/>
      <c r="B98" s="47"/>
      <c r="C98" s="61"/>
      <c r="D98" s="47"/>
      <c r="E98" s="95"/>
      <c r="G98" s="140"/>
      <c r="H98" s="61"/>
      <c r="I98" s="47"/>
      <c r="J98" s="95"/>
      <c r="L98" s="140"/>
      <c r="M98" s="61"/>
      <c r="N98" s="47"/>
      <c r="O98" s="95"/>
      <c r="Q98" s="140"/>
      <c r="R98" s="61"/>
      <c r="S98" s="47"/>
      <c r="T98" s="95"/>
      <c r="V98" s="140"/>
      <c r="W98" s="61"/>
      <c r="X98" s="47"/>
      <c r="Y98" s="95"/>
      <c r="AA98" s="140"/>
      <c r="AB98" s="61"/>
      <c r="AC98" s="47"/>
      <c r="AD98" s="95"/>
      <c r="AF98" s="140"/>
      <c r="AG98" s="61"/>
      <c r="AH98" s="47"/>
      <c r="AI98" s="95"/>
      <c r="AK98" s="140"/>
      <c r="AL98" s="61"/>
      <c r="AM98" s="47"/>
      <c r="AN98" s="95"/>
      <c r="AP98" s="140"/>
      <c r="AQ98" s="61"/>
      <c r="AR98" s="47"/>
      <c r="AS98" s="95"/>
      <c r="AU98" s="140"/>
      <c r="AV98" s="61"/>
      <c r="AW98" s="47"/>
      <c r="AX98" s="95"/>
      <c r="AZ98" s="140"/>
      <c r="BA98" s="61"/>
      <c r="BB98" s="47"/>
      <c r="BC98" s="95"/>
      <c r="BE98" s="140"/>
      <c r="BF98" s="61"/>
      <c r="BG98" s="47"/>
      <c r="BH98" s="95"/>
      <c r="BJ98" s="140"/>
      <c r="BK98" s="61"/>
      <c r="BL98" s="47"/>
      <c r="BM98" s="95"/>
      <c r="BO98" s="140"/>
      <c r="BP98" s="61"/>
      <c r="BQ98" s="47"/>
      <c r="BR98" s="95"/>
      <c r="BT98" s="140"/>
      <c r="BU98" s="61"/>
      <c r="BV98" s="47"/>
      <c r="BW98" s="95"/>
      <c r="BY98" s="140"/>
      <c r="BZ98" s="61"/>
      <c r="CA98" s="47"/>
      <c r="CB98" s="95"/>
      <c r="CD98" s="140"/>
      <c r="CE98" s="61"/>
      <c r="CF98" s="47"/>
      <c r="CG98" s="95"/>
      <c r="CI98" s="140"/>
      <c r="CJ98" s="61"/>
      <c r="CK98" s="47"/>
      <c r="CL98" s="95"/>
      <c r="CN98" s="140"/>
      <c r="CO98" s="61"/>
      <c r="CP98" s="47"/>
      <c r="CQ98" s="95"/>
      <c r="CS98" s="140"/>
      <c r="CT98" s="61"/>
      <c r="CU98" s="47"/>
      <c r="CV98" s="95"/>
      <c r="CX98" s="140"/>
      <c r="CY98" s="61"/>
      <c r="CZ98" s="47"/>
      <c r="DA98" s="95"/>
      <c r="DC98" s="140"/>
      <c r="DD98" s="61"/>
      <c r="DE98" s="47"/>
      <c r="DF98" s="95"/>
      <c r="DH98" s="140"/>
      <c r="DI98" s="61"/>
      <c r="DJ98" s="47"/>
      <c r="DK98" s="95"/>
      <c r="DM98" s="140"/>
      <c r="DN98" s="61"/>
      <c r="DO98" s="47"/>
      <c r="DP98" s="95"/>
      <c r="DR98" s="140"/>
      <c r="DS98" s="61"/>
      <c r="DT98" s="47"/>
      <c r="DU98" s="95"/>
      <c r="DW98" s="140"/>
    </row>
    <row r="99" spans="1:127" ht="13.5" customHeight="1">
      <c r="A99" s="139"/>
      <c r="B99" s="47"/>
      <c r="C99" s="61"/>
      <c r="D99" s="47"/>
      <c r="E99" s="95"/>
      <c r="G99" s="140"/>
      <c r="H99" s="61"/>
      <c r="I99" s="47"/>
      <c r="J99" s="95"/>
      <c r="L99" s="140"/>
      <c r="M99" s="61"/>
      <c r="N99" s="47"/>
      <c r="O99" s="95"/>
      <c r="Q99" s="140"/>
      <c r="R99" s="61"/>
      <c r="S99" s="47"/>
      <c r="T99" s="95"/>
      <c r="V99" s="140"/>
      <c r="W99" s="61"/>
      <c r="X99" s="47"/>
      <c r="Y99" s="95"/>
      <c r="AA99" s="140"/>
      <c r="AB99" s="61"/>
      <c r="AC99" s="47"/>
      <c r="AD99" s="95"/>
      <c r="AF99" s="140"/>
      <c r="AG99" s="61"/>
      <c r="AH99" s="47"/>
      <c r="AI99" s="95"/>
      <c r="AK99" s="140"/>
      <c r="AL99" s="61"/>
      <c r="AM99" s="47"/>
      <c r="AN99" s="95"/>
      <c r="AP99" s="140"/>
      <c r="AQ99" s="61"/>
      <c r="AR99" s="47"/>
      <c r="AS99" s="95"/>
      <c r="AU99" s="140"/>
      <c r="AV99" s="61"/>
      <c r="AW99" s="47"/>
      <c r="AX99" s="95"/>
      <c r="AZ99" s="140"/>
      <c r="BA99" s="61"/>
      <c r="BB99" s="47"/>
      <c r="BC99" s="95"/>
      <c r="BE99" s="140"/>
      <c r="BF99" s="61"/>
      <c r="BG99" s="47"/>
      <c r="BH99" s="95"/>
      <c r="BJ99" s="140"/>
      <c r="BK99" s="61"/>
      <c r="BL99" s="47"/>
      <c r="BM99" s="95"/>
      <c r="BO99" s="140"/>
      <c r="BP99" s="61"/>
      <c r="BQ99" s="47"/>
      <c r="BR99" s="95"/>
      <c r="BT99" s="140"/>
      <c r="BU99" s="61"/>
      <c r="BV99" s="47"/>
      <c r="BW99" s="95"/>
      <c r="BY99" s="140"/>
      <c r="BZ99" s="61"/>
      <c r="CA99" s="47"/>
      <c r="CB99" s="95"/>
      <c r="CD99" s="140"/>
      <c r="CE99" s="61"/>
      <c r="CF99" s="47"/>
      <c r="CG99" s="95"/>
      <c r="CI99" s="140"/>
      <c r="CJ99" s="61"/>
      <c r="CK99" s="47"/>
      <c r="CL99" s="95"/>
      <c r="CN99" s="140"/>
      <c r="CO99" s="61"/>
      <c r="CP99" s="47"/>
      <c r="CQ99" s="95"/>
      <c r="CS99" s="140"/>
      <c r="CT99" s="61"/>
      <c r="CU99" s="47"/>
      <c r="CV99" s="95"/>
      <c r="CX99" s="140"/>
      <c r="CY99" s="61"/>
      <c r="CZ99" s="47"/>
      <c r="DA99" s="95"/>
      <c r="DC99" s="140"/>
      <c r="DD99" s="61"/>
      <c r="DE99" s="47"/>
      <c r="DF99" s="95"/>
      <c r="DH99" s="140"/>
      <c r="DI99" s="61"/>
      <c r="DJ99" s="47"/>
      <c r="DK99" s="95"/>
      <c r="DM99" s="140"/>
      <c r="DN99" s="61"/>
      <c r="DO99" s="47"/>
      <c r="DP99" s="95"/>
      <c r="DR99" s="140"/>
      <c r="DS99" s="61"/>
      <c r="DT99" s="47"/>
      <c r="DU99" s="95"/>
      <c r="DW99" s="140"/>
    </row>
    <row r="100" spans="1:127" ht="13.5" customHeight="1">
      <c r="A100" s="139"/>
      <c r="B100" s="47"/>
      <c r="C100" s="61"/>
      <c r="D100" s="47"/>
      <c r="E100" s="95"/>
      <c r="G100" s="140"/>
      <c r="H100" s="61"/>
      <c r="I100" s="47"/>
      <c r="J100" s="95"/>
      <c r="L100" s="140"/>
      <c r="M100" s="61"/>
      <c r="N100" s="47"/>
      <c r="O100" s="95"/>
      <c r="Q100" s="140"/>
      <c r="R100" s="61"/>
      <c r="S100" s="47"/>
      <c r="T100" s="95"/>
      <c r="V100" s="140"/>
      <c r="W100" s="61"/>
      <c r="X100" s="47"/>
      <c r="Y100" s="95"/>
      <c r="AA100" s="140"/>
      <c r="AB100" s="61"/>
      <c r="AC100" s="47"/>
      <c r="AD100" s="95"/>
      <c r="AF100" s="140"/>
      <c r="AG100" s="61"/>
      <c r="AH100" s="47"/>
      <c r="AI100" s="95"/>
      <c r="AK100" s="140"/>
      <c r="AL100" s="61"/>
      <c r="AM100" s="47"/>
      <c r="AN100" s="95"/>
      <c r="AP100" s="140"/>
      <c r="AQ100" s="61"/>
      <c r="AR100" s="47"/>
      <c r="AS100" s="95"/>
      <c r="AU100" s="140"/>
      <c r="AV100" s="61"/>
      <c r="AW100" s="47"/>
      <c r="AX100" s="95"/>
      <c r="AZ100" s="140"/>
      <c r="BA100" s="61"/>
      <c r="BB100" s="47"/>
      <c r="BC100" s="95"/>
      <c r="BE100" s="140"/>
      <c r="BF100" s="61"/>
      <c r="BG100" s="47"/>
      <c r="BH100" s="95"/>
      <c r="BJ100" s="140"/>
      <c r="BK100" s="61"/>
      <c r="BL100" s="47"/>
      <c r="BM100" s="95"/>
      <c r="BO100" s="140"/>
      <c r="BP100" s="61"/>
      <c r="BQ100" s="47"/>
      <c r="BR100" s="95"/>
      <c r="BT100" s="140"/>
      <c r="BU100" s="61"/>
      <c r="BV100" s="47"/>
      <c r="BW100" s="95"/>
      <c r="BY100" s="140"/>
      <c r="BZ100" s="61"/>
      <c r="CA100" s="47"/>
      <c r="CB100" s="95"/>
      <c r="CD100" s="140"/>
      <c r="CE100" s="61"/>
      <c r="CF100" s="47"/>
      <c r="CG100" s="95"/>
      <c r="CI100" s="140"/>
      <c r="CJ100" s="61"/>
      <c r="CK100" s="47"/>
      <c r="CL100" s="95"/>
      <c r="CN100" s="140"/>
      <c r="CO100" s="61"/>
      <c r="CP100" s="47"/>
      <c r="CQ100" s="95"/>
      <c r="CS100" s="140"/>
      <c r="CT100" s="61"/>
      <c r="CU100" s="47"/>
      <c r="CV100" s="95"/>
      <c r="CX100" s="140"/>
      <c r="CY100" s="61"/>
      <c r="CZ100" s="47"/>
      <c r="DA100" s="95"/>
      <c r="DC100" s="140"/>
      <c r="DD100" s="61"/>
      <c r="DE100" s="47"/>
      <c r="DF100" s="95"/>
      <c r="DH100" s="140"/>
      <c r="DI100" s="61"/>
      <c r="DJ100" s="47"/>
      <c r="DK100" s="95"/>
      <c r="DM100" s="140"/>
      <c r="DN100" s="61"/>
      <c r="DO100" s="47"/>
      <c r="DP100" s="95"/>
      <c r="DR100" s="140"/>
      <c r="DS100" s="61"/>
      <c r="DT100" s="47"/>
      <c r="DU100" s="95"/>
      <c r="DW100" s="140"/>
    </row>
  </sheetData>
  <customSheetViews>
    <customSheetView guid="{58E98FBC-18A6-4DF7-8BE5-466B393E75B5}">
      <pane xSplit="2" ySplit="10" topLeftCell="C11" activePane="bottomRight" state="frozen"/>
      <selection pane="bottomRight" sqref="A1:G10"/>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info_parties!$A$1:$A$104</xm:f>
          </x14:formula1>
          <xm:sqref>A11:A200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BED2BE"/>
  </sheetPr>
  <dimension ref="A1:FD137"/>
  <sheetViews>
    <sheetView tabSelected="1" zoomScaleNormal="100" workbookViewId="0">
      <pane xSplit="4" ySplit="10" topLeftCell="EH11" activePane="bottomRight" state="frozen"/>
      <selection activeCell="I6" sqref="I6"/>
      <selection pane="topRight" activeCell="I6" sqref="I6"/>
      <selection pane="bottomLeft" activeCell="I6" sqref="I6"/>
      <selection pane="bottomRight" activeCell="FD10" sqref="FD10"/>
    </sheetView>
  </sheetViews>
  <sheetFormatPr defaultColWidth="9.140625" defaultRowHeight="13.5" customHeight="1"/>
  <cols>
    <col min="1" max="1" width="9.140625" style="83"/>
    <col min="2" max="2" width="23.140625" style="83" customWidth="1"/>
    <col min="3" max="16" width="9.140625" style="83"/>
    <col min="17" max="17" width="9.140625" style="134"/>
    <col min="18" max="40" width="9.140625" style="83"/>
    <col min="41" max="116" width="9.140625" style="2"/>
    <col min="117" max="117" width="9.140625" style="2" customWidth="1"/>
    <col min="118" max="16384" width="9.140625" style="2"/>
  </cols>
  <sheetData>
    <row r="1" spans="1:160" ht="13.5" customHeight="1">
      <c r="A1" s="68" t="s">
        <v>10</v>
      </c>
      <c r="B1" s="69"/>
      <c r="C1" s="105"/>
      <c r="D1" s="106"/>
      <c r="E1" s="107" t="s">
        <v>628</v>
      </c>
      <c r="F1" s="106"/>
      <c r="G1" s="106"/>
      <c r="H1" s="106"/>
      <c r="I1" s="106"/>
      <c r="J1" s="106"/>
      <c r="K1" s="106"/>
      <c r="L1" s="106"/>
      <c r="M1" s="106"/>
      <c r="N1" s="106"/>
      <c r="O1" s="106"/>
      <c r="P1" s="106"/>
      <c r="Q1" s="107" t="s">
        <v>629</v>
      </c>
      <c r="R1" s="106"/>
      <c r="S1" s="106"/>
      <c r="T1" s="106"/>
      <c r="U1" s="106"/>
      <c r="V1" s="106"/>
      <c r="W1" s="106"/>
      <c r="X1" s="106"/>
      <c r="Y1" s="106"/>
      <c r="Z1" s="106"/>
      <c r="AA1" s="106"/>
      <c r="AB1" s="106"/>
      <c r="AC1" s="107" t="s">
        <v>630</v>
      </c>
      <c r="AD1" s="106"/>
      <c r="AE1" s="106"/>
      <c r="AF1" s="106"/>
      <c r="AG1" s="106"/>
      <c r="AH1" s="106"/>
      <c r="AI1" s="106"/>
      <c r="AJ1" s="106"/>
      <c r="AK1" s="106"/>
      <c r="AL1" s="106"/>
      <c r="AM1" s="106"/>
      <c r="AN1" s="106"/>
      <c r="AO1" s="107" t="s">
        <v>631</v>
      </c>
      <c r="AP1" s="106"/>
      <c r="AQ1" s="106"/>
      <c r="AR1" s="106"/>
      <c r="AS1" s="106"/>
      <c r="AT1" s="106"/>
      <c r="AU1" s="106"/>
      <c r="AV1" s="106"/>
      <c r="AW1" s="106"/>
      <c r="AX1" s="106"/>
      <c r="AY1" s="106"/>
      <c r="AZ1" s="106"/>
      <c r="BA1" s="107" t="s">
        <v>632</v>
      </c>
      <c r="BB1" s="106"/>
      <c r="BC1" s="106"/>
      <c r="BD1" s="106"/>
      <c r="BE1" s="106"/>
      <c r="BF1" s="106"/>
      <c r="BG1" s="106"/>
      <c r="BH1" s="106"/>
      <c r="BI1" s="106"/>
      <c r="BJ1" s="106"/>
      <c r="BK1" s="106"/>
      <c r="BL1" s="106"/>
      <c r="BM1" s="107" t="s">
        <v>633</v>
      </c>
      <c r="BN1" s="106"/>
      <c r="BO1" s="106"/>
      <c r="BP1" s="106"/>
      <c r="BQ1" s="106"/>
      <c r="BR1" s="106"/>
      <c r="BS1" s="106"/>
      <c r="BT1" s="106"/>
      <c r="BU1" s="106"/>
      <c r="BV1" s="106"/>
      <c r="BW1" s="106"/>
      <c r="BX1" s="106"/>
      <c r="BY1" s="107" t="s">
        <v>634</v>
      </c>
      <c r="BZ1" s="106"/>
      <c r="CA1" s="106"/>
      <c r="CB1" s="106"/>
      <c r="CC1" s="106"/>
      <c r="CD1" s="106"/>
      <c r="CE1" s="106"/>
      <c r="CF1" s="106"/>
      <c r="CG1" s="106"/>
      <c r="CH1" s="106"/>
      <c r="CI1" s="106"/>
      <c r="CJ1" s="106"/>
      <c r="CK1" s="107" t="s">
        <v>1406</v>
      </c>
      <c r="CL1" s="106"/>
      <c r="CM1" s="106"/>
      <c r="CN1" s="106"/>
      <c r="CO1" s="106"/>
      <c r="CP1" s="106"/>
      <c r="CQ1" s="106"/>
      <c r="CR1" s="106"/>
      <c r="CS1" s="106"/>
      <c r="CT1" s="106"/>
      <c r="CU1" s="106"/>
      <c r="CV1" s="106"/>
      <c r="CW1" s="107" t="s">
        <v>693</v>
      </c>
      <c r="CX1" s="106"/>
      <c r="CY1" s="106"/>
      <c r="CZ1" s="106"/>
      <c r="DA1" s="106"/>
      <c r="DB1" s="106"/>
      <c r="DC1" s="106"/>
      <c r="DD1" s="106"/>
      <c r="DE1" s="106"/>
      <c r="DF1" s="106"/>
      <c r="DG1" s="106"/>
      <c r="DH1" s="106"/>
      <c r="DI1" s="107" t="s">
        <v>1716</v>
      </c>
      <c r="DJ1" s="106"/>
      <c r="DK1" s="106"/>
      <c r="DL1" s="106"/>
      <c r="DM1" s="106"/>
      <c r="DN1" s="106"/>
      <c r="DO1" s="106"/>
      <c r="DP1" s="106"/>
      <c r="DQ1" s="106"/>
      <c r="DR1" s="106"/>
      <c r="DS1" s="106"/>
      <c r="DT1" s="106"/>
      <c r="DU1" s="107" t="s">
        <v>1732</v>
      </c>
      <c r="DV1" s="106"/>
      <c r="DW1" s="106"/>
      <c r="DX1" s="106"/>
      <c r="DY1" s="106"/>
      <c r="DZ1" s="106"/>
      <c r="EA1" s="106"/>
      <c r="EB1" s="106"/>
      <c r="EC1" s="106"/>
      <c r="ED1" s="106"/>
      <c r="EE1" s="106"/>
      <c r="EF1" s="106"/>
      <c r="EG1" s="107" t="s">
        <v>1741</v>
      </c>
      <c r="EH1" s="106"/>
      <c r="EI1" s="106"/>
      <c r="EJ1" s="106"/>
      <c r="EK1" s="106"/>
      <c r="EL1" s="106"/>
      <c r="EM1" s="106"/>
      <c r="EN1" s="106"/>
      <c r="EO1" s="106"/>
      <c r="EP1" s="106"/>
      <c r="EQ1" s="106"/>
      <c r="ER1" s="106"/>
      <c r="ES1" s="107" t="s">
        <v>1742</v>
      </c>
      <c r="ET1" s="106"/>
      <c r="EU1" s="106"/>
      <c r="EV1" s="106"/>
      <c r="EW1" s="106"/>
      <c r="EX1" s="106"/>
      <c r="EY1" s="106"/>
      <c r="EZ1" s="106"/>
      <c r="FA1" s="106"/>
      <c r="FB1" s="106"/>
      <c r="FC1" s="106"/>
      <c r="FD1" s="106"/>
    </row>
    <row r="2" spans="1:160" ht="13.5" customHeight="1">
      <c r="A2" s="108" t="s">
        <v>4</v>
      </c>
      <c r="B2" s="69"/>
      <c r="C2" s="109"/>
      <c r="D2" s="110"/>
      <c r="E2" s="111">
        <v>33779</v>
      </c>
      <c r="F2" s="110"/>
      <c r="G2" s="110"/>
      <c r="H2" s="110"/>
      <c r="I2" s="110"/>
      <c r="J2" s="110"/>
      <c r="K2" s="110"/>
      <c r="L2" s="110"/>
      <c r="M2" s="110"/>
      <c r="N2" s="110"/>
      <c r="O2" s="110"/>
      <c r="P2" s="110"/>
      <c r="Q2" s="111">
        <v>34283</v>
      </c>
      <c r="R2" s="110"/>
      <c r="S2" s="110"/>
      <c r="T2" s="110"/>
      <c r="U2" s="110"/>
      <c r="V2" s="110"/>
      <c r="W2" s="110"/>
      <c r="X2" s="110"/>
      <c r="Y2" s="110"/>
      <c r="Z2" s="110"/>
      <c r="AA2" s="110"/>
      <c r="AB2" s="110"/>
      <c r="AC2" s="111">
        <v>34409</v>
      </c>
      <c r="AD2" s="110"/>
      <c r="AE2" s="110"/>
      <c r="AF2" s="110"/>
      <c r="AG2" s="110"/>
      <c r="AH2" s="110"/>
      <c r="AI2" s="110"/>
      <c r="AJ2" s="110"/>
      <c r="AK2" s="110"/>
      <c r="AL2" s="110"/>
      <c r="AM2" s="110"/>
      <c r="AN2" s="110"/>
      <c r="AO2" s="111">
        <v>34680</v>
      </c>
      <c r="AP2" s="110"/>
      <c r="AQ2" s="110"/>
      <c r="AR2" s="110"/>
      <c r="AS2" s="110"/>
      <c r="AT2" s="110"/>
      <c r="AU2" s="110"/>
      <c r="AV2" s="110"/>
      <c r="AW2" s="110"/>
      <c r="AX2" s="110"/>
      <c r="AY2" s="110"/>
      <c r="AZ2" s="110"/>
      <c r="BA2" s="111">
        <v>36129</v>
      </c>
      <c r="BB2" s="110"/>
      <c r="BC2" s="110"/>
      <c r="BD2" s="110"/>
      <c r="BE2" s="110"/>
      <c r="BF2" s="110"/>
      <c r="BG2" s="110"/>
      <c r="BH2" s="110"/>
      <c r="BI2" s="110"/>
      <c r="BJ2" s="110"/>
      <c r="BK2" s="110"/>
      <c r="BL2" s="110"/>
      <c r="BM2" s="111">
        <v>37576</v>
      </c>
      <c r="BN2" s="110"/>
      <c r="BO2" s="110"/>
      <c r="BP2" s="110"/>
      <c r="BQ2" s="110"/>
      <c r="BR2" s="110"/>
      <c r="BS2" s="110"/>
      <c r="BT2" s="110"/>
      <c r="BU2" s="110"/>
      <c r="BV2" s="110"/>
      <c r="BW2" s="110"/>
      <c r="BX2" s="110"/>
      <c r="BY2" s="111">
        <v>38902</v>
      </c>
      <c r="BZ2" s="110"/>
      <c r="CA2" s="110"/>
      <c r="CB2" s="110"/>
      <c r="CC2" s="110"/>
      <c r="CD2" s="110"/>
      <c r="CE2" s="110"/>
      <c r="CF2" s="110"/>
      <c r="CG2" s="110"/>
      <c r="CH2" s="110"/>
      <c r="CI2" s="110"/>
      <c r="CJ2" s="110"/>
      <c r="CK2" s="111">
        <v>40368</v>
      </c>
      <c r="CL2" s="110"/>
      <c r="CM2" s="110"/>
      <c r="CN2" s="110"/>
      <c r="CO2" s="110"/>
      <c r="CP2" s="110"/>
      <c r="CQ2" s="110"/>
      <c r="CR2" s="110"/>
      <c r="CS2" s="110"/>
      <c r="CT2" s="110"/>
      <c r="CU2" s="110"/>
      <c r="CV2" s="110"/>
      <c r="CW2" s="111">
        <v>41003</v>
      </c>
      <c r="CX2" s="110"/>
      <c r="CY2" s="110"/>
      <c r="CZ2" s="110"/>
      <c r="DA2" s="110"/>
      <c r="DB2" s="110"/>
      <c r="DC2" s="110"/>
      <c r="DD2" s="110"/>
      <c r="DE2" s="110"/>
      <c r="DF2" s="110"/>
      <c r="DG2" s="110"/>
      <c r="DH2" s="110"/>
      <c r="DI2" s="111">
        <v>42452</v>
      </c>
      <c r="DJ2" s="110"/>
      <c r="DK2" s="110"/>
      <c r="DL2" s="110"/>
      <c r="DM2" s="110"/>
      <c r="DN2" s="110"/>
      <c r="DO2" s="110"/>
      <c r="DP2" s="110"/>
      <c r="DQ2" s="110"/>
      <c r="DR2" s="110"/>
      <c r="DS2" s="110"/>
      <c r="DT2" s="110"/>
      <c r="DU2" s="111">
        <v>43181</v>
      </c>
      <c r="DV2" s="110"/>
      <c r="DW2" s="110"/>
      <c r="DX2" s="110"/>
      <c r="DY2" s="110"/>
      <c r="DZ2" s="110"/>
      <c r="EA2" s="110"/>
      <c r="EB2" s="110"/>
      <c r="EC2" s="110"/>
      <c r="ED2" s="110"/>
      <c r="EE2" s="110"/>
      <c r="EF2" s="110"/>
      <c r="EG2" s="111">
        <v>43910</v>
      </c>
      <c r="EH2" s="110"/>
      <c r="EI2" s="110"/>
      <c r="EJ2" s="110"/>
      <c r="EK2" s="110"/>
      <c r="EL2" s="110"/>
      <c r="EM2" s="110"/>
      <c r="EN2" s="110"/>
      <c r="EO2" s="110"/>
      <c r="EP2" s="110"/>
      <c r="EQ2" s="110"/>
      <c r="ER2" s="110"/>
      <c r="ES2" s="111">
        <v>44287</v>
      </c>
      <c r="ET2" s="110"/>
      <c r="EU2" s="110"/>
      <c r="EV2" s="110"/>
      <c r="EW2" s="110"/>
      <c r="EX2" s="110"/>
      <c r="EY2" s="110"/>
      <c r="EZ2" s="110"/>
      <c r="FA2" s="110"/>
      <c r="FB2" s="110"/>
      <c r="FC2" s="110"/>
      <c r="FD2" s="110"/>
    </row>
    <row r="3" spans="1:160" ht="13.5" customHeight="1">
      <c r="A3" s="108" t="s">
        <v>5</v>
      </c>
      <c r="B3" s="69"/>
      <c r="C3" s="112"/>
      <c r="D3" s="110"/>
      <c r="E3" s="111">
        <v>33779</v>
      </c>
      <c r="F3" s="110"/>
      <c r="G3" s="110"/>
      <c r="H3" s="110"/>
      <c r="I3" s="110"/>
      <c r="J3" s="110"/>
      <c r="K3" s="110"/>
      <c r="L3" s="110"/>
      <c r="M3" s="110"/>
      <c r="N3" s="110"/>
      <c r="O3" s="110"/>
      <c r="P3" s="110"/>
      <c r="Q3" s="111">
        <v>34283</v>
      </c>
      <c r="R3" s="110"/>
      <c r="S3" s="110"/>
      <c r="T3" s="110"/>
      <c r="U3" s="110"/>
      <c r="V3" s="110"/>
      <c r="W3" s="110"/>
      <c r="X3" s="110"/>
      <c r="Y3" s="110"/>
      <c r="Z3" s="110"/>
      <c r="AA3" s="110"/>
      <c r="AB3" s="110"/>
      <c r="AC3" s="111">
        <v>34409</v>
      </c>
      <c r="AD3" s="110"/>
      <c r="AE3" s="110"/>
      <c r="AF3" s="110"/>
      <c r="AG3" s="110"/>
      <c r="AH3" s="110"/>
      <c r="AI3" s="110"/>
      <c r="AJ3" s="110"/>
      <c r="AK3" s="110"/>
      <c r="AL3" s="110"/>
      <c r="AM3" s="110"/>
      <c r="AN3" s="110"/>
      <c r="AO3" s="111">
        <v>36160</v>
      </c>
      <c r="AP3" s="110"/>
      <c r="AQ3" s="110"/>
      <c r="AR3" s="110"/>
      <c r="AS3" s="110"/>
      <c r="AT3" s="110"/>
      <c r="AU3" s="110"/>
      <c r="AV3" s="110"/>
      <c r="AW3" s="110"/>
      <c r="AX3" s="110"/>
      <c r="AY3" s="110"/>
      <c r="AZ3" s="110"/>
      <c r="BA3" s="111">
        <v>36160</v>
      </c>
      <c r="BB3" s="110"/>
      <c r="BC3" s="110"/>
      <c r="BD3" s="110"/>
      <c r="BE3" s="110"/>
      <c r="BF3" s="110"/>
      <c r="BG3" s="110"/>
      <c r="BH3" s="110"/>
      <c r="BI3" s="110"/>
      <c r="BJ3" s="110"/>
      <c r="BK3" s="110"/>
      <c r="BL3" s="110"/>
      <c r="BM3" s="111">
        <v>37621</v>
      </c>
      <c r="BN3" s="110"/>
      <c r="BO3" s="110"/>
      <c r="BP3" s="110"/>
      <c r="BQ3" s="110"/>
      <c r="BR3" s="110"/>
      <c r="BS3" s="110"/>
      <c r="BT3" s="110"/>
      <c r="BU3" s="110"/>
      <c r="BV3" s="110"/>
      <c r="BW3" s="110"/>
      <c r="BX3" s="110"/>
      <c r="BY3" s="111">
        <v>39082</v>
      </c>
      <c r="BZ3" s="110"/>
      <c r="CA3" s="110"/>
      <c r="CB3" s="110"/>
      <c r="CC3" s="110"/>
      <c r="CD3" s="110"/>
      <c r="CE3" s="110"/>
      <c r="CF3" s="110"/>
      <c r="CG3" s="110"/>
      <c r="CH3" s="110"/>
      <c r="CI3" s="110"/>
      <c r="CJ3" s="110"/>
      <c r="CK3" s="111">
        <v>41003</v>
      </c>
      <c r="CL3" s="110"/>
      <c r="CM3" s="110"/>
      <c r="CN3" s="110"/>
      <c r="CO3" s="110"/>
      <c r="CP3" s="110"/>
      <c r="CQ3" s="110"/>
      <c r="CR3" s="110"/>
      <c r="CS3" s="110"/>
      <c r="CT3" s="110"/>
      <c r="CU3" s="110"/>
      <c r="CV3" s="110"/>
      <c r="CW3" s="111">
        <v>42452</v>
      </c>
      <c r="CX3" s="110"/>
      <c r="CY3" s="110"/>
      <c r="CZ3" s="110"/>
      <c r="DA3" s="110"/>
      <c r="DB3" s="110"/>
      <c r="DC3" s="110"/>
      <c r="DD3" s="110"/>
      <c r="DE3" s="110"/>
      <c r="DF3" s="110"/>
      <c r="DG3" s="110"/>
      <c r="DH3" s="110"/>
      <c r="DI3" s="111">
        <v>43181</v>
      </c>
      <c r="DJ3" s="110"/>
      <c r="DK3" s="110"/>
      <c r="DL3" s="110"/>
      <c r="DM3" s="110"/>
      <c r="DN3" s="110"/>
      <c r="DO3" s="110"/>
      <c r="DP3" s="110"/>
      <c r="DQ3" s="110"/>
      <c r="DR3" s="110"/>
      <c r="DS3" s="110"/>
      <c r="DT3" s="110"/>
      <c r="DU3" s="111">
        <v>43910</v>
      </c>
      <c r="DV3" s="110"/>
      <c r="DW3" s="110"/>
      <c r="DX3" s="110"/>
      <c r="DY3" s="110"/>
      <c r="DZ3" s="110"/>
      <c r="EA3" s="110"/>
      <c r="EB3" s="110"/>
      <c r="EC3" s="110"/>
      <c r="ED3" s="110"/>
      <c r="EE3" s="110"/>
      <c r="EF3" s="110"/>
      <c r="EG3" s="111">
        <v>44287</v>
      </c>
      <c r="EH3" s="110"/>
      <c r="EI3" s="110"/>
      <c r="EJ3" s="110"/>
      <c r="EK3" s="110"/>
      <c r="EL3" s="110"/>
      <c r="EM3" s="110"/>
      <c r="EN3" s="110"/>
      <c r="EO3" s="110"/>
      <c r="EP3" s="110"/>
      <c r="EQ3" s="110"/>
      <c r="ER3" s="110"/>
      <c r="ES3" s="111">
        <v>44525</v>
      </c>
      <c r="ET3" s="110"/>
      <c r="EU3" s="110"/>
      <c r="EV3" s="110"/>
      <c r="EW3" s="110"/>
      <c r="EX3" s="110"/>
      <c r="EY3" s="110"/>
      <c r="EZ3" s="110"/>
      <c r="FA3" s="110"/>
      <c r="FB3" s="110"/>
      <c r="FC3" s="110"/>
      <c r="FD3" s="110"/>
    </row>
    <row r="4" spans="1:160" ht="6" customHeight="1">
      <c r="A4" s="68"/>
      <c r="B4" s="69"/>
      <c r="C4" s="69"/>
      <c r="D4" s="69"/>
      <c r="E4" s="75"/>
      <c r="F4" s="69"/>
      <c r="G4" s="69"/>
      <c r="H4" s="69"/>
      <c r="I4" s="69"/>
      <c r="J4" s="69"/>
      <c r="K4" s="69"/>
      <c r="L4" s="69"/>
      <c r="M4" s="69"/>
      <c r="N4" s="69"/>
      <c r="O4" s="69"/>
      <c r="P4" s="69"/>
      <c r="Q4" s="75"/>
      <c r="R4" s="69"/>
      <c r="S4" s="69"/>
      <c r="T4" s="69"/>
      <c r="U4" s="69"/>
      <c r="V4" s="69"/>
      <c r="W4" s="69"/>
      <c r="X4" s="69"/>
      <c r="Y4" s="69"/>
      <c r="Z4" s="69"/>
      <c r="AA4" s="69"/>
      <c r="AB4" s="69"/>
      <c r="AC4" s="75"/>
      <c r="AD4" s="69"/>
      <c r="AE4" s="69"/>
      <c r="AF4" s="69"/>
      <c r="AG4" s="69"/>
      <c r="AH4" s="69"/>
      <c r="AI4" s="69"/>
      <c r="AJ4" s="69"/>
      <c r="AK4" s="69"/>
      <c r="AL4" s="69"/>
      <c r="AM4" s="69"/>
      <c r="AN4" s="69"/>
      <c r="AO4" s="75"/>
      <c r="AP4" s="69"/>
      <c r="AQ4" s="69"/>
      <c r="AR4" s="69"/>
      <c r="AS4" s="69"/>
      <c r="AT4" s="69"/>
      <c r="AU4" s="69"/>
      <c r="AV4" s="69"/>
      <c r="AW4" s="69"/>
      <c r="AX4" s="69"/>
      <c r="AY4" s="69"/>
      <c r="AZ4" s="69"/>
      <c r="BA4" s="75"/>
      <c r="BB4" s="69"/>
      <c r="BC4" s="69"/>
      <c r="BD4" s="69"/>
      <c r="BE4" s="69"/>
      <c r="BF4" s="69"/>
      <c r="BG4" s="69"/>
      <c r="BH4" s="69"/>
      <c r="BI4" s="69"/>
      <c r="BJ4" s="69"/>
      <c r="BK4" s="69"/>
      <c r="BL4" s="69"/>
      <c r="BM4" s="75"/>
      <c r="BN4" s="69"/>
      <c r="BO4" s="69"/>
      <c r="BP4" s="69"/>
      <c r="BQ4" s="69"/>
      <c r="BR4" s="69"/>
      <c r="BS4" s="69"/>
      <c r="BT4" s="69"/>
      <c r="BU4" s="69"/>
      <c r="BV4" s="69"/>
      <c r="BW4" s="69"/>
      <c r="BX4" s="69"/>
      <c r="BY4" s="75"/>
      <c r="BZ4" s="69"/>
      <c r="CA4" s="69"/>
      <c r="CB4" s="69"/>
      <c r="CC4" s="69"/>
      <c r="CD4" s="69"/>
      <c r="CE4" s="69"/>
      <c r="CF4" s="69"/>
      <c r="CG4" s="69"/>
      <c r="CH4" s="69"/>
      <c r="CI4" s="69"/>
      <c r="CJ4" s="69"/>
      <c r="CK4" s="75"/>
      <c r="CL4" s="69"/>
      <c r="CM4" s="69"/>
      <c r="CN4" s="69"/>
      <c r="CO4" s="69"/>
      <c r="CP4" s="69"/>
      <c r="CQ4" s="69"/>
      <c r="CR4" s="69"/>
      <c r="CS4" s="69"/>
      <c r="CT4" s="69"/>
      <c r="CU4" s="69"/>
      <c r="CV4" s="69"/>
      <c r="CW4" s="75"/>
      <c r="CX4" s="69"/>
      <c r="CY4" s="69"/>
      <c r="CZ4" s="69"/>
      <c r="DA4" s="69"/>
      <c r="DB4" s="69"/>
      <c r="DC4" s="69"/>
      <c r="DD4" s="69"/>
      <c r="DE4" s="69"/>
      <c r="DF4" s="69"/>
      <c r="DG4" s="69"/>
      <c r="DH4" s="69"/>
      <c r="DI4" s="75"/>
      <c r="DJ4" s="69"/>
      <c r="DK4" s="69"/>
      <c r="DL4" s="69"/>
      <c r="DM4" s="69"/>
      <c r="DN4" s="69"/>
      <c r="DO4" s="69"/>
      <c r="DP4" s="69"/>
      <c r="DQ4" s="69"/>
      <c r="DR4" s="69"/>
      <c r="DS4" s="69"/>
      <c r="DT4" s="69"/>
      <c r="DU4" s="75"/>
      <c r="DV4" s="69"/>
      <c r="DW4" s="69"/>
      <c r="DX4" s="69"/>
      <c r="DY4" s="69"/>
      <c r="DZ4" s="69"/>
      <c r="EA4" s="69"/>
      <c r="EB4" s="69"/>
      <c r="EC4" s="69"/>
      <c r="ED4" s="69"/>
      <c r="EE4" s="69"/>
      <c r="EF4" s="69"/>
      <c r="EG4" s="75"/>
      <c r="EH4" s="69"/>
      <c r="EI4" s="69"/>
      <c r="EJ4" s="69"/>
      <c r="EK4" s="69"/>
      <c r="EL4" s="69"/>
      <c r="EM4" s="69"/>
      <c r="EN4" s="69"/>
      <c r="EO4" s="69"/>
      <c r="EP4" s="69"/>
      <c r="EQ4" s="69"/>
      <c r="ER4" s="69"/>
      <c r="ES4" s="75"/>
      <c r="ET4" s="69"/>
      <c r="EU4" s="69"/>
      <c r="EV4" s="69"/>
      <c r="EW4" s="69"/>
      <c r="EX4" s="69"/>
      <c r="EY4" s="69"/>
      <c r="EZ4" s="69"/>
      <c r="FA4" s="69"/>
      <c r="FB4" s="69"/>
      <c r="FC4" s="69"/>
      <c r="FD4" s="69"/>
    </row>
    <row r="5" spans="1:160" ht="6" customHeight="1">
      <c r="A5" s="113"/>
      <c r="B5" s="69"/>
      <c r="C5" s="106"/>
      <c r="D5" s="106"/>
      <c r="E5" s="75"/>
      <c r="F5" s="106"/>
      <c r="G5" s="106"/>
      <c r="H5" s="106"/>
      <c r="I5" s="106"/>
      <c r="J5" s="106"/>
      <c r="K5" s="106"/>
      <c r="L5" s="106"/>
      <c r="M5" s="106"/>
      <c r="N5" s="106"/>
      <c r="O5" s="106"/>
      <c r="P5" s="106"/>
      <c r="Q5" s="75"/>
      <c r="R5" s="106"/>
      <c r="S5" s="106"/>
      <c r="T5" s="106"/>
      <c r="U5" s="106"/>
      <c r="V5" s="106"/>
      <c r="W5" s="106"/>
      <c r="X5" s="106"/>
      <c r="Y5" s="106"/>
      <c r="Z5" s="106"/>
      <c r="AA5" s="106"/>
      <c r="AB5" s="106"/>
      <c r="AC5" s="75"/>
      <c r="AD5" s="106"/>
      <c r="AE5" s="106"/>
      <c r="AF5" s="106"/>
      <c r="AG5" s="106"/>
      <c r="AH5" s="106"/>
      <c r="AI5" s="106"/>
      <c r="AJ5" s="106"/>
      <c r="AK5" s="106"/>
      <c r="AL5" s="106"/>
      <c r="AM5" s="106"/>
      <c r="AN5" s="106"/>
      <c r="AO5" s="75"/>
      <c r="AP5" s="106"/>
      <c r="AQ5" s="106"/>
      <c r="AR5" s="106"/>
      <c r="AS5" s="106"/>
      <c r="AT5" s="106"/>
      <c r="AU5" s="106"/>
      <c r="AV5" s="106"/>
      <c r="AW5" s="106"/>
      <c r="AX5" s="106"/>
      <c r="AY5" s="106"/>
      <c r="AZ5" s="106"/>
      <c r="BA5" s="75"/>
      <c r="BB5" s="106"/>
      <c r="BC5" s="106"/>
      <c r="BD5" s="106"/>
      <c r="BE5" s="106"/>
      <c r="BF5" s="106"/>
      <c r="BG5" s="106"/>
      <c r="BH5" s="106"/>
      <c r="BI5" s="106"/>
      <c r="BJ5" s="106"/>
      <c r="BK5" s="106"/>
      <c r="BL5" s="106"/>
      <c r="BM5" s="75"/>
      <c r="BN5" s="106"/>
      <c r="BO5" s="106"/>
      <c r="BP5" s="106"/>
      <c r="BQ5" s="106"/>
      <c r="BR5" s="106"/>
      <c r="BS5" s="106"/>
      <c r="BT5" s="106"/>
      <c r="BU5" s="106"/>
      <c r="BV5" s="106"/>
      <c r="BW5" s="106"/>
      <c r="BX5" s="106"/>
      <c r="BY5" s="75"/>
      <c r="BZ5" s="106"/>
      <c r="CA5" s="106"/>
      <c r="CB5" s="106"/>
      <c r="CC5" s="106"/>
      <c r="CD5" s="106"/>
      <c r="CE5" s="106"/>
      <c r="CF5" s="106"/>
      <c r="CG5" s="106"/>
      <c r="CH5" s="106"/>
      <c r="CI5" s="106"/>
      <c r="CJ5" s="106"/>
      <c r="CK5" s="75"/>
      <c r="CL5" s="106"/>
      <c r="CM5" s="106"/>
      <c r="CN5" s="106"/>
      <c r="CO5" s="106"/>
      <c r="CP5" s="106"/>
      <c r="CQ5" s="106"/>
      <c r="CR5" s="106"/>
      <c r="CS5" s="106"/>
      <c r="CT5" s="106"/>
      <c r="CU5" s="106"/>
      <c r="CV5" s="106"/>
      <c r="CW5" s="75"/>
      <c r="CX5" s="106"/>
      <c r="CY5" s="106"/>
      <c r="CZ5" s="106"/>
      <c r="DA5" s="106"/>
      <c r="DB5" s="106"/>
      <c r="DC5" s="106"/>
      <c r="DD5" s="106"/>
      <c r="DE5" s="106"/>
      <c r="DF5" s="106"/>
      <c r="DG5" s="106"/>
      <c r="DH5" s="106"/>
      <c r="DI5" s="75"/>
      <c r="DJ5" s="106"/>
      <c r="DK5" s="106"/>
      <c r="DL5" s="106"/>
      <c r="DM5" s="106"/>
      <c r="DN5" s="106"/>
      <c r="DO5" s="106"/>
      <c r="DP5" s="106"/>
      <c r="DQ5" s="106"/>
      <c r="DR5" s="106"/>
      <c r="DS5" s="106"/>
      <c r="DT5" s="106"/>
      <c r="DU5" s="75"/>
      <c r="DV5" s="106"/>
      <c r="DW5" s="106"/>
      <c r="DX5" s="106"/>
      <c r="DY5" s="106"/>
      <c r="DZ5" s="106"/>
      <c r="EA5" s="106"/>
      <c r="EB5" s="106"/>
      <c r="EC5" s="106"/>
      <c r="ED5" s="106"/>
      <c r="EE5" s="106"/>
      <c r="EF5" s="106"/>
      <c r="EG5" s="75"/>
      <c r="EH5" s="106"/>
      <c r="EI5" s="106"/>
      <c r="EJ5" s="106"/>
      <c r="EK5" s="106"/>
      <c r="EL5" s="106"/>
      <c r="EM5" s="106"/>
      <c r="EN5" s="106"/>
      <c r="EO5" s="106"/>
      <c r="EP5" s="106"/>
      <c r="EQ5" s="106"/>
      <c r="ER5" s="106"/>
      <c r="ES5" s="75"/>
      <c r="ET5" s="106"/>
      <c r="EU5" s="106"/>
      <c r="EV5" s="106"/>
      <c r="EW5" s="106"/>
      <c r="EX5" s="106"/>
      <c r="EY5" s="106"/>
      <c r="EZ5" s="106"/>
      <c r="FA5" s="106"/>
      <c r="FB5" s="106"/>
      <c r="FC5" s="106"/>
      <c r="FD5" s="106"/>
    </row>
    <row r="6" spans="1:160" ht="6" customHeight="1">
      <c r="A6" s="113"/>
      <c r="B6" s="69"/>
      <c r="C6" s="106"/>
      <c r="D6" s="106"/>
      <c r="E6" s="75"/>
      <c r="F6" s="106"/>
      <c r="G6" s="106"/>
      <c r="H6" s="106"/>
      <c r="I6" s="106"/>
      <c r="J6" s="106"/>
      <c r="K6" s="106"/>
      <c r="L6" s="106"/>
      <c r="M6" s="106"/>
      <c r="N6" s="106"/>
      <c r="O6" s="106"/>
      <c r="P6" s="106"/>
      <c r="Q6" s="75"/>
      <c r="R6" s="106"/>
      <c r="S6" s="106"/>
      <c r="T6" s="106"/>
      <c r="U6" s="106"/>
      <c r="V6" s="106"/>
      <c r="W6" s="106"/>
      <c r="X6" s="106"/>
      <c r="Y6" s="106"/>
      <c r="Z6" s="106"/>
      <c r="AA6" s="106"/>
      <c r="AB6" s="106"/>
      <c r="AC6" s="75"/>
      <c r="AD6" s="106"/>
      <c r="AE6" s="106"/>
      <c r="AF6" s="106"/>
      <c r="AG6" s="106"/>
      <c r="AH6" s="106"/>
      <c r="AI6" s="106"/>
      <c r="AJ6" s="106"/>
      <c r="AK6" s="106"/>
      <c r="AL6" s="106"/>
      <c r="AM6" s="106"/>
      <c r="AN6" s="106"/>
      <c r="AO6" s="75"/>
      <c r="AP6" s="106"/>
      <c r="AQ6" s="106"/>
      <c r="AR6" s="106"/>
      <c r="AS6" s="106"/>
      <c r="AT6" s="106"/>
      <c r="AU6" s="106"/>
      <c r="AV6" s="106"/>
      <c r="AW6" s="106"/>
      <c r="AX6" s="106"/>
      <c r="AY6" s="106"/>
      <c r="AZ6" s="106"/>
      <c r="BA6" s="75"/>
      <c r="BB6" s="106"/>
      <c r="BC6" s="106"/>
      <c r="BD6" s="106"/>
      <c r="BE6" s="106"/>
      <c r="BF6" s="106"/>
      <c r="BG6" s="106"/>
      <c r="BH6" s="106"/>
      <c r="BI6" s="106"/>
      <c r="BJ6" s="106"/>
      <c r="BK6" s="106"/>
      <c r="BL6" s="106"/>
      <c r="BM6" s="75"/>
      <c r="BN6" s="106"/>
      <c r="BO6" s="106"/>
      <c r="BP6" s="106"/>
      <c r="BQ6" s="106"/>
      <c r="BR6" s="106"/>
      <c r="BS6" s="106"/>
      <c r="BT6" s="106"/>
      <c r="BU6" s="106"/>
      <c r="BV6" s="106"/>
      <c r="BW6" s="106"/>
      <c r="BX6" s="106"/>
      <c r="BY6" s="75"/>
      <c r="BZ6" s="106"/>
      <c r="CA6" s="106"/>
      <c r="CB6" s="106"/>
      <c r="CC6" s="106"/>
      <c r="CD6" s="106"/>
      <c r="CE6" s="106"/>
      <c r="CF6" s="106"/>
      <c r="CG6" s="106"/>
      <c r="CH6" s="106"/>
      <c r="CI6" s="106"/>
      <c r="CJ6" s="106"/>
      <c r="CK6" s="75"/>
      <c r="CL6" s="106"/>
      <c r="CM6" s="106"/>
      <c r="CN6" s="106"/>
      <c r="CO6" s="106"/>
      <c r="CP6" s="106"/>
      <c r="CQ6" s="106"/>
      <c r="CR6" s="106"/>
      <c r="CS6" s="106"/>
      <c r="CT6" s="106"/>
      <c r="CU6" s="106"/>
      <c r="CV6" s="106"/>
      <c r="CW6" s="75"/>
      <c r="CX6" s="106"/>
      <c r="CY6" s="106"/>
      <c r="CZ6" s="106"/>
      <c r="DA6" s="106"/>
      <c r="DB6" s="106"/>
      <c r="DC6" s="106"/>
      <c r="DD6" s="106"/>
      <c r="DE6" s="106"/>
      <c r="DF6" s="106"/>
      <c r="DG6" s="106"/>
      <c r="DH6" s="106"/>
      <c r="DI6" s="75"/>
      <c r="DJ6" s="106"/>
      <c r="DK6" s="106"/>
      <c r="DL6" s="106"/>
      <c r="DM6" s="106"/>
      <c r="DN6" s="106"/>
      <c r="DO6" s="106"/>
      <c r="DP6" s="106"/>
      <c r="DQ6" s="106"/>
      <c r="DR6" s="106"/>
      <c r="DS6" s="106"/>
      <c r="DT6" s="106"/>
      <c r="DU6" s="75"/>
      <c r="DV6" s="106"/>
      <c r="DW6" s="106"/>
      <c r="DX6" s="106"/>
      <c r="DY6" s="106"/>
      <c r="DZ6" s="106"/>
      <c r="EA6" s="106"/>
      <c r="EB6" s="106"/>
      <c r="EC6" s="106"/>
      <c r="ED6" s="106"/>
      <c r="EE6" s="106"/>
      <c r="EF6" s="106"/>
      <c r="EG6" s="75"/>
      <c r="EH6" s="106"/>
      <c r="EI6" s="106"/>
      <c r="EJ6" s="106"/>
      <c r="EK6" s="106"/>
      <c r="EL6" s="106"/>
      <c r="EM6" s="106"/>
      <c r="EN6" s="106"/>
      <c r="EO6" s="106"/>
      <c r="EP6" s="106"/>
      <c r="EQ6" s="106"/>
      <c r="ER6" s="106"/>
      <c r="ES6" s="75"/>
      <c r="ET6" s="106"/>
      <c r="EU6" s="106"/>
      <c r="EV6" s="106"/>
      <c r="EW6" s="106"/>
      <c r="EX6" s="106"/>
      <c r="EY6" s="106"/>
      <c r="EZ6" s="106"/>
      <c r="FA6" s="106"/>
      <c r="FB6" s="106"/>
      <c r="FC6" s="106"/>
      <c r="FD6" s="106"/>
    </row>
    <row r="7" spans="1:160" ht="6" customHeight="1">
      <c r="A7" s="113"/>
      <c r="B7" s="69"/>
      <c r="C7" s="106"/>
      <c r="D7" s="106"/>
      <c r="E7" s="75"/>
      <c r="F7" s="106"/>
      <c r="G7" s="106"/>
      <c r="H7" s="106"/>
      <c r="I7" s="106"/>
      <c r="J7" s="106"/>
      <c r="K7" s="106"/>
      <c r="L7" s="106"/>
      <c r="M7" s="106"/>
      <c r="N7" s="106"/>
      <c r="O7" s="106"/>
      <c r="P7" s="106"/>
      <c r="Q7" s="75"/>
      <c r="R7" s="106"/>
      <c r="S7" s="106"/>
      <c r="T7" s="106"/>
      <c r="U7" s="106"/>
      <c r="V7" s="106"/>
      <c r="W7" s="106"/>
      <c r="X7" s="106"/>
      <c r="Y7" s="106"/>
      <c r="Z7" s="106"/>
      <c r="AA7" s="106"/>
      <c r="AB7" s="106"/>
      <c r="AC7" s="75"/>
      <c r="AD7" s="106"/>
      <c r="AE7" s="106"/>
      <c r="AF7" s="106"/>
      <c r="AG7" s="106"/>
      <c r="AH7" s="106"/>
      <c r="AI7" s="106"/>
      <c r="AJ7" s="106"/>
      <c r="AK7" s="106"/>
      <c r="AL7" s="106"/>
      <c r="AM7" s="106"/>
      <c r="AN7" s="106"/>
      <c r="AO7" s="75"/>
      <c r="AP7" s="106"/>
      <c r="AQ7" s="106"/>
      <c r="AR7" s="106"/>
      <c r="AS7" s="106"/>
      <c r="AT7" s="106"/>
      <c r="AU7" s="106"/>
      <c r="AV7" s="106"/>
      <c r="AW7" s="106"/>
      <c r="AX7" s="106"/>
      <c r="AY7" s="106"/>
      <c r="AZ7" s="106"/>
      <c r="BA7" s="75"/>
      <c r="BB7" s="106"/>
      <c r="BC7" s="106"/>
      <c r="BD7" s="106"/>
      <c r="BE7" s="106"/>
      <c r="BF7" s="106"/>
      <c r="BG7" s="106"/>
      <c r="BH7" s="106"/>
      <c r="BI7" s="106"/>
      <c r="BJ7" s="106"/>
      <c r="BK7" s="106"/>
      <c r="BL7" s="106"/>
      <c r="BM7" s="75"/>
      <c r="BN7" s="106"/>
      <c r="BO7" s="106"/>
      <c r="BP7" s="106"/>
      <c r="BQ7" s="106"/>
      <c r="BR7" s="106"/>
      <c r="BS7" s="106"/>
      <c r="BT7" s="106"/>
      <c r="BU7" s="106"/>
      <c r="BV7" s="106"/>
      <c r="BW7" s="106"/>
      <c r="BX7" s="106"/>
      <c r="BY7" s="75"/>
      <c r="BZ7" s="106"/>
      <c r="CA7" s="106"/>
      <c r="CB7" s="106"/>
      <c r="CC7" s="106"/>
      <c r="CD7" s="106"/>
      <c r="CE7" s="106"/>
      <c r="CF7" s="106"/>
      <c r="CG7" s="106"/>
      <c r="CH7" s="106"/>
      <c r="CI7" s="106"/>
      <c r="CJ7" s="106"/>
      <c r="CK7" s="75"/>
      <c r="CL7" s="106"/>
      <c r="CM7" s="106"/>
      <c r="CN7" s="106"/>
      <c r="CO7" s="106"/>
      <c r="CP7" s="106"/>
      <c r="CQ7" s="106"/>
      <c r="CR7" s="106"/>
      <c r="CS7" s="106"/>
      <c r="CT7" s="106"/>
      <c r="CU7" s="106"/>
      <c r="CV7" s="106"/>
      <c r="CW7" s="75"/>
      <c r="CX7" s="106"/>
      <c r="CY7" s="106"/>
      <c r="CZ7" s="106"/>
      <c r="DA7" s="106"/>
      <c r="DB7" s="106"/>
      <c r="DC7" s="106"/>
      <c r="DD7" s="106"/>
      <c r="DE7" s="106"/>
      <c r="DF7" s="106"/>
      <c r="DG7" s="106"/>
      <c r="DH7" s="106"/>
      <c r="DI7" s="75"/>
      <c r="DJ7" s="106"/>
      <c r="DK7" s="106"/>
      <c r="DL7" s="106"/>
      <c r="DM7" s="106"/>
      <c r="DN7" s="106"/>
      <c r="DO7" s="106"/>
      <c r="DP7" s="106"/>
      <c r="DQ7" s="106"/>
      <c r="DR7" s="106"/>
      <c r="DS7" s="106"/>
      <c r="DT7" s="106"/>
      <c r="DU7" s="75"/>
      <c r="DV7" s="106"/>
      <c r="DW7" s="106"/>
      <c r="DX7" s="106"/>
      <c r="DY7" s="106"/>
      <c r="DZ7" s="106"/>
      <c r="EA7" s="106"/>
      <c r="EB7" s="106"/>
      <c r="EC7" s="106"/>
      <c r="ED7" s="106"/>
      <c r="EE7" s="106"/>
      <c r="EF7" s="106"/>
      <c r="EG7" s="75"/>
      <c r="EH7" s="106"/>
      <c r="EI7" s="106"/>
      <c r="EJ7" s="106"/>
      <c r="EK7" s="106"/>
      <c r="EL7" s="106"/>
      <c r="EM7" s="106"/>
      <c r="EN7" s="106"/>
      <c r="EO7" s="106"/>
      <c r="EP7" s="106"/>
      <c r="EQ7" s="106"/>
      <c r="ER7" s="106"/>
      <c r="ES7" s="75"/>
      <c r="ET7" s="106"/>
      <c r="EU7" s="106"/>
      <c r="EV7" s="106"/>
      <c r="EW7" s="106"/>
      <c r="EX7" s="106"/>
      <c r="EY7" s="106"/>
      <c r="EZ7" s="106"/>
      <c r="FA7" s="106"/>
      <c r="FB7" s="106"/>
      <c r="FC7" s="106"/>
      <c r="FD7" s="106"/>
    </row>
    <row r="8" spans="1:160" ht="6" customHeight="1">
      <c r="A8" s="113"/>
      <c r="B8" s="69"/>
      <c r="C8" s="106"/>
      <c r="D8" s="106"/>
      <c r="E8" s="75"/>
      <c r="F8" s="106"/>
      <c r="G8" s="106"/>
      <c r="H8" s="106"/>
      <c r="I8" s="106"/>
      <c r="J8" s="106"/>
      <c r="K8" s="106"/>
      <c r="L8" s="106"/>
      <c r="M8" s="106"/>
      <c r="N8" s="106"/>
      <c r="O8" s="106"/>
      <c r="P8" s="106"/>
      <c r="Q8" s="75"/>
      <c r="R8" s="106"/>
      <c r="S8" s="106"/>
      <c r="T8" s="106"/>
      <c r="U8" s="106"/>
      <c r="V8" s="106"/>
      <c r="W8" s="106"/>
      <c r="X8" s="106"/>
      <c r="Y8" s="106"/>
      <c r="Z8" s="106"/>
      <c r="AA8" s="106"/>
      <c r="AB8" s="106"/>
      <c r="AC8" s="75"/>
      <c r="AD8" s="106"/>
      <c r="AE8" s="106"/>
      <c r="AF8" s="106"/>
      <c r="AG8" s="106"/>
      <c r="AH8" s="106"/>
      <c r="AI8" s="106"/>
      <c r="AJ8" s="106"/>
      <c r="AK8" s="106"/>
      <c r="AL8" s="106"/>
      <c r="AM8" s="106"/>
      <c r="AN8" s="106"/>
      <c r="AO8" s="75"/>
      <c r="AP8" s="106"/>
      <c r="AQ8" s="106"/>
      <c r="AR8" s="106"/>
      <c r="AS8" s="106"/>
      <c r="AT8" s="106"/>
      <c r="AU8" s="106"/>
      <c r="AV8" s="106"/>
      <c r="AW8" s="106"/>
      <c r="AX8" s="106"/>
      <c r="AY8" s="106"/>
      <c r="AZ8" s="106"/>
      <c r="BA8" s="75"/>
      <c r="BB8" s="106"/>
      <c r="BC8" s="106"/>
      <c r="BD8" s="106"/>
      <c r="BE8" s="106"/>
      <c r="BF8" s="106"/>
      <c r="BG8" s="106"/>
      <c r="BH8" s="106"/>
      <c r="BI8" s="106"/>
      <c r="BJ8" s="106"/>
      <c r="BK8" s="106"/>
      <c r="BL8" s="106"/>
      <c r="BM8" s="75"/>
      <c r="BN8" s="106"/>
      <c r="BO8" s="106"/>
      <c r="BP8" s="106"/>
      <c r="BQ8" s="106"/>
      <c r="BR8" s="106"/>
      <c r="BS8" s="106"/>
      <c r="BT8" s="106"/>
      <c r="BU8" s="106"/>
      <c r="BV8" s="106"/>
      <c r="BW8" s="106"/>
      <c r="BX8" s="106"/>
      <c r="BY8" s="75"/>
      <c r="BZ8" s="106"/>
      <c r="CA8" s="106"/>
      <c r="CB8" s="106"/>
      <c r="CC8" s="106"/>
      <c r="CD8" s="106"/>
      <c r="CE8" s="106"/>
      <c r="CF8" s="106"/>
      <c r="CG8" s="106"/>
      <c r="CH8" s="106"/>
      <c r="CI8" s="106"/>
      <c r="CJ8" s="106"/>
      <c r="CK8" s="75"/>
      <c r="CL8" s="106"/>
      <c r="CM8" s="106"/>
      <c r="CN8" s="106"/>
      <c r="CO8" s="106"/>
      <c r="CP8" s="106"/>
      <c r="CQ8" s="106"/>
      <c r="CR8" s="106"/>
      <c r="CS8" s="106"/>
      <c r="CT8" s="106"/>
      <c r="CU8" s="106"/>
      <c r="CV8" s="106"/>
      <c r="CW8" s="75"/>
      <c r="CX8" s="106"/>
      <c r="CY8" s="106"/>
      <c r="CZ8" s="106"/>
      <c r="DA8" s="106"/>
      <c r="DB8" s="106"/>
      <c r="DC8" s="106"/>
      <c r="DD8" s="106"/>
      <c r="DE8" s="106"/>
      <c r="DF8" s="106"/>
      <c r="DG8" s="106"/>
      <c r="DH8" s="106"/>
      <c r="DI8" s="75"/>
      <c r="DJ8" s="106"/>
      <c r="DK8" s="106"/>
      <c r="DL8" s="106"/>
      <c r="DM8" s="106"/>
      <c r="DN8" s="106"/>
      <c r="DO8" s="106"/>
      <c r="DP8" s="106"/>
      <c r="DQ8" s="106"/>
      <c r="DR8" s="106"/>
      <c r="DS8" s="106"/>
      <c r="DT8" s="106"/>
      <c r="DU8" s="75"/>
      <c r="DV8" s="106"/>
      <c r="DW8" s="106"/>
      <c r="DX8" s="106"/>
      <c r="DY8" s="106"/>
      <c r="DZ8" s="106"/>
      <c r="EA8" s="106"/>
      <c r="EB8" s="106"/>
      <c r="EC8" s="106"/>
      <c r="ED8" s="106"/>
      <c r="EE8" s="106"/>
      <c r="EF8" s="106"/>
      <c r="EG8" s="75"/>
      <c r="EH8" s="106"/>
      <c r="EI8" s="106"/>
      <c r="EJ8" s="106"/>
      <c r="EK8" s="106"/>
      <c r="EL8" s="106"/>
      <c r="EM8" s="106"/>
      <c r="EN8" s="106"/>
      <c r="EO8" s="106"/>
      <c r="EP8" s="106"/>
      <c r="EQ8" s="106"/>
      <c r="ER8" s="106"/>
      <c r="ES8" s="75"/>
      <c r="ET8" s="106"/>
      <c r="EU8" s="106"/>
      <c r="EV8" s="106"/>
      <c r="EW8" s="106"/>
      <c r="EX8" s="106"/>
      <c r="EY8" s="106"/>
      <c r="EZ8" s="106"/>
      <c r="FA8" s="106"/>
      <c r="FB8" s="106"/>
      <c r="FC8" s="106"/>
      <c r="FD8" s="106"/>
    </row>
    <row r="9" spans="1:160" ht="13.5" customHeight="1">
      <c r="A9" s="113" t="s">
        <v>11</v>
      </c>
      <c r="B9" s="69"/>
      <c r="C9" s="105"/>
      <c r="D9" s="106"/>
      <c r="E9" s="114"/>
      <c r="F9" s="106"/>
      <c r="G9" s="106"/>
      <c r="H9" s="106"/>
      <c r="I9" s="106"/>
      <c r="J9" s="106"/>
      <c r="K9" s="106"/>
      <c r="L9" s="106"/>
      <c r="M9" s="106"/>
      <c r="N9" s="106"/>
      <c r="O9" s="106"/>
      <c r="P9" s="106"/>
      <c r="Q9" s="114"/>
      <c r="R9" s="106"/>
      <c r="S9" s="106"/>
      <c r="T9" s="106"/>
      <c r="U9" s="106"/>
      <c r="V9" s="106"/>
      <c r="W9" s="106"/>
      <c r="X9" s="106"/>
      <c r="Y9" s="106"/>
      <c r="Z9" s="106"/>
      <c r="AA9" s="106"/>
      <c r="AB9" s="106"/>
      <c r="AC9" s="114"/>
      <c r="AD9" s="106"/>
      <c r="AE9" s="106"/>
      <c r="AF9" s="106"/>
      <c r="AG9" s="106"/>
      <c r="AH9" s="106"/>
      <c r="AI9" s="106"/>
      <c r="AJ9" s="106"/>
      <c r="AK9" s="106"/>
      <c r="AL9" s="106"/>
      <c r="AM9" s="106"/>
      <c r="AN9" s="106"/>
      <c r="AO9" s="114"/>
      <c r="AP9" s="106"/>
      <c r="AQ9" s="106"/>
      <c r="AR9" s="106"/>
      <c r="AS9" s="106"/>
      <c r="AT9" s="106"/>
      <c r="AU9" s="106"/>
      <c r="AV9" s="106"/>
      <c r="AW9" s="106"/>
      <c r="AX9" s="106"/>
      <c r="AY9" s="106"/>
      <c r="AZ9" s="106"/>
      <c r="BA9" s="114"/>
      <c r="BB9" s="106"/>
      <c r="BC9" s="106"/>
      <c r="BD9" s="106"/>
      <c r="BE9" s="106"/>
      <c r="BF9" s="106"/>
      <c r="BG9" s="106"/>
      <c r="BH9" s="106"/>
      <c r="BI9" s="106"/>
      <c r="BJ9" s="106"/>
      <c r="BK9" s="106"/>
      <c r="BL9" s="106"/>
      <c r="BM9" s="114"/>
      <c r="BN9" s="106"/>
      <c r="BO9" s="106"/>
      <c r="BP9" s="106"/>
      <c r="BQ9" s="106"/>
      <c r="BR9" s="106"/>
      <c r="BS9" s="106"/>
      <c r="BT9" s="106"/>
      <c r="BU9" s="106"/>
      <c r="BV9" s="106"/>
      <c r="BW9" s="106"/>
      <c r="BX9" s="106"/>
      <c r="BY9" s="114"/>
      <c r="BZ9" s="106"/>
      <c r="CA9" s="106"/>
      <c r="CB9" s="106"/>
      <c r="CC9" s="106"/>
      <c r="CD9" s="106"/>
      <c r="CE9" s="106"/>
      <c r="CF9" s="106"/>
      <c r="CG9" s="106"/>
      <c r="CH9" s="106"/>
      <c r="CI9" s="106"/>
      <c r="CJ9" s="106"/>
      <c r="CK9" s="114"/>
      <c r="CL9" s="106"/>
      <c r="CM9" s="106"/>
      <c r="CN9" s="106"/>
      <c r="CO9" s="106"/>
      <c r="CP9" s="106"/>
      <c r="CQ9" s="106"/>
      <c r="CR9" s="106"/>
      <c r="CS9" s="106"/>
      <c r="CT9" s="106"/>
      <c r="CU9" s="106"/>
      <c r="CV9" s="106"/>
      <c r="CW9" s="114"/>
      <c r="CX9" s="106"/>
      <c r="CY9" s="106"/>
      <c r="CZ9" s="106"/>
      <c r="DA9" s="106"/>
      <c r="DB9" s="106"/>
      <c r="DC9" s="106"/>
      <c r="DD9" s="106"/>
      <c r="DE9" s="106"/>
      <c r="DF9" s="106"/>
      <c r="DG9" s="106"/>
      <c r="DH9" s="106"/>
      <c r="DI9" s="114" t="s">
        <v>1740</v>
      </c>
      <c r="DJ9" s="106"/>
      <c r="DK9" s="106"/>
      <c r="DL9" s="106"/>
      <c r="DM9" s="106"/>
      <c r="DN9" s="106"/>
      <c r="DO9" s="106"/>
      <c r="DP9" s="106"/>
      <c r="DQ9" s="106"/>
      <c r="DR9" s="106"/>
      <c r="DS9" s="106"/>
      <c r="DT9" s="106"/>
      <c r="DU9" s="114" t="s">
        <v>1740</v>
      </c>
      <c r="DV9" s="106"/>
      <c r="DW9" s="106"/>
      <c r="DX9" s="106"/>
      <c r="DY9" s="106"/>
      <c r="DZ9" s="106"/>
      <c r="EA9" s="106"/>
      <c r="EB9" s="106"/>
      <c r="EC9" s="106"/>
      <c r="ED9" s="106"/>
      <c r="EE9" s="106"/>
      <c r="EF9" s="106"/>
      <c r="EG9" s="114" t="s">
        <v>1740</v>
      </c>
      <c r="EH9" s="106"/>
      <c r="EI9" s="106"/>
      <c r="EJ9" s="106"/>
      <c r="EK9" s="106"/>
      <c r="EL9" s="106"/>
      <c r="EM9" s="106"/>
      <c r="EN9" s="106"/>
      <c r="EO9" s="106"/>
      <c r="EP9" s="106"/>
      <c r="EQ9" s="106"/>
      <c r="ER9" s="106"/>
      <c r="ES9" s="114" t="s">
        <v>1740</v>
      </c>
      <c r="ET9" s="106"/>
      <c r="EU9" s="106"/>
      <c r="EV9" s="106"/>
      <c r="EW9" s="106"/>
      <c r="EX9" s="106"/>
      <c r="EY9" s="106"/>
      <c r="EZ9" s="106"/>
      <c r="FA9" s="106"/>
      <c r="FB9" s="106"/>
      <c r="FC9" s="106"/>
      <c r="FD9" s="106"/>
    </row>
    <row r="10" spans="1:160" ht="31.5" customHeight="1">
      <c r="A10" s="78" t="s">
        <v>131</v>
      </c>
      <c r="B10" s="115" t="s">
        <v>117</v>
      </c>
      <c r="C10" s="116" t="s">
        <v>118</v>
      </c>
      <c r="D10" s="116" t="s">
        <v>138</v>
      </c>
      <c r="E10" s="117" t="s">
        <v>12</v>
      </c>
      <c r="F10" s="115" t="s">
        <v>13</v>
      </c>
      <c r="G10" s="115" t="s">
        <v>119</v>
      </c>
      <c r="H10" s="118" t="s">
        <v>120</v>
      </c>
      <c r="I10" s="115" t="s">
        <v>14</v>
      </c>
      <c r="J10" s="115" t="s">
        <v>121</v>
      </c>
      <c r="K10" s="115" t="s">
        <v>15</v>
      </c>
      <c r="L10" s="119" t="s">
        <v>16</v>
      </c>
      <c r="M10" s="119" t="s">
        <v>122</v>
      </c>
      <c r="N10" s="119" t="s">
        <v>17</v>
      </c>
      <c r="O10" s="119" t="s">
        <v>18</v>
      </c>
      <c r="P10" s="119" t="s">
        <v>6</v>
      </c>
      <c r="Q10" s="117" t="s">
        <v>12</v>
      </c>
      <c r="R10" s="115" t="s">
        <v>13</v>
      </c>
      <c r="S10" s="115" t="s">
        <v>119</v>
      </c>
      <c r="T10" s="118" t="s">
        <v>120</v>
      </c>
      <c r="U10" s="115" t="s">
        <v>14</v>
      </c>
      <c r="V10" s="115" t="s">
        <v>121</v>
      </c>
      <c r="W10" s="115" t="s">
        <v>15</v>
      </c>
      <c r="X10" s="119" t="s">
        <v>16</v>
      </c>
      <c r="Y10" s="119" t="s">
        <v>122</v>
      </c>
      <c r="Z10" s="119" t="s">
        <v>17</v>
      </c>
      <c r="AA10" s="119" t="s">
        <v>18</v>
      </c>
      <c r="AB10" s="119" t="s">
        <v>6</v>
      </c>
      <c r="AC10" s="117" t="s">
        <v>12</v>
      </c>
      <c r="AD10" s="115" t="s">
        <v>13</v>
      </c>
      <c r="AE10" s="115" t="s">
        <v>119</v>
      </c>
      <c r="AF10" s="118" t="s">
        <v>120</v>
      </c>
      <c r="AG10" s="115" t="s">
        <v>14</v>
      </c>
      <c r="AH10" s="115" t="s">
        <v>121</v>
      </c>
      <c r="AI10" s="115" t="s">
        <v>15</v>
      </c>
      <c r="AJ10" s="119" t="s">
        <v>16</v>
      </c>
      <c r="AK10" s="119" t="s">
        <v>122</v>
      </c>
      <c r="AL10" s="119" t="s">
        <v>17</v>
      </c>
      <c r="AM10" s="119" t="s">
        <v>18</v>
      </c>
      <c r="AN10" s="119" t="s">
        <v>6</v>
      </c>
      <c r="AO10" s="117" t="s">
        <v>12</v>
      </c>
      <c r="AP10" s="115" t="s">
        <v>13</v>
      </c>
      <c r="AQ10" s="115" t="s">
        <v>119</v>
      </c>
      <c r="AR10" s="118" t="s">
        <v>120</v>
      </c>
      <c r="AS10" s="115" t="s">
        <v>14</v>
      </c>
      <c r="AT10" s="115" t="s">
        <v>121</v>
      </c>
      <c r="AU10" s="115" t="s">
        <v>15</v>
      </c>
      <c r="AV10" s="119" t="s">
        <v>16</v>
      </c>
      <c r="AW10" s="119" t="s">
        <v>122</v>
      </c>
      <c r="AX10" s="119" t="s">
        <v>17</v>
      </c>
      <c r="AY10" s="119" t="s">
        <v>18</v>
      </c>
      <c r="AZ10" s="119" t="s">
        <v>6</v>
      </c>
      <c r="BA10" s="117" t="s">
        <v>12</v>
      </c>
      <c r="BB10" s="115" t="s">
        <v>13</v>
      </c>
      <c r="BC10" s="115" t="s">
        <v>119</v>
      </c>
      <c r="BD10" s="118" t="s">
        <v>120</v>
      </c>
      <c r="BE10" s="115" t="s">
        <v>14</v>
      </c>
      <c r="BF10" s="115" t="s">
        <v>121</v>
      </c>
      <c r="BG10" s="115" t="s">
        <v>15</v>
      </c>
      <c r="BH10" s="119" t="s">
        <v>16</v>
      </c>
      <c r="BI10" s="119" t="s">
        <v>122</v>
      </c>
      <c r="BJ10" s="119" t="s">
        <v>17</v>
      </c>
      <c r="BK10" s="119" t="s">
        <v>18</v>
      </c>
      <c r="BL10" s="119" t="s">
        <v>6</v>
      </c>
      <c r="BM10" s="117" t="s">
        <v>12</v>
      </c>
      <c r="BN10" s="115" t="s">
        <v>13</v>
      </c>
      <c r="BO10" s="115" t="s">
        <v>119</v>
      </c>
      <c r="BP10" s="118" t="s">
        <v>120</v>
      </c>
      <c r="BQ10" s="115" t="s">
        <v>14</v>
      </c>
      <c r="BR10" s="115" t="s">
        <v>121</v>
      </c>
      <c r="BS10" s="115" t="s">
        <v>15</v>
      </c>
      <c r="BT10" s="119" t="s">
        <v>16</v>
      </c>
      <c r="BU10" s="119" t="s">
        <v>122</v>
      </c>
      <c r="BV10" s="119" t="s">
        <v>17</v>
      </c>
      <c r="BW10" s="119" t="s">
        <v>18</v>
      </c>
      <c r="BX10" s="119" t="s">
        <v>6</v>
      </c>
      <c r="BY10" s="117" t="s">
        <v>12</v>
      </c>
      <c r="BZ10" s="115" t="s">
        <v>13</v>
      </c>
      <c r="CA10" s="115" t="s">
        <v>119</v>
      </c>
      <c r="CB10" s="118" t="s">
        <v>120</v>
      </c>
      <c r="CC10" s="115" t="s">
        <v>14</v>
      </c>
      <c r="CD10" s="115" t="s">
        <v>121</v>
      </c>
      <c r="CE10" s="115" t="s">
        <v>15</v>
      </c>
      <c r="CF10" s="119" t="s">
        <v>16</v>
      </c>
      <c r="CG10" s="119" t="s">
        <v>122</v>
      </c>
      <c r="CH10" s="119" t="s">
        <v>17</v>
      </c>
      <c r="CI10" s="119" t="s">
        <v>18</v>
      </c>
      <c r="CJ10" s="119" t="s">
        <v>6</v>
      </c>
      <c r="CK10" s="117" t="s">
        <v>12</v>
      </c>
      <c r="CL10" s="115" t="s">
        <v>13</v>
      </c>
      <c r="CM10" s="115" t="s">
        <v>119</v>
      </c>
      <c r="CN10" s="118" t="s">
        <v>120</v>
      </c>
      <c r="CO10" s="115" t="s">
        <v>14</v>
      </c>
      <c r="CP10" s="115" t="s">
        <v>121</v>
      </c>
      <c r="CQ10" s="115" t="s">
        <v>15</v>
      </c>
      <c r="CR10" s="119" t="s">
        <v>16</v>
      </c>
      <c r="CS10" s="119" t="s">
        <v>122</v>
      </c>
      <c r="CT10" s="119" t="s">
        <v>17</v>
      </c>
      <c r="CU10" s="119" t="s">
        <v>18</v>
      </c>
      <c r="CV10" s="119" t="s">
        <v>6</v>
      </c>
      <c r="CW10" s="117" t="s">
        <v>12</v>
      </c>
      <c r="CX10" s="115" t="s">
        <v>13</v>
      </c>
      <c r="CY10" s="115" t="s">
        <v>119</v>
      </c>
      <c r="CZ10" s="118" t="s">
        <v>120</v>
      </c>
      <c r="DA10" s="115" t="s">
        <v>14</v>
      </c>
      <c r="DB10" s="115" t="s">
        <v>121</v>
      </c>
      <c r="DC10" s="115" t="s">
        <v>15</v>
      </c>
      <c r="DD10" s="119" t="s">
        <v>16</v>
      </c>
      <c r="DE10" s="119" t="s">
        <v>122</v>
      </c>
      <c r="DF10" s="119" t="s">
        <v>17</v>
      </c>
      <c r="DG10" s="119" t="s">
        <v>18</v>
      </c>
      <c r="DH10" s="119" t="s">
        <v>6</v>
      </c>
      <c r="DI10" s="117" t="s">
        <v>12</v>
      </c>
      <c r="DJ10" s="115" t="s">
        <v>13</v>
      </c>
      <c r="DK10" s="115" t="s">
        <v>119</v>
      </c>
      <c r="DL10" s="118" t="s">
        <v>120</v>
      </c>
      <c r="DM10" s="115" t="s">
        <v>14</v>
      </c>
      <c r="DN10" s="115" t="s">
        <v>121</v>
      </c>
      <c r="DO10" s="115" t="s">
        <v>15</v>
      </c>
      <c r="DP10" s="119" t="s">
        <v>16</v>
      </c>
      <c r="DQ10" s="119" t="s">
        <v>122</v>
      </c>
      <c r="DR10" s="119" t="s">
        <v>17</v>
      </c>
      <c r="DS10" s="119" t="s">
        <v>18</v>
      </c>
      <c r="DT10" s="119" t="s">
        <v>6</v>
      </c>
      <c r="DU10" s="117" t="s">
        <v>12</v>
      </c>
      <c r="DV10" s="115" t="s">
        <v>13</v>
      </c>
      <c r="DW10" s="115" t="s">
        <v>119</v>
      </c>
      <c r="DX10" s="118" t="s">
        <v>120</v>
      </c>
      <c r="DY10" s="115" t="s">
        <v>14</v>
      </c>
      <c r="DZ10" s="115" t="s">
        <v>121</v>
      </c>
      <c r="EA10" s="115" t="s">
        <v>15</v>
      </c>
      <c r="EB10" s="119" t="s">
        <v>16</v>
      </c>
      <c r="EC10" s="119" t="s">
        <v>122</v>
      </c>
      <c r="ED10" s="119" t="s">
        <v>17</v>
      </c>
      <c r="EE10" s="119" t="s">
        <v>18</v>
      </c>
      <c r="EF10" s="119" t="s">
        <v>6</v>
      </c>
      <c r="EG10" s="117" t="s">
        <v>12</v>
      </c>
      <c r="EH10" s="115" t="s">
        <v>13</v>
      </c>
      <c r="EI10" s="115" t="s">
        <v>119</v>
      </c>
      <c r="EJ10" s="118" t="s">
        <v>120</v>
      </c>
      <c r="EK10" s="115" t="s">
        <v>14</v>
      </c>
      <c r="EL10" s="115" t="s">
        <v>121</v>
      </c>
      <c r="EM10" s="115" t="s">
        <v>15</v>
      </c>
      <c r="EN10" s="119" t="s">
        <v>16</v>
      </c>
      <c r="EO10" s="119" t="s">
        <v>122</v>
      </c>
      <c r="EP10" s="119" t="s">
        <v>17</v>
      </c>
      <c r="EQ10" s="119" t="s">
        <v>18</v>
      </c>
      <c r="ER10" s="119" t="s">
        <v>6</v>
      </c>
      <c r="ES10" s="117" t="s">
        <v>12</v>
      </c>
      <c r="ET10" s="115" t="s">
        <v>13</v>
      </c>
      <c r="EU10" s="115" t="s">
        <v>119</v>
      </c>
      <c r="EV10" s="118" t="s">
        <v>120</v>
      </c>
      <c r="EW10" s="115" t="s">
        <v>14</v>
      </c>
      <c r="EX10" s="115" t="s">
        <v>121</v>
      </c>
      <c r="EY10" s="115" t="s">
        <v>15</v>
      </c>
      <c r="EZ10" s="119" t="s">
        <v>16</v>
      </c>
      <c r="FA10" s="119" t="s">
        <v>122</v>
      </c>
      <c r="FB10" s="119" t="s">
        <v>17</v>
      </c>
      <c r="FC10" s="119" t="s">
        <v>18</v>
      </c>
      <c r="FD10" s="119" t="s">
        <v>6</v>
      </c>
    </row>
    <row r="11" spans="1:160" ht="13.5" customHeight="1">
      <c r="A11" s="91"/>
      <c r="B11" s="120" t="s">
        <v>694</v>
      </c>
      <c r="C11" s="83" t="s">
        <v>695</v>
      </c>
      <c r="D11" s="183"/>
      <c r="E11" s="121">
        <v>33779</v>
      </c>
      <c r="F11" s="122" t="s">
        <v>628</v>
      </c>
      <c r="G11" s="123">
        <v>33779</v>
      </c>
      <c r="H11" s="123">
        <v>34283</v>
      </c>
      <c r="I11" s="124" t="s">
        <v>696</v>
      </c>
      <c r="J11" s="125">
        <v>1942</v>
      </c>
      <c r="K11" s="126" t="s">
        <v>697</v>
      </c>
      <c r="L11" s="127" t="s">
        <v>298</v>
      </c>
      <c r="M11" s="128" t="s">
        <v>698</v>
      </c>
      <c r="O11" s="120"/>
      <c r="P11" s="184"/>
      <c r="Q11" s="121">
        <v>34283</v>
      </c>
      <c r="R11" s="122" t="s">
        <v>629</v>
      </c>
      <c r="S11" s="123">
        <v>34283</v>
      </c>
      <c r="T11" s="123">
        <v>34409</v>
      </c>
      <c r="U11" s="124" t="s">
        <v>696</v>
      </c>
      <c r="V11" s="125" t="s">
        <v>699</v>
      </c>
      <c r="W11" s="126" t="s">
        <v>697</v>
      </c>
      <c r="X11" s="127" t="s">
        <v>298</v>
      </c>
      <c r="Y11" s="128" t="s">
        <v>698</v>
      </c>
      <c r="AA11" s="120"/>
      <c r="AB11" s="120"/>
      <c r="AC11" s="121">
        <v>34409</v>
      </c>
      <c r="AD11" s="122" t="s">
        <v>630</v>
      </c>
      <c r="AE11" s="123">
        <v>34409</v>
      </c>
      <c r="AF11" s="123">
        <v>34680</v>
      </c>
      <c r="AG11" s="124" t="s">
        <v>700</v>
      </c>
      <c r="AH11" s="125" t="s">
        <v>701</v>
      </c>
      <c r="AI11" s="126" t="s">
        <v>697</v>
      </c>
      <c r="AJ11" s="127" t="s">
        <v>284</v>
      </c>
      <c r="AK11" s="128" t="s">
        <v>702</v>
      </c>
      <c r="AM11" s="120"/>
      <c r="AN11" s="120"/>
      <c r="AO11" s="121">
        <v>36160</v>
      </c>
      <c r="AP11" s="122" t="s">
        <v>631</v>
      </c>
      <c r="AQ11" s="123">
        <v>34680</v>
      </c>
      <c r="AR11" s="123">
        <v>36129</v>
      </c>
      <c r="AS11" s="124" t="s">
        <v>696</v>
      </c>
      <c r="AT11" s="125" t="s">
        <v>699</v>
      </c>
      <c r="AU11" s="126" t="s">
        <v>697</v>
      </c>
      <c r="AV11" s="127" t="s">
        <v>298</v>
      </c>
      <c r="AW11" s="128" t="s">
        <v>698</v>
      </c>
      <c r="AX11" s="83"/>
      <c r="AY11" s="120"/>
      <c r="AZ11" s="120"/>
      <c r="BA11" s="121">
        <v>36160</v>
      </c>
      <c r="BB11" s="122" t="s">
        <v>632</v>
      </c>
      <c r="BC11" s="123">
        <v>36129</v>
      </c>
      <c r="BD11" s="123">
        <v>37576</v>
      </c>
      <c r="BE11" s="124" t="s">
        <v>703</v>
      </c>
      <c r="BF11" s="125" t="s">
        <v>704</v>
      </c>
      <c r="BG11" s="126" t="s">
        <v>697</v>
      </c>
      <c r="BH11" s="127" t="s">
        <v>334</v>
      </c>
      <c r="BI11" s="128" t="s">
        <v>705</v>
      </c>
      <c r="BJ11" s="83"/>
      <c r="BK11" s="120"/>
      <c r="BL11" s="120"/>
      <c r="BM11" s="121">
        <v>37621</v>
      </c>
      <c r="BN11" s="122" t="s">
        <v>633</v>
      </c>
      <c r="BO11" s="123">
        <v>37576</v>
      </c>
      <c r="BP11" s="123">
        <v>38902</v>
      </c>
      <c r="BQ11" s="124" t="s">
        <v>703</v>
      </c>
      <c r="BR11" s="125" t="s">
        <v>704</v>
      </c>
      <c r="BS11" s="126" t="s">
        <v>697</v>
      </c>
      <c r="BT11" s="127" t="s">
        <v>336</v>
      </c>
      <c r="BU11" s="128" t="s">
        <v>705</v>
      </c>
      <c r="BV11" s="83"/>
      <c r="BW11" s="120"/>
      <c r="BX11" s="120"/>
      <c r="BY11" s="121">
        <v>39082</v>
      </c>
      <c r="BZ11" s="122" t="s">
        <v>634</v>
      </c>
      <c r="CA11" s="123">
        <v>38902</v>
      </c>
      <c r="CB11" s="123">
        <v>40368</v>
      </c>
      <c r="CC11" s="124" t="s">
        <v>706</v>
      </c>
      <c r="CD11" s="125" t="s">
        <v>707</v>
      </c>
      <c r="CE11" s="126" t="s">
        <v>697</v>
      </c>
      <c r="CF11" s="127" t="s">
        <v>345</v>
      </c>
      <c r="CG11" s="128" t="s">
        <v>708</v>
      </c>
      <c r="CH11" s="83"/>
      <c r="CI11" s="120"/>
      <c r="CJ11" s="120"/>
      <c r="CK11" s="121">
        <v>41003</v>
      </c>
      <c r="CL11" s="122" t="s">
        <v>1406</v>
      </c>
      <c r="CM11" s="123">
        <v>40368</v>
      </c>
      <c r="CN11" s="123">
        <v>41003</v>
      </c>
      <c r="CO11" s="124" t="s">
        <v>709</v>
      </c>
      <c r="CP11" s="125" t="s">
        <v>710</v>
      </c>
      <c r="CQ11" s="126" t="s">
        <v>711</v>
      </c>
      <c r="CR11" s="127" t="s">
        <v>336</v>
      </c>
      <c r="CS11" s="128" t="s">
        <v>712</v>
      </c>
      <c r="CT11" s="83" t="s">
        <v>277</v>
      </c>
      <c r="CU11" s="120"/>
      <c r="CV11" s="120" t="s">
        <v>713</v>
      </c>
      <c r="CW11" s="121">
        <f>CW$3</f>
        <v>42452</v>
      </c>
      <c r="CX11" s="122" t="s">
        <v>693</v>
      </c>
      <c r="CY11" s="123">
        <v>41003</v>
      </c>
      <c r="CZ11" s="123">
        <f>CW$3</f>
        <v>42452</v>
      </c>
      <c r="DA11" s="124" t="s">
        <v>706</v>
      </c>
      <c r="DB11" s="125" t="s">
        <v>707</v>
      </c>
      <c r="DC11" s="126" t="s">
        <v>697</v>
      </c>
      <c r="DD11" s="127" t="s">
        <v>345</v>
      </c>
      <c r="DE11" s="128" t="s">
        <v>708</v>
      </c>
      <c r="DF11" s="83"/>
      <c r="DG11" s="120"/>
      <c r="DH11" s="120" t="s">
        <v>1388</v>
      </c>
      <c r="DI11" s="121">
        <f>IF(DM11="","",DI$3)</f>
        <v>43181</v>
      </c>
      <c r="DJ11" s="122" t="str">
        <f>IF(DM11="","",DI$1)</f>
        <v>Fico III</v>
      </c>
      <c r="DK11" s="123">
        <f>IF(DM11="","",DI$2)</f>
        <v>42452</v>
      </c>
      <c r="DL11" s="123">
        <f>IF(DM11="","",DI$3)</f>
        <v>43181</v>
      </c>
      <c r="DM11" s="124" t="str">
        <f>IF(DT11="","",IF(ISNUMBER(SEARCH(":",DT11)),MID(DT11,FIND(":",DT11)+2,FIND("(",DT11)-FIND(":",DT11)-3),LEFT(DT11,FIND("(",DT11)-2)))</f>
        <v>Robert Fico</v>
      </c>
      <c r="DN11" s="125" t="str">
        <f>IF(DT11="","",MID(DT11,FIND("(",DT11)+1,4))</f>
        <v>1964</v>
      </c>
      <c r="DO11" s="126" t="str">
        <f>IF(ISNUMBER(SEARCH("*female*",DT11)),"female",IF(ISNUMBER(SEARCH("*male*",DT11)),"male",""))</f>
        <v>male</v>
      </c>
      <c r="DP11" s="127" t="str">
        <f>IF(DT11="","",IF(ISERROR(MID(DT11,FIND("male,",DT11)+6,(FIND(")",DT11)-(FIND("male,",DT11)+6))))=TRUE,"missing/error",MID(DT11,FIND("male,",DT11)+6,(FIND(")",DT11)-(FIND("male,",DT11)+6)))))</f>
        <v>sk_smer01</v>
      </c>
      <c r="DQ11" s="128" t="str">
        <f>IF(DM11="","",(MID(DM11,(SEARCH("^^",SUBSTITUTE(DM11," ","^^",LEN(DM11)-LEN(SUBSTITUTE(DM11," ","")))))+1,99)&amp;"_"&amp;LEFT(DM11,FIND(" ",DM11)-1)&amp;"_"&amp;DN11))</f>
        <v>Fico_Robert_1964</v>
      </c>
      <c r="DR11" s="83"/>
      <c r="DS11" s="120"/>
      <c r="DT11" s="120" t="s">
        <v>1388</v>
      </c>
      <c r="DU11" s="121">
        <f>IF(DY11="","",DU$3)</f>
        <v>43910</v>
      </c>
      <c r="DV11" s="122" t="str">
        <f>IF(DY11="","",DU$1)</f>
        <v>Pelegrini I</v>
      </c>
      <c r="DW11" s="123">
        <f>IF(DY11="","",DU$2)</f>
        <v>43181</v>
      </c>
      <c r="DX11" s="123">
        <f>IF(DY11="","",DU$3)</f>
        <v>43910</v>
      </c>
      <c r="DY11" s="124" t="str">
        <f>IF(EF11="","",IF(ISNUMBER(SEARCH(":",EF11)),MID(EF11,FIND(":",EF11)+2,FIND("(",EF11)-FIND(":",EF11)-3),LEFT(EF11,FIND("(",EF11)-2)))</f>
        <v>Peter Pellegrini</v>
      </c>
      <c r="DZ11" s="125" t="str">
        <f>IF(EF11="","",MID(EF11,FIND("(",EF11)+1,4))</f>
        <v>1957</v>
      </c>
      <c r="EA11" s="126" t="str">
        <f>IF(ISNUMBER(SEARCH("*female*",EF11)),"female",IF(ISNUMBER(SEARCH("*male*",EF11)),"male",""))</f>
        <v>male</v>
      </c>
      <c r="EB11" s="127" t="str">
        <f>IF(EF11="","",IF(ISERROR(MID(EF11,FIND("male,",EF11)+6,(FIND(")",EF11)-(FIND("male,",EF11)+6))))=TRUE,"missing/error",MID(EF11,FIND("male,",EF11)+6,(FIND(")",EF11)-(FIND("male,",EF11)+6)))))</f>
        <v>sk_smer01</v>
      </c>
      <c r="EC11" s="128" t="str">
        <f>IF(DY11="","",(MID(DY11,(SEARCH("^^",SUBSTITUTE(DY11," ","^^",LEN(DY11)-LEN(SUBSTITUTE(DY11," ","")))))+1,99)&amp;"_"&amp;LEFT(DY11,FIND(" ",DY11)-1)&amp;"_"&amp;DZ11))</f>
        <v>Pellegrini_Peter_1957</v>
      </c>
      <c r="ED11" s="83"/>
      <c r="EE11" s="120"/>
      <c r="EF11" s="120" t="s">
        <v>1727</v>
      </c>
      <c r="EG11" s="121">
        <f>IF(EK11="","",EG$3)</f>
        <v>44287</v>
      </c>
      <c r="EH11" s="122" t="str">
        <f>IF(EK11="","",EG$1)</f>
        <v>Matovič I</v>
      </c>
      <c r="EI11" s="123">
        <f>IF(EK11="","",EG$2)</f>
        <v>43910</v>
      </c>
      <c r="EJ11" s="123">
        <f>IF(EK11="","",EG$3)</f>
        <v>44287</v>
      </c>
      <c r="EK11" s="341" t="str">
        <f>IF(ER11="","",IF(ISNUMBER(SEARCH(":",ER11)),MID(ER11,FIND(":",ER11)+2,FIND("(",ER11)-FIND(":",ER11)-3),LEFT(ER11,FIND("(",ER11)-2)))</f>
        <v>Igor Matovič</v>
      </c>
      <c r="EL11" s="342" t="str">
        <f>IF(ER11="","",MID(ER11,FIND("(",ER11)+1,4))</f>
        <v>1973</v>
      </c>
      <c r="EM11" s="343" t="str">
        <f>IF(ISNUMBER(SEARCH("*female*",ER11)),"female",IF(ISNUMBER(SEARCH("*male*",ER11)),"male",""))</f>
        <v>male</v>
      </c>
      <c r="EN11" s="344" t="str">
        <f>IF(ER11="","",IF(ISERROR(MID(ER11,FIND("male,",ER11)+6,(FIND(")",ER11)-(FIND("male,",ER11)+6))))=TRUE,"missing/error",MID(ER11,FIND("male,",ER11)+6,(FIND(")",ER11)-(FIND("male,",ER11)+6)))))</f>
        <v>sk_olano01</v>
      </c>
      <c r="EO11" s="345" t="str">
        <f>IF(EK11="","",(MID(EK11,(SEARCH("^^",SUBSTITUTE(EK11," ","^^",LEN(EK11)-LEN(SUBSTITUTE(EK11," ","")))))+1,99)&amp;"_"&amp;LEFT(EK11,FIND(" ",EK11)-1)&amp;"_"&amp;EL11))</f>
        <v>Matovič_Igor_1973</v>
      </c>
      <c r="EP11" s="120"/>
      <c r="EQ11" s="120"/>
      <c r="ER11" s="120" t="s">
        <v>1748</v>
      </c>
      <c r="ES11" s="121">
        <f>IF(EW11="","",ES$3)</f>
        <v>44525</v>
      </c>
      <c r="ET11" s="122" t="str">
        <f>IF(EW11="","",ES$1)</f>
        <v>Heger I</v>
      </c>
      <c r="EU11" s="123">
        <f>IF(EW11="","",ES$2)</f>
        <v>44287</v>
      </c>
      <c r="EV11" s="123">
        <f>IF(EW11="","",ES$3)</f>
        <v>44525</v>
      </c>
      <c r="EW11" s="341" t="str">
        <f>IF(FD11="","",IF(ISNUMBER(SEARCH(":",FD11)),MID(FD11,FIND(":",FD11)+2,FIND("(",FD11)-FIND(":",FD11)-3),LEFT(FD11,FIND("(",FD11)-2)))</f>
        <v>Eduard Heger</v>
      </c>
      <c r="EX11" s="342" t="str">
        <f>IF(FD11="","",MID(FD11,FIND("(",FD11)+1,4))</f>
        <v>1976</v>
      </c>
      <c r="EY11" s="343" t="str">
        <f>IF(ISNUMBER(SEARCH("*female*",FD11)),"female",IF(ISNUMBER(SEARCH("*male*",FD11)),"male",""))</f>
        <v>male</v>
      </c>
      <c r="EZ11" s="344" t="str">
        <f>IF(FD11="","",IF(ISERROR(MID(FD11,FIND("male,",FD11)+6,(FIND(")",FD11)-(FIND("male,",FD11)+6))))=TRUE,"missing/error",MID(FD11,FIND("male,",FD11)+6,(FIND(")",FD11)-(FIND("male,",FD11)+6)))))</f>
        <v>sk_olano01</v>
      </c>
      <c r="FA11" s="345" t="str">
        <f>IF(EW11="","",(MID(EW11,(SEARCH("^^",SUBSTITUTE(EW11," ","^^",LEN(EW11)-LEN(SUBSTITUTE(EW11," ","")))))+1,99)&amp;"_"&amp;LEFT(EW11,FIND(" ",EW11)-1)&amp;"_"&amp;EX11))</f>
        <v>Heger_Eduard_1976</v>
      </c>
      <c r="FB11" s="120"/>
      <c r="FC11" s="120"/>
      <c r="FD11" s="120" t="s">
        <v>1750</v>
      </c>
    </row>
    <row r="12" spans="1:160" ht="13.5" customHeight="1">
      <c r="A12" s="91"/>
      <c r="B12" s="120" t="s">
        <v>714</v>
      </c>
      <c r="C12" s="83" t="s">
        <v>715</v>
      </c>
      <c r="D12" s="184"/>
      <c r="E12" s="121"/>
      <c r="F12" s="122"/>
      <c r="G12" s="123"/>
      <c r="H12" s="123"/>
      <c r="I12" s="124"/>
      <c r="J12" s="125"/>
      <c r="K12" s="126"/>
      <c r="L12" s="127"/>
      <c r="M12" s="128"/>
      <c r="O12" s="120"/>
      <c r="P12" s="184"/>
      <c r="Q12" s="121"/>
      <c r="R12" s="122"/>
      <c r="S12" s="123"/>
      <c r="T12" s="123"/>
      <c r="U12" s="124"/>
      <c r="V12" s="125"/>
      <c r="W12" s="126"/>
      <c r="X12" s="127"/>
      <c r="Y12" s="128"/>
      <c r="AA12" s="120"/>
      <c r="AB12" s="120"/>
      <c r="AC12" s="121"/>
      <c r="AD12" s="122"/>
      <c r="AE12" s="123"/>
      <c r="AF12" s="123"/>
      <c r="AG12" s="124"/>
      <c r="AH12" s="125"/>
      <c r="AI12" s="126"/>
      <c r="AJ12" s="127"/>
      <c r="AK12" s="128"/>
      <c r="AM12" s="120"/>
      <c r="AN12" s="120"/>
      <c r="AO12" s="121"/>
      <c r="AP12" s="122"/>
      <c r="AQ12" s="123"/>
      <c r="AR12" s="123"/>
      <c r="AS12" s="124"/>
      <c r="AT12" s="125"/>
      <c r="AU12" s="126"/>
      <c r="AV12" s="127"/>
      <c r="AW12" s="128"/>
      <c r="AX12" s="83"/>
      <c r="AY12" s="120"/>
      <c r="AZ12" s="120"/>
      <c r="BA12" s="121"/>
      <c r="BB12" s="122"/>
      <c r="BC12" s="123"/>
      <c r="BD12" s="123"/>
      <c r="BE12" s="124"/>
      <c r="BF12" s="125"/>
      <c r="BG12" s="126"/>
      <c r="BH12" s="127"/>
      <c r="BI12" s="128"/>
      <c r="BJ12" s="83"/>
      <c r="BK12" s="120"/>
      <c r="BL12" s="120"/>
      <c r="BM12" s="121"/>
      <c r="BN12" s="122"/>
      <c r="BO12" s="123"/>
      <c r="BP12" s="123"/>
      <c r="BQ12" s="124"/>
      <c r="BR12" s="125"/>
      <c r="BS12" s="126"/>
      <c r="BT12" s="127"/>
      <c r="BU12" s="128"/>
      <c r="BV12" s="83"/>
      <c r="BW12" s="120"/>
      <c r="BX12" s="120"/>
      <c r="BY12" s="121"/>
      <c r="BZ12" s="122"/>
      <c r="CA12" s="123"/>
      <c r="CB12" s="123"/>
      <c r="CC12" s="124"/>
      <c r="CD12" s="125"/>
      <c r="CE12" s="126"/>
      <c r="CF12" s="127"/>
      <c r="CG12" s="128"/>
      <c r="CH12" s="83"/>
      <c r="CI12" s="120"/>
      <c r="CJ12" s="120"/>
      <c r="CK12" s="121">
        <v>41003</v>
      </c>
      <c r="CL12" s="122" t="s">
        <v>1406</v>
      </c>
      <c r="CM12" s="123">
        <v>40368</v>
      </c>
      <c r="CN12" s="123">
        <v>41003</v>
      </c>
      <c r="CO12" s="124" t="s">
        <v>716</v>
      </c>
      <c r="CP12" s="125" t="s">
        <v>717</v>
      </c>
      <c r="CQ12" s="126" t="s">
        <v>697</v>
      </c>
      <c r="CR12" s="127" t="s">
        <v>301</v>
      </c>
      <c r="CS12" s="128" t="s">
        <v>718</v>
      </c>
      <c r="CT12" s="83"/>
      <c r="CU12" s="120"/>
      <c r="CV12" s="120" t="s">
        <v>1402</v>
      </c>
      <c r="CW12" s="121"/>
      <c r="CX12" s="122"/>
      <c r="CY12" s="123"/>
      <c r="CZ12" s="123"/>
      <c r="DA12" s="124"/>
      <c r="DB12" s="125"/>
      <c r="DC12" s="126"/>
      <c r="DD12" s="127"/>
      <c r="DE12" s="128"/>
      <c r="DF12" s="83"/>
      <c r="DG12" s="120"/>
      <c r="DH12" s="120"/>
      <c r="DI12" s="121" t="str">
        <f>IF(DM12="","",DI$3)</f>
        <v/>
      </c>
      <c r="DJ12" s="122" t="str">
        <f>IF(DM12="","",DI$1)</f>
        <v/>
      </c>
      <c r="DK12" s="123" t="str">
        <f>IF(DM12="","",DI$2)</f>
        <v/>
      </c>
      <c r="DL12" s="123" t="str">
        <f>IF(DM12="","",DI$3)</f>
        <v/>
      </c>
      <c r="DM12" s="124" t="str">
        <f>IF(DT12="","",IF(ISNUMBER(SEARCH(":",DT12)),MID(DT12,FIND(":",DT12)+2,FIND("(",DT12)-FIND(":",DT12)-3),LEFT(DT12,FIND("(",DT12)-2)))</f>
        <v/>
      </c>
      <c r="DN12" s="125" t="str">
        <f>IF(DT12="","",MID(DT12,FIND("(",DT12)+1,4))</f>
        <v/>
      </c>
      <c r="DO12" s="126" t="str">
        <f>IF(ISNUMBER(SEARCH("*female*",DT12)),"female",IF(ISNUMBER(SEARCH("*male*",DT12)),"male",""))</f>
        <v/>
      </c>
      <c r="DP12" s="127" t="str">
        <f>IF(DT12="","",IF(ISERROR(MID(DT12,FIND("male,",DT12)+6,(FIND(")",DT12)-(FIND("male,",DT12)+6))))=TRUE,"missing/error",MID(DT12,FIND("male,",DT12)+6,(FIND(")",DT12)-(FIND("male,",DT12)+6)))))</f>
        <v/>
      </c>
      <c r="DQ12" s="128" t="str">
        <f>IF(DM12="","",(MID(DM12,(SEARCH("^^",SUBSTITUTE(DM12," ","^^",LEN(DM12)-LEN(SUBSTITUTE(DM12," ","")))))+1,99)&amp;"_"&amp;LEFT(DM12,FIND(" ",DM12)-1)&amp;"_"&amp;DN12))</f>
        <v/>
      </c>
      <c r="DR12" s="83"/>
      <c r="DS12" s="120"/>
      <c r="DT12" s="120"/>
      <c r="DU12" s="121" t="str">
        <f>IF(DY12="","",DU$3)</f>
        <v/>
      </c>
      <c r="DV12" s="122" t="str">
        <f>IF(DY12="","",DU$1)</f>
        <v/>
      </c>
      <c r="DW12" s="123" t="str">
        <f>IF(DY12="","",DU$2)</f>
        <v/>
      </c>
      <c r="DX12" s="123" t="str">
        <f>IF(DY12="","",DU$3)</f>
        <v/>
      </c>
      <c r="DY12" s="124" t="str">
        <f>IF(EF12="","",IF(ISNUMBER(SEARCH(":",EF12)),MID(EF12,FIND(":",EF12)+2,FIND("(",EF12)-FIND(":",EF12)-3),LEFT(EF12,FIND("(",EF12)-2)))</f>
        <v/>
      </c>
      <c r="DZ12" s="125" t="str">
        <f>IF(EF12="","",MID(EF12,FIND("(",EF12)+1,4))</f>
        <v/>
      </c>
      <c r="EA12" s="126" t="str">
        <f>IF(ISNUMBER(SEARCH("*female*",EF12)),"female",IF(ISNUMBER(SEARCH("*male*",EF12)),"male",""))</f>
        <v/>
      </c>
      <c r="EB12" s="127" t="str">
        <f>IF(EF12="","",IF(ISERROR(MID(EF12,FIND("male,",EF12)+6,(FIND(")",EF12)-(FIND("male,",EF12)+6))))=TRUE,"missing/error",MID(EF12,FIND("male,",EF12)+6,(FIND(")",EF12)-(FIND("male,",EF12)+6)))))</f>
        <v/>
      </c>
      <c r="EC12" s="128" t="str">
        <f>IF(DY12="","",(MID(DY12,(SEARCH("^^",SUBSTITUTE(DY12," ","^^",LEN(DY12)-LEN(SUBSTITUTE(DY12," ","")))))+1,99)&amp;"_"&amp;LEFT(DY12,FIND(" ",DY12)-1)&amp;"_"&amp;DZ12))</f>
        <v/>
      </c>
      <c r="ED12" s="83"/>
      <c r="EE12" s="120"/>
      <c r="EF12" s="120"/>
      <c r="EG12" s="121" t="str">
        <f>IF(EK12="","",EG$3)</f>
        <v/>
      </c>
      <c r="EH12" s="122" t="str">
        <f>IF(EK12="","",EG$1)</f>
        <v/>
      </c>
      <c r="EI12" s="123" t="str">
        <f>IF(EK12="","",EG$2)</f>
        <v/>
      </c>
      <c r="EJ12" s="123" t="str">
        <f>IF(EK12="","",EG$3)</f>
        <v/>
      </c>
      <c r="EK12" s="341" t="str">
        <f>IF(ER12="","",IF(ISNUMBER(SEARCH(":",ER12)),MID(ER12,FIND(":",ER12)+2,FIND("(",ER12)-FIND(":",ER12)-3),LEFT(ER12,FIND("(",ER12)-2)))</f>
        <v/>
      </c>
      <c r="EL12" s="342" t="str">
        <f>IF(ER12="","",MID(ER12,FIND("(",ER12)+1,4))</f>
        <v/>
      </c>
      <c r="EM12" s="343" t="str">
        <f>IF(ISNUMBER(SEARCH("*female*",ER12)),"female",IF(ISNUMBER(SEARCH("*male*",ER12)),"male",""))</f>
        <v/>
      </c>
      <c r="EN12" s="344" t="str">
        <f t="shared" ref="EN12:EN79" si="0">IF(ER12="","",IF(ISERROR(MID(ER12,FIND("male,",ER12)+6,(FIND(")",ER12)-(FIND("male,",ER12)+6))))=TRUE,"missing/error",MID(ER12,FIND("male,",ER12)+6,(FIND(")",ER12)-(FIND("male,",ER12)+6)))))</f>
        <v/>
      </c>
      <c r="EO12" s="345" t="str">
        <f>IF(EK12="","",(MID(EK12,(SEARCH("^^",SUBSTITUTE(EK12," ","^^",LEN(EK12)-LEN(SUBSTITUTE(EK12," ","")))))+1,99)&amp;"_"&amp;LEFT(EK12,FIND(" ",EK12)-1)&amp;"_"&amp;EL12))</f>
        <v/>
      </c>
      <c r="EP12" s="120"/>
      <c r="EQ12" s="120"/>
      <c r="ER12" s="120"/>
      <c r="ES12" s="121" t="str">
        <f>IF(EW12="","",ES$3)</f>
        <v/>
      </c>
      <c r="ET12" s="122" t="str">
        <f>IF(EW12="","",ES$1)</f>
        <v/>
      </c>
      <c r="EU12" s="123" t="str">
        <f>IF(EW12="","",ES$2)</f>
        <v/>
      </c>
      <c r="EV12" s="123" t="str">
        <f>IF(EW12="","",ES$3)</f>
        <v/>
      </c>
      <c r="EW12" s="341" t="str">
        <f>IF(FD12="","",IF(ISNUMBER(SEARCH(":",FD12)),MID(FD12,FIND(":",FD12)+2,FIND("(",FD12)-FIND(":",FD12)-3),LEFT(FD12,FIND("(",FD12)-2)))</f>
        <v/>
      </c>
      <c r="EX12" s="342" t="str">
        <f>IF(FD12="","",MID(FD12,FIND("(",FD12)+1,4))</f>
        <v/>
      </c>
      <c r="EY12" s="343" t="str">
        <f>IF(ISNUMBER(SEARCH("*female*",FD12)),"female",IF(ISNUMBER(SEARCH("*male*",FD12)),"male",""))</f>
        <v/>
      </c>
      <c r="EZ12" s="344" t="str">
        <f t="shared" ref="EZ12:EZ79" si="1">IF(FD12="","",IF(ISERROR(MID(FD12,FIND("male,",FD12)+6,(FIND(")",FD12)-(FIND("male,",FD12)+6))))=TRUE,"missing/error",MID(FD12,FIND("male,",FD12)+6,(FIND(")",FD12)-(FIND("male,",FD12)+6)))))</f>
        <v/>
      </c>
      <c r="FA12" s="345" t="str">
        <f>IF(EW12="","",(MID(EW12,(SEARCH("^^",SUBSTITUTE(EW12," ","^^",LEN(EW12)-LEN(SUBSTITUTE(EW12," ","")))))+1,99)&amp;"_"&amp;LEFT(EW12,FIND(" ",EW12)-1)&amp;"_"&amp;EX12))</f>
        <v/>
      </c>
      <c r="FB12" s="120"/>
      <c r="FC12" s="120"/>
      <c r="FD12" s="120"/>
    </row>
    <row r="13" spans="1:160" ht="13.5" customHeight="1">
      <c r="A13" s="91"/>
      <c r="B13" s="120" t="s">
        <v>1725</v>
      </c>
      <c r="C13" s="83" t="s">
        <v>1726</v>
      </c>
      <c r="D13" s="184"/>
      <c r="E13" s="121"/>
      <c r="F13" s="122"/>
      <c r="G13" s="123"/>
      <c r="H13" s="123"/>
      <c r="I13" s="124"/>
      <c r="J13" s="125"/>
      <c r="K13" s="126"/>
      <c r="L13" s="127"/>
      <c r="M13" s="128"/>
      <c r="O13" s="120"/>
      <c r="P13" s="184"/>
      <c r="Q13" s="121"/>
      <c r="R13" s="122"/>
      <c r="S13" s="123"/>
      <c r="T13" s="123"/>
      <c r="U13" s="124"/>
      <c r="V13" s="125"/>
      <c r="W13" s="126"/>
      <c r="X13" s="127"/>
      <c r="Y13" s="128"/>
      <c r="AA13" s="120"/>
      <c r="AB13" s="120"/>
      <c r="AC13" s="121"/>
      <c r="AD13" s="122"/>
      <c r="AE13" s="123"/>
      <c r="AF13" s="123"/>
      <c r="AG13" s="124"/>
      <c r="AH13" s="125"/>
      <c r="AI13" s="126"/>
      <c r="AJ13" s="127"/>
      <c r="AK13" s="128"/>
      <c r="AM13" s="120"/>
      <c r="AN13" s="120"/>
      <c r="AO13" s="121"/>
      <c r="AP13" s="122"/>
      <c r="AQ13" s="123"/>
      <c r="AR13" s="123"/>
      <c r="AS13" s="124"/>
      <c r="AT13" s="125"/>
      <c r="AU13" s="126"/>
      <c r="AV13" s="127"/>
      <c r="AW13" s="128"/>
      <c r="AX13" s="83"/>
      <c r="AY13" s="120"/>
      <c r="AZ13" s="120"/>
      <c r="BA13" s="121"/>
      <c r="BB13" s="122"/>
      <c r="BC13" s="123"/>
      <c r="BD13" s="123"/>
      <c r="BE13" s="124"/>
      <c r="BF13" s="125"/>
      <c r="BG13" s="126"/>
      <c r="BH13" s="127"/>
      <c r="BI13" s="128"/>
      <c r="BJ13" s="83"/>
      <c r="BK13" s="120"/>
      <c r="BL13" s="120"/>
      <c r="BM13" s="121"/>
      <c r="BN13" s="122"/>
      <c r="BO13" s="123"/>
      <c r="BP13" s="123"/>
      <c r="BQ13" s="124"/>
      <c r="BR13" s="125"/>
      <c r="BS13" s="126"/>
      <c r="BT13" s="127"/>
      <c r="BU13" s="128"/>
      <c r="BV13" s="83"/>
      <c r="BW13" s="120"/>
      <c r="BX13" s="120"/>
      <c r="BY13" s="121"/>
      <c r="BZ13" s="122"/>
      <c r="CA13" s="123"/>
      <c r="CB13" s="123"/>
      <c r="CC13" s="124"/>
      <c r="CD13" s="125"/>
      <c r="CE13" s="126"/>
      <c r="CF13" s="127"/>
      <c r="CG13" s="128"/>
      <c r="CH13" s="83"/>
      <c r="CI13" s="120"/>
      <c r="CJ13" s="120"/>
      <c r="CK13" s="121"/>
      <c r="CL13" s="122"/>
      <c r="CM13" s="123"/>
      <c r="CN13" s="123"/>
      <c r="CO13" s="124"/>
      <c r="CP13" s="125"/>
      <c r="CQ13" s="126"/>
      <c r="CR13" s="127"/>
      <c r="CS13" s="128"/>
      <c r="CT13" s="83"/>
      <c r="CU13" s="120"/>
      <c r="CV13" s="120"/>
      <c r="CW13" s="121"/>
      <c r="CX13" s="122"/>
      <c r="CY13" s="123"/>
      <c r="CZ13" s="123"/>
      <c r="DA13" s="124"/>
      <c r="DB13" s="125"/>
      <c r="DC13" s="126"/>
      <c r="DD13" s="127"/>
      <c r="DE13" s="128"/>
      <c r="DF13" s="83"/>
      <c r="DG13" s="120"/>
      <c r="DH13" s="120"/>
      <c r="DI13" s="121">
        <f>IF(DM13="","",DI$3)</f>
        <v>43181</v>
      </c>
      <c r="DJ13" s="122" t="str">
        <f>IF(DM13="","",DI$1)</f>
        <v>Fico III</v>
      </c>
      <c r="DK13" s="123">
        <f>IF(DM13="","",DI$2)</f>
        <v>42452</v>
      </c>
      <c r="DL13" s="123">
        <v>43181</v>
      </c>
      <c r="DM13" s="124" t="str">
        <f>IF(DT13="","",IF(ISNUMBER(SEARCH(":",DT13)),MID(DT13,FIND(":",DT13)+2,FIND("(",DT13)-FIND(":",DT13)-3),LEFT(DT13,FIND("(",DT13)-2)))</f>
        <v>Peter Pellegrini</v>
      </c>
      <c r="DN13" s="125" t="str">
        <f>IF(DT13="","",MID(DT13,FIND("(",DT13)+1,4))</f>
        <v>1957</v>
      </c>
      <c r="DO13" s="126" t="str">
        <f>IF(ISNUMBER(SEARCH("*female*",DT13)),"female",IF(ISNUMBER(SEARCH("*male*",DT13)),"male",""))</f>
        <v>male</v>
      </c>
      <c r="DP13" s="127" t="str">
        <f>IF(DT13="","",IF(ISERROR(MID(DT13,FIND("male,",DT13)+6,(FIND(")",DT13)-(FIND("male,",DT13)+6))))=TRUE,"missing/error",MID(DT13,FIND("male,",DT13)+6,(FIND(")",DT13)-(FIND("male,",DT13)+6)))))</f>
        <v>sk_smer01</v>
      </c>
      <c r="DQ13" s="128" t="str">
        <f>IF(DM13="","",(MID(DM13,(SEARCH("^^",SUBSTITUTE(DM13," ","^^",LEN(DM13)-LEN(SUBSTITUTE(DM13," ","")))))+1,99)&amp;"_"&amp;LEFT(DM13,FIND(" ",DM13)-1)&amp;"_"&amp;DN13))</f>
        <v>Pellegrini_Peter_1957</v>
      </c>
      <c r="DR13" s="83"/>
      <c r="DS13" s="120"/>
      <c r="DT13" s="120" t="s">
        <v>1727</v>
      </c>
      <c r="DU13" s="121">
        <f>IF(DY13="","",DU$3)</f>
        <v>43910</v>
      </c>
      <c r="DV13" s="122" t="str">
        <f>IF(DY13="","",DU$1)</f>
        <v>Pelegrini I</v>
      </c>
      <c r="DW13" s="123">
        <f>IF(DY13="","",DU$2)</f>
        <v>43181</v>
      </c>
      <c r="DX13" s="123">
        <f>IF(DY13="","",DU$3)</f>
        <v>43910</v>
      </c>
      <c r="DY13" s="124" t="str">
        <f>IF(EF13="","",IF(ISNUMBER(SEARCH(":",EF13)),MID(EF13,FIND(":",EF13)+2,FIND("(",EF13)-FIND(":",EF13)-3),LEFT(EF13,FIND("(",EF13)-2)))</f>
        <v>Richard Raši</v>
      </c>
      <c r="DZ13" s="125" t="str">
        <f>IF(EF13="","",MID(EF13,FIND("(",EF13)+1,4))</f>
        <v>1971</v>
      </c>
      <c r="EA13" s="126" t="str">
        <f>IF(ISNUMBER(SEARCH("*female*",EF13)),"female",IF(ISNUMBER(SEARCH("*male*",EF13)),"male",""))</f>
        <v>male</v>
      </c>
      <c r="EB13" s="127" t="str">
        <f>IF(EF13="","",IF(ISERROR(MID(EF13,FIND("male,",EF13)+6,(FIND(")",EF13)-(FIND("male,",EF13)+6))))=TRUE,"missing/error",MID(EF13,FIND("male,",EF13)+6,(FIND(")",EF13)-(FIND("male,",EF13)+6)))))</f>
        <v>sk_smer01</v>
      </c>
      <c r="EC13" s="128" t="str">
        <f>IF(DY13="","",(MID(DY13,(SEARCH("^^",SUBSTITUTE(DY13," ","^^",LEN(DY13)-LEN(SUBSTITUTE(DY13," ","")))))+1,99)&amp;"_"&amp;LEFT(DY13,FIND(" ",DY13)-1)&amp;"_"&amp;DZ13))</f>
        <v>Raši_Richard_1971</v>
      </c>
      <c r="ED13" s="83"/>
      <c r="EE13" s="120"/>
      <c r="EF13" s="120" t="s">
        <v>1728</v>
      </c>
      <c r="EG13" s="121" t="str">
        <f>IF(EK13="","",EG$3)</f>
        <v/>
      </c>
      <c r="EH13" s="122" t="str">
        <f>IF(EK13="","",EG$1)</f>
        <v/>
      </c>
      <c r="EI13" s="123" t="str">
        <f>IF(EK13="","",EG$2)</f>
        <v/>
      </c>
      <c r="EJ13" s="123" t="str">
        <f>IF(EK13="","",EG$3)</f>
        <v/>
      </c>
      <c r="EK13" s="341" t="str">
        <f>IF(ER13="","",IF(ISNUMBER(SEARCH(":",ER13)),MID(ER13,FIND(":",ER13)+2,FIND("(",ER13)-FIND(":",ER13)-3),LEFT(ER13,FIND("(",ER13)-2)))</f>
        <v/>
      </c>
      <c r="EL13" s="342" t="str">
        <f>IF(ER13="","",MID(ER13,FIND("(",ER13)+1,4))</f>
        <v/>
      </c>
      <c r="EM13" s="343" t="str">
        <f>IF(ISNUMBER(SEARCH("*female*",ER13)),"female",IF(ISNUMBER(SEARCH("*male*",ER13)),"male",""))</f>
        <v/>
      </c>
      <c r="EN13" s="344" t="str">
        <f t="shared" si="0"/>
        <v/>
      </c>
      <c r="EO13" s="345" t="str">
        <f>IF(EK13="","",(MID(EK13,(SEARCH("^^",SUBSTITUTE(EK13," ","^^",LEN(EK13)-LEN(SUBSTITUTE(EK13," ","")))))+1,99)&amp;"_"&amp;LEFT(EK13,FIND(" ",EK13)-1)&amp;"_"&amp;EL13))</f>
        <v/>
      </c>
      <c r="EP13" s="120"/>
      <c r="EQ13" s="120"/>
      <c r="ER13" s="120"/>
      <c r="ES13" s="121" t="str">
        <f>IF(EW13="","",ES$3)</f>
        <v/>
      </c>
      <c r="ET13" s="122" t="str">
        <f>IF(EW13="","",ES$1)</f>
        <v/>
      </c>
      <c r="EU13" s="123" t="str">
        <f>IF(EW13="","",ES$2)</f>
        <v/>
      </c>
      <c r="EV13" s="123" t="str">
        <f>IF(EW13="","",ES$3)</f>
        <v/>
      </c>
      <c r="EW13" s="341" t="str">
        <f>IF(FD13="","",IF(ISNUMBER(SEARCH(":",FD13)),MID(FD13,FIND(":",FD13)+2,FIND("(",FD13)-FIND(":",FD13)-3),LEFT(FD13,FIND("(",FD13)-2)))</f>
        <v/>
      </c>
      <c r="EX13" s="342" t="str">
        <f>IF(FD13="","",MID(FD13,FIND("(",FD13)+1,4))</f>
        <v/>
      </c>
      <c r="EY13" s="343" t="str">
        <f>IF(ISNUMBER(SEARCH("*female*",FD13)),"female",IF(ISNUMBER(SEARCH("*male*",FD13)),"male",""))</f>
        <v/>
      </c>
      <c r="EZ13" s="344" t="str">
        <f t="shared" si="1"/>
        <v/>
      </c>
      <c r="FA13" s="345" t="str">
        <f>IF(EW13="","",(MID(EW13,(SEARCH("^^",SUBSTITUTE(EW13," ","^^",LEN(EW13)-LEN(SUBSTITUTE(EW13," ","")))))+1,99)&amp;"_"&amp;LEFT(EW13,FIND(" ",EW13)-1)&amp;"_"&amp;EX13))</f>
        <v/>
      </c>
      <c r="FB13" s="120"/>
      <c r="FC13" s="120"/>
      <c r="FD13" s="120"/>
    </row>
    <row r="14" spans="1:160" ht="13.5" customHeight="1">
      <c r="A14" s="91"/>
      <c r="B14" s="120" t="s">
        <v>1744</v>
      </c>
      <c r="C14" s="83" t="s">
        <v>1745</v>
      </c>
      <c r="D14" s="184"/>
      <c r="E14" s="121"/>
      <c r="F14" s="122"/>
      <c r="G14" s="123"/>
      <c r="H14" s="123"/>
      <c r="I14" s="124"/>
      <c r="J14" s="125"/>
      <c r="K14" s="126"/>
      <c r="L14" s="127"/>
      <c r="M14" s="128"/>
      <c r="O14" s="120"/>
      <c r="P14" s="184"/>
      <c r="Q14" s="121"/>
      <c r="R14" s="122"/>
      <c r="S14" s="123"/>
      <c r="T14" s="123"/>
      <c r="U14" s="124"/>
      <c r="V14" s="125"/>
      <c r="W14" s="126"/>
      <c r="X14" s="127"/>
      <c r="Y14" s="128"/>
      <c r="AA14" s="120"/>
      <c r="AB14" s="120"/>
      <c r="AC14" s="121"/>
      <c r="AD14" s="122"/>
      <c r="AE14" s="123"/>
      <c r="AF14" s="123"/>
      <c r="AG14" s="124"/>
      <c r="AH14" s="125"/>
      <c r="AI14" s="126"/>
      <c r="AJ14" s="127"/>
      <c r="AK14" s="128"/>
      <c r="AM14" s="120"/>
      <c r="AN14" s="120"/>
      <c r="AO14" s="121"/>
      <c r="AP14" s="122"/>
      <c r="AQ14" s="123"/>
      <c r="AR14" s="123"/>
      <c r="AS14" s="124"/>
      <c r="AT14" s="125"/>
      <c r="AU14" s="126"/>
      <c r="AV14" s="127"/>
      <c r="AW14" s="128"/>
      <c r="AX14" s="83"/>
      <c r="AY14" s="120"/>
      <c r="AZ14" s="120"/>
      <c r="BA14" s="121"/>
      <c r="BB14" s="122"/>
      <c r="BC14" s="123"/>
      <c r="BD14" s="123"/>
      <c r="BE14" s="124"/>
      <c r="BF14" s="125"/>
      <c r="BG14" s="126"/>
      <c r="BH14" s="127"/>
      <c r="BI14" s="128"/>
      <c r="BJ14" s="83"/>
      <c r="BK14" s="120"/>
      <c r="BL14" s="120"/>
      <c r="BM14" s="121"/>
      <c r="BN14" s="122"/>
      <c r="BO14" s="123"/>
      <c r="BP14" s="123"/>
      <c r="BQ14" s="124"/>
      <c r="BR14" s="125"/>
      <c r="BS14" s="126"/>
      <c r="BT14" s="127"/>
      <c r="BU14" s="128"/>
      <c r="BV14" s="83"/>
      <c r="BW14" s="120"/>
      <c r="BX14" s="120"/>
      <c r="BY14" s="121"/>
      <c r="BZ14" s="122"/>
      <c r="CA14" s="123"/>
      <c r="CB14" s="123"/>
      <c r="CC14" s="124"/>
      <c r="CD14" s="125"/>
      <c r="CE14" s="126"/>
      <c r="CF14" s="127"/>
      <c r="CG14" s="128"/>
      <c r="CH14" s="83"/>
      <c r="CI14" s="120"/>
      <c r="CJ14" s="120"/>
      <c r="CK14" s="121"/>
      <c r="CL14" s="122"/>
      <c r="CM14" s="123"/>
      <c r="CN14" s="123"/>
      <c r="CO14" s="124"/>
      <c r="CP14" s="125"/>
      <c r="CQ14" s="126"/>
      <c r="CR14" s="127"/>
      <c r="CS14" s="128"/>
      <c r="CT14" s="83"/>
      <c r="CU14" s="120"/>
      <c r="CV14" s="120"/>
      <c r="CW14" s="121"/>
      <c r="CX14" s="122"/>
      <c r="CY14" s="123"/>
      <c r="CZ14" s="123"/>
      <c r="DA14" s="124"/>
      <c r="DB14" s="125"/>
      <c r="DC14" s="126"/>
      <c r="DD14" s="127"/>
      <c r="DE14" s="128"/>
      <c r="DF14" s="83"/>
      <c r="DG14" s="120"/>
      <c r="DH14" s="120"/>
      <c r="DI14" s="121"/>
      <c r="DJ14" s="122"/>
      <c r="DK14" s="123"/>
      <c r="DL14" s="123"/>
      <c r="DM14" s="124"/>
      <c r="DN14" s="125"/>
      <c r="DO14" s="126"/>
      <c r="DP14" s="127"/>
      <c r="DQ14" s="128"/>
      <c r="DR14" s="83"/>
      <c r="DS14" s="120"/>
      <c r="DT14" s="120"/>
      <c r="DU14" s="121"/>
      <c r="DV14" s="122"/>
      <c r="DW14" s="123"/>
      <c r="DX14" s="123"/>
      <c r="DY14" s="124"/>
      <c r="DZ14" s="125"/>
      <c r="EA14" s="126"/>
      <c r="EB14" s="127"/>
      <c r="EC14" s="128"/>
      <c r="ED14" s="83"/>
      <c r="EE14" s="120"/>
      <c r="EF14" s="120"/>
      <c r="EG14" s="121">
        <f t="shared" ref="EG14:EG17" si="2">IF(EK14="","",EG$3)</f>
        <v>44287</v>
      </c>
      <c r="EH14" s="122" t="str">
        <f t="shared" ref="EH14:EH17" si="3">IF(EK14="","",EG$1)</f>
        <v>Matovič I</v>
      </c>
      <c r="EI14" s="123">
        <f t="shared" ref="EI14:EI15" si="4">IF(EK14="","",EG$2)</f>
        <v>43910</v>
      </c>
      <c r="EJ14" s="123">
        <v>44032</v>
      </c>
      <c r="EK14" s="341" t="str">
        <f t="shared" ref="EK14:EK45" si="5">IF(ER14="","",IF(ISNUMBER(SEARCH(":",ER14)),MID(ER14,FIND(":",ER14)+2,FIND("(",ER14)-FIND(":",ER14)-3),LEFT(ER14,FIND("(",ER14)-2)))</f>
        <v>Veronika Remišová</v>
      </c>
      <c r="EL14" s="342" t="str">
        <f t="shared" ref="EL14:EL79" si="6">IF(ER14="","",MID(ER14,FIND("(",ER14)+1,4))</f>
        <v>1976</v>
      </c>
      <c r="EM14" s="343" t="str">
        <f t="shared" ref="EM14:EM79" si="7">IF(ISNUMBER(SEARCH("*female*",ER14)),"female",IF(ISNUMBER(SEARCH("*male*",ER14)),"male",""))</f>
        <v>female</v>
      </c>
      <c r="EN14" s="344" t="str">
        <f t="shared" si="0"/>
        <v>sk_zl01</v>
      </c>
      <c r="EO14" s="345" t="str">
        <f t="shared" ref="EO14:EO79" si="8">IF(EK14="","",(MID(EK14,(SEARCH("^^",SUBSTITUTE(EK14," ","^^",LEN(EK14)-LEN(SUBSTITUTE(EK14," ","")))))+1,99)&amp;"_"&amp;LEFT(EK14,FIND(" ",EK14)-1)&amp;"_"&amp;EL14))</f>
        <v>Remišová_Veronika_1976</v>
      </c>
      <c r="EP14" s="120"/>
      <c r="EQ14" s="120"/>
      <c r="ER14" s="120" t="s">
        <v>1743</v>
      </c>
      <c r="ES14" s="121" t="str">
        <f>IF(EW14="","",ES$3)</f>
        <v/>
      </c>
      <c r="ET14" s="122" t="str">
        <f>IF(EW14="","",ES$1)</f>
        <v/>
      </c>
      <c r="EU14" s="123" t="str">
        <f>IF(EW14="","",ES$2)</f>
        <v/>
      </c>
      <c r="EV14" s="123" t="str">
        <f>IF(EW14="","",ES$3)</f>
        <v/>
      </c>
      <c r="EW14" s="341" t="str">
        <f>IF(FD14="","",IF(ISNUMBER(SEARCH(":",FD14)),MID(FD14,FIND(":",FD14)+2,FIND("(",FD14)-FIND(":",FD14)-3),LEFT(FD14,FIND("(",FD14)-2)))</f>
        <v/>
      </c>
      <c r="EX14" s="342" t="str">
        <f>IF(FD14="","",MID(FD14,FIND("(",FD14)+1,4))</f>
        <v/>
      </c>
      <c r="EY14" s="343" t="str">
        <f>IF(ISNUMBER(SEARCH("*female*",FD14)),"female",IF(ISNUMBER(SEARCH("*male*",FD14)),"male",""))</f>
        <v/>
      </c>
      <c r="EZ14" s="344" t="str">
        <f t="shared" si="1"/>
        <v/>
      </c>
      <c r="FA14" s="345" t="str">
        <f>IF(EW14="","",(MID(EW14,(SEARCH("^^",SUBSTITUTE(EW14," ","^^",LEN(EW14)-LEN(SUBSTITUTE(EW14," ","")))))+1,99)&amp;"_"&amp;LEFT(EW14,FIND(" ",EW14)-1)&amp;"_"&amp;EX14))</f>
        <v/>
      </c>
      <c r="FB14" s="120"/>
      <c r="FC14" s="120"/>
      <c r="FD14" s="120"/>
    </row>
    <row r="15" spans="1:160" ht="13.5" customHeight="1">
      <c r="A15" s="91"/>
      <c r="B15" s="120" t="s">
        <v>1746</v>
      </c>
      <c r="C15" s="83" t="s">
        <v>1747</v>
      </c>
      <c r="D15" s="184"/>
      <c r="E15" s="121"/>
      <c r="F15" s="122"/>
      <c r="G15" s="123"/>
      <c r="H15" s="123"/>
      <c r="I15" s="124"/>
      <c r="J15" s="125"/>
      <c r="K15" s="126"/>
      <c r="L15" s="127"/>
      <c r="M15" s="128"/>
      <c r="O15" s="120"/>
      <c r="P15" s="184"/>
      <c r="Q15" s="121"/>
      <c r="R15" s="122"/>
      <c r="S15" s="123"/>
      <c r="T15" s="123"/>
      <c r="U15" s="124"/>
      <c r="V15" s="125"/>
      <c r="W15" s="126"/>
      <c r="X15" s="127"/>
      <c r="Y15" s="128"/>
      <c r="AA15" s="120"/>
      <c r="AB15" s="120"/>
      <c r="AC15" s="121"/>
      <c r="AD15" s="122"/>
      <c r="AE15" s="123"/>
      <c r="AF15" s="123"/>
      <c r="AG15" s="124"/>
      <c r="AH15" s="125"/>
      <c r="AI15" s="126"/>
      <c r="AJ15" s="127"/>
      <c r="AK15" s="128"/>
      <c r="AM15" s="120"/>
      <c r="AN15" s="120"/>
      <c r="AO15" s="121"/>
      <c r="AP15" s="122"/>
      <c r="AQ15" s="123"/>
      <c r="AR15" s="123"/>
      <c r="AS15" s="124"/>
      <c r="AT15" s="125"/>
      <c r="AU15" s="126"/>
      <c r="AV15" s="127"/>
      <c r="AW15" s="128"/>
      <c r="AX15" s="83"/>
      <c r="AY15" s="120"/>
      <c r="AZ15" s="120"/>
      <c r="BA15" s="121"/>
      <c r="BB15" s="122"/>
      <c r="BC15" s="123"/>
      <c r="BD15" s="123"/>
      <c r="BE15" s="124"/>
      <c r="BF15" s="125"/>
      <c r="BG15" s="126"/>
      <c r="BH15" s="127"/>
      <c r="BI15" s="128"/>
      <c r="BJ15" s="83"/>
      <c r="BK15" s="120"/>
      <c r="BL15" s="120"/>
      <c r="BM15" s="121"/>
      <c r="BN15" s="122"/>
      <c r="BO15" s="123"/>
      <c r="BP15" s="123"/>
      <c r="BQ15" s="124"/>
      <c r="BR15" s="125"/>
      <c r="BS15" s="126"/>
      <c r="BT15" s="127"/>
      <c r="BU15" s="128"/>
      <c r="BV15" s="83"/>
      <c r="BW15" s="120"/>
      <c r="BX15" s="120"/>
      <c r="BY15" s="121"/>
      <c r="BZ15" s="122"/>
      <c r="CA15" s="123"/>
      <c r="CB15" s="123"/>
      <c r="CC15" s="124"/>
      <c r="CD15" s="125"/>
      <c r="CE15" s="126"/>
      <c r="CF15" s="127"/>
      <c r="CG15" s="128"/>
      <c r="CH15" s="83"/>
      <c r="CI15" s="120"/>
      <c r="CJ15" s="120"/>
      <c r="CK15" s="121"/>
      <c r="CL15" s="122"/>
      <c r="CM15" s="123"/>
      <c r="CN15" s="123"/>
      <c r="CO15" s="124"/>
      <c r="CP15" s="125"/>
      <c r="CQ15" s="126"/>
      <c r="CR15" s="127"/>
      <c r="CS15" s="128"/>
      <c r="CT15" s="83"/>
      <c r="CU15" s="120"/>
      <c r="CV15" s="120"/>
      <c r="CW15" s="121"/>
      <c r="CX15" s="122"/>
      <c r="CY15" s="123"/>
      <c r="CZ15" s="123"/>
      <c r="DA15" s="124"/>
      <c r="DB15" s="125"/>
      <c r="DC15" s="126"/>
      <c r="DD15" s="127"/>
      <c r="DE15" s="128"/>
      <c r="DF15" s="83"/>
      <c r="DG15" s="120"/>
      <c r="DH15" s="120"/>
      <c r="DI15" s="121"/>
      <c r="DJ15" s="122"/>
      <c r="DK15" s="123"/>
      <c r="DL15" s="123"/>
      <c r="DM15" s="124"/>
      <c r="DN15" s="125"/>
      <c r="DO15" s="126"/>
      <c r="DP15" s="127"/>
      <c r="DQ15" s="128"/>
      <c r="DR15" s="83"/>
      <c r="DS15" s="120"/>
      <c r="DT15" s="120"/>
      <c r="DU15" s="121"/>
      <c r="DV15" s="122"/>
      <c r="DW15" s="123"/>
      <c r="DX15" s="123"/>
      <c r="DY15" s="124"/>
      <c r="DZ15" s="125"/>
      <c r="EA15" s="126"/>
      <c r="EB15" s="127"/>
      <c r="EC15" s="128"/>
      <c r="ED15" s="83"/>
      <c r="EE15" s="120"/>
      <c r="EF15" s="120"/>
      <c r="EG15" s="121">
        <f t="shared" si="2"/>
        <v>44287</v>
      </c>
      <c r="EH15" s="122" t="str">
        <f t="shared" si="3"/>
        <v>Matovič I</v>
      </c>
      <c r="EI15" s="123">
        <f t="shared" si="4"/>
        <v>43910</v>
      </c>
      <c r="EJ15" s="123">
        <f t="shared" ref="EJ15:EJ17" si="9">IF(EK15="","",EG$3)</f>
        <v>44287</v>
      </c>
      <c r="EK15" s="341" t="str">
        <f t="shared" si="5"/>
        <v>Štefan Hollý</v>
      </c>
      <c r="EL15" s="342" t="str">
        <f t="shared" si="6"/>
        <v>1978</v>
      </c>
      <c r="EM15" s="343" t="str">
        <f t="shared" si="7"/>
        <v>male</v>
      </c>
      <c r="EN15" s="344" t="str">
        <f t="shared" si="0"/>
        <v>sk_sr-bk01</v>
      </c>
      <c r="EO15" s="345" t="str">
        <f t="shared" si="8"/>
        <v>Hollý_Štefan_1978</v>
      </c>
      <c r="EP15" s="120"/>
      <c r="EQ15" s="120"/>
      <c r="ER15" s="120" t="s">
        <v>1797</v>
      </c>
      <c r="ES15" s="121">
        <f>IF(EW15="","",ES$3)</f>
        <v>44525</v>
      </c>
      <c r="ET15" s="122" t="str">
        <f>IF(EW15="","",ES$1)</f>
        <v>Heger I</v>
      </c>
      <c r="EU15" s="123">
        <f>IF(EW15="","",ES$2)</f>
        <v>44287</v>
      </c>
      <c r="EV15" s="123">
        <f>IF(EW15="","",ES$3)</f>
        <v>44525</v>
      </c>
      <c r="EW15" s="341" t="str">
        <f>IF(FD15="","",IF(ISNUMBER(SEARCH(":",FD15)),MID(FD15,FIND(":",FD15)+2,FIND("(",FD15)-FIND(":",FD15)-3),LEFT(FD15,FIND("(",FD15)-2)))</f>
        <v>Štefan Hollý</v>
      </c>
      <c r="EX15" s="342" t="str">
        <f>IF(FD15="","",MID(FD15,FIND("(",FD15)+1,4))</f>
        <v>1978</v>
      </c>
      <c r="EY15" s="343" t="str">
        <f>IF(ISNUMBER(SEARCH("*female*",FD15)),"female",IF(ISNUMBER(SEARCH("*male*",FD15)),"male",""))</f>
        <v>male</v>
      </c>
      <c r="EZ15" s="344" t="str">
        <f t="shared" si="1"/>
        <v>sk_sr-bk01</v>
      </c>
      <c r="FA15" s="345" t="str">
        <f>IF(EW15="","",(MID(EW15,(SEARCH("^^",SUBSTITUTE(EW15," ","^^",LEN(EW15)-LEN(SUBSTITUTE(EW15," ","")))))+1,99)&amp;"_"&amp;LEFT(EW15,FIND(" ",EW15)-1)&amp;"_"&amp;EX15))</f>
        <v>Hollý_Štefan_1978</v>
      </c>
      <c r="FB15" s="120"/>
      <c r="FC15" s="120"/>
      <c r="FD15" s="120" t="s">
        <v>1797</v>
      </c>
    </row>
    <row r="16" spans="1:160" ht="13.5" customHeight="1">
      <c r="A16" s="129"/>
      <c r="B16" s="120" t="s">
        <v>719</v>
      </c>
      <c r="C16" s="83" t="s">
        <v>720</v>
      </c>
      <c r="D16" s="184"/>
      <c r="E16" s="121">
        <v>33779</v>
      </c>
      <c r="F16" s="122" t="s">
        <v>628</v>
      </c>
      <c r="G16" s="123">
        <v>33779</v>
      </c>
      <c r="H16" s="123">
        <v>34283</v>
      </c>
      <c r="I16" s="124" t="s">
        <v>721</v>
      </c>
      <c r="J16" s="125">
        <v>1940</v>
      </c>
      <c r="K16" s="126" t="s">
        <v>697</v>
      </c>
      <c r="L16" s="127" t="s">
        <v>298</v>
      </c>
      <c r="M16" s="128" t="s">
        <v>722</v>
      </c>
      <c r="O16" s="120"/>
      <c r="P16" s="184"/>
      <c r="Q16" s="121">
        <v>34283</v>
      </c>
      <c r="R16" s="122" t="s">
        <v>629</v>
      </c>
      <c r="S16" s="123">
        <v>34283</v>
      </c>
      <c r="T16" s="123">
        <v>34409</v>
      </c>
      <c r="U16" s="124" t="s">
        <v>723</v>
      </c>
      <c r="V16" s="125" t="s">
        <v>724</v>
      </c>
      <c r="W16" s="126" t="s">
        <v>697</v>
      </c>
      <c r="X16" s="127" t="s">
        <v>298</v>
      </c>
      <c r="Y16" s="128" t="s">
        <v>725</v>
      </c>
      <c r="AA16" s="120"/>
      <c r="AB16" s="120"/>
      <c r="AC16" s="121">
        <v>34409</v>
      </c>
      <c r="AD16" s="122" t="s">
        <v>630</v>
      </c>
      <c r="AE16" s="123">
        <v>34409</v>
      </c>
      <c r="AF16" s="123">
        <v>34680</v>
      </c>
      <c r="AG16" s="124" t="s">
        <v>721</v>
      </c>
      <c r="AH16" s="125" t="s">
        <v>726</v>
      </c>
      <c r="AI16" s="126" t="s">
        <v>697</v>
      </c>
      <c r="AJ16" s="127" t="s">
        <v>284</v>
      </c>
      <c r="AK16" s="128" t="s">
        <v>722</v>
      </c>
      <c r="AM16" s="120"/>
      <c r="AN16" s="120"/>
      <c r="AO16" s="121">
        <v>36160</v>
      </c>
      <c r="AP16" s="122" t="s">
        <v>631</v>
      </c>
      <c r="AQ16" s="123">
        <v>34680</v>
      </c>
      <c r="AR16" s="123">
        <v>36129</v>
      </c>
      <c r="AS16" s="124" t="s">
        <v>727</v>
      </c>
      <c r="AT16" s="125" t="s">
        <v>728</v>
      </c>
      <c r="AU16" s="126" t="s">
        <v>697</v>
      </c>
      <c r="AV16" s="127" t="s">
        <v>298</v>
      </c>
      <c r="AW16" s="128" t="s">
        <v>729</v>
      </c>
      <c r="AX16" s="83"/>
      <c r="AY16" s="120"/>
      <c r="AZ16" s="120"/>
      <c r="BA16" s="121">
        <v>36160</v>
      </c>
      <c r="BB16" s="122" t="s">
        <v>632</v>
      </c>
      <c r="BC16" s="123">
        <v>36129</v>
      </c>
      <c r="BD16" s="123">
        <v>37576</v>
      </c>
      <c r="BE16" s="124" t="s">
        <v>730</v>
      </c>
      <c r="BF16" s="125" t="s">
        <v>717</v>
      </c>
      <c r="BG16" s="126" t="s">
        <v>697</v>
      </c>
      <c r="BH16" s="127" t="s">
        <v>334</v>
      </c>
      <c r="BI16" s="128" t="s">
        <v>731</v>
      </c>
      <c r="BJ16" s="83"/>
      <c r="BK16" s="120"/>
      <c r="BL16" s="120"/>
      <c r="BM16" s="121">
        <v>37621</v>
      </c>
      <c r="BN16" s="122" t="s">
        <v>633</v>
      </c>
      <c r="BO16" s="123">
        <v>37576</v>
      </c>
      <c r="BP16" s="123">
        <v>38902</v>
      </c>
      <c r="BQ16" s="124" t="s">
        <v>730</v>
      </c>
      <c r="BR16" s="125" t="s">
        <v>717</v>
      </c>
      <c r="BS16" s="126" t="s">
        <v>697</v>
      </c>
      <c r="BT16" s="127" t="s">
        <v>336</v>
      </c>
      <c r="BU16" s="128" t="s">
        <v>731</v>
      </c>
      <c r="BV16" s="83"/>
      <c r="BW16" s="120"/>
      <c r="BX16" s="120"/>
      <c r="BY16" s="121">
        <v>39082</v>
      </c>
      <c r="BZ16" s="122" t="s">
        <v>634</v>
      </c>
      <c r="CA16" s="123">
        <v>38902</v>
      </c>
      <c r="CB16" s="123">
        <v>40368</v>
      </c>
      <c r="CC16" s="124" t="s">
        <v>732</v>
      </c>
      <c r="CD16" s="125" t="s">
        <v>733</v>
      </c>
      <c r="CE16" s="126" t="s">
        <v>697</v>
      </c>
      <c r="CF16" s="127" t="s">
        <v>345</v>
      </c>
      <c r="CG16" s="128" t="s">
        <v>734</v>
      </c>
      <c r="CH16" s="83"/>
      <c r="CI16" s="120"/>
      <c r="CJ16" s="120"/>
      <c r="CK16" s="121">
        <v>41003</v>
      </c>
      <c r="CL16" s="122" t="s">
        <v>1406</v>
      </c>
      <c r="CM16" s="123">
        <v>40368</v>
      </c>
      <c r="CN16" s="123">
        <v>41003</v>
      </c>
      <c r="CO16" s="124" t="s">
        <v>730</v>
      </c>
      <c r="CP16" s="125" t="s">
        <v>717</v>
      </c>
      <c r="CQ16" s="126" t="s">
        <v>697</v>
      </c>
      <c r="CR16" s="127" t="s">
        <v>336</v>
      </c>
      <c r="CS16" s="128" t="s">
        <v>731</v>
      </c>
      <c r="CT16" s="83"/>
      <c r="CU16" s="120"/>
      <c r="CV16" s="120" t="s">
        <v>735</v>
      </c>
      <c r="CW16" s="121">
        <f>CW$3</f>
        <v>42452</v>
      </c>
      <c r="CX16" s="122" t="s">
        <v>693</v>
      </c>
      <c r="CY16" s="123">
        <v>41003</v>
      </c>
      <c r="CZ16" s="123">
        <f>CW$3</f>
        <v>42452</v>
      </c>
      <c r="DA16" s="124" t="s">
        <v>736</v>
      </c>
      <c r="DB16" s="125" t="s">
        <v>737</v>
      </c>
      <c r="DC16" s="126" t="s">
        <v>697</v>
      </c>
      <c r="DD16" s="127" t="s">
        <v>345</v>
      </c>
      <c r="DE16" s="128" t="s">
        <v>738</v>
      </c>
      <c r="DF16" s="83"/>
      <c r="DG16" s="120"/>
      <c r="DH16" s="120" t="s">
        <v>739</v>
      </c>
      <c r="DI16" s="121">
        <f t="shared" ref="DI16:DI93" si="10">IF(DM16="","",DI$3)</f>
        <v>43181</v>
      </c>
      <c r="DJ16" s="122" t="str">
        <f t="shared" ref="DJ16:DJ93" si="11">IF(DM16="","",DI$1)</f>
        <v>Fico III</v>
      </c>
      <c r="DK16" s="123">
        <f t="shared" ref="DK16:DK93" si="12">IF(DM16="","",DI$2)</f>
        <v>42452</v>
      </c>
      <c r="DL16" s="123">
        <f t="shared" ref="DL16:DL93" si="13">IF(DM16="","",DI$3)</f>
        <v>43181</v>
      </c>
      <c r="DM16" s="124" t="str">
        <f t="shared" ref="DM16:DM93" si="14">IF(DT16="","",IF(ISNUMBER(SEARCH(":",DT16)),MID(DT16,FIND(":",DT16)+2,FIND("(",DT16)-FIND(":",DT16)-3),LEFT(DT16,FIND("(",DT16)-2)))</f>
        <v>Robert Kaliňák</v>
      </c>
      <c r="DN16" s="125" t="str">
        <f t="shared" ref="DN16:DN93" si="15">IF(DT16="","",MID(DT16,FIND("(",DT16)+1,4))</f>
        <v>1971</v>
      </c>
      <c r="DO16" s="126" t="str">
        <f t="shared" ref="DO16:DO93" si="16">IF(ISNUMBER(SEARCH("*female*",DT16)),"female",IF(ISNUMBER(SEARCH("*male*",DT16)),"male",""))</f>
        <v>male</v>
      </c>
      <c r="DP16" s="127" t="str">
        <f t="shared" ref="DP16:DP93" si="17">IF(DT16="","",IF(ISERROR(MID(DT16,FIND("male,",DT16)+6,(FIND(")",DT16)-(FIND("male,",DT16)+6))))=TRUE,"missing/error",MID(DT16,FIND("male,",DT16)+6,(FIND(")",DT16)-(FIND("male,",DT16)+6)))))</f>
        <v>sk_smer01</v>
      </c>
      <c r="DQ16" s="128" t="str">
        <f t="shared" ref="DQ16:DQ93" si="18">IF(DM16="","",(MID(DM16,(SEARCH("^^",SUBSTITUTE(DM16," ","^^",LEN(DM16)-LEN(SUBSTITUTE(DM16," ","")))))+1,99)&amp;"_"&amp;LEFT(DM16,FIND(" ",DM16)-1)&amp;"_"&amp;DN16))</f>
        <v>Kaliňák_Robert_1971</v>
      </c>
      <c r="DR16" s="83"/>
      <c r="DS16" s="120"/>
      <c r="DT16" s="120" t="s">
        <v>1717</v>
      </c>
      <c r="DU16" s="121" t="str">
        <f t="shared" ref="DU16:DU96" si="19">IF(DY16="","",DU$3)</f>
        <v/>
      </c>
      <c r="DV16" s="122" t="str">
        <f t="shared" ref="DV16:DV96" si="20">IF(DY16="","",DU$1)</f>
        <v/>
      </c>
      <c r="DW16" s="123" t="str">
        <f t="shared" ref="DW16:DW63" si="21">IF(DY16="","",DU$2)</f>
        <v/>
      </c>
      <c r="DX16" s="123" t="str">
        <f t="shared" ref="DX16:DX62" si="22">IF(DY16="","",DU$3)</f>
        <v/>
      </c>
      <c r="DY16" s="124" t="str">
        <f t="shared" ref="DY16:DY45" si="23">IF(EF16="","",IF(ISNUMBER(SEARCH(":",EF16)),MID(EF16,FIND(":",EF16)+2,FIND("(",EF16)-FIND(":",EF16)-3),LEFT(EF16,FIND("(",EF16)-2)))</f>
        <v/>
      </c>
      <c r="DZ16" s="125" t="str">
        <f t="shared" ref="DZ16:DZ96" si="24">IF(EF16="","",MID(EF16,FIND("(",EF16)+1,4))</f>
        <v/>
      </c>
      <c r="EA16" s="126" t="str">
        <f t="shared" ref="EA16:EA96" si="25">IF(ISNUMBER(SEARCH("*female*",EF16)),"female",IF(ISNUMBER(SEARCH("*male*",EF16)),"male",""))</f>
        <v/>
      </c>
      <c r="EB16" s="127" t="str">
        <f t="shared" ref="EB16:EB29" si="26">IF(EF16="","",IF(ISERROR(MID(EF16,FIND("male,",EF16)+6,(FIND(")",EF16)-(FIND("male,",EF16)+6))))=TRUE,"missing/error",MID(EF16,FIND("male,",EF16)+6,(FIND(")",EF16)-(FIND("male,",EF16)+6)))))</f>
        <v/>
      </c>
      <c r="EC16" s="128" t="str">
        <f t="shared" ref="EC16:EC96" si="27">IF(DY16="","",(MID(DY16,(SEARCH("^^",SUBSTITUTE(DY16," ","^^",LEN(DY16)-LEN(SUBSTITUTE(DY16," ","")))))+1,99)&amp;"_"&amp;LEFT(DY16,FIND(" ",DY16)-1)&amp;"_"&amp;DZ16))</f>
        <v/>
      </c>
      <c r="ED16" s="83"/>
      <c r="EE16" s="120"/>
      <c r="EF16" s="120"/>
      <c r="EG16" s="121">
        <f t="shared" si="2"/>
        <v>44287</v>
      </c>
      <c r="EH16" s="122" t="str">
        <f t="shared" si="3"/>
        <v>Matovič I</v>
      </c>
      <c r="EI16" s="123">
        <v>44032</v>
      </c>
      <c r="EJ16" s="123">
        <f t="shared" si="9"/>
        <v>44287</v>
      </c>
      <c r="EK16" s="341" t="str">
        <f t="shared" ref="EK16:EK17" si="28">IF(ER16="","",IF(ISNUMBER(SEARCH(":",ER16)),MID(ER16,FIND(":",ER16)+2,FIND("(",ER16)-FIND(":",ER16)-3),LEFT(ER16,FIND("(",ER16)-2)))</f>
        <v>Veronika Remišová</v>
      </c>
      <c r="EL16" s="342" t="str">
        <f t="shared" ref="EL16:EL17" si="29">IF(ER16="","",MID(ER16,FIND("(",ER16)+1,4))</f>
        <v>1976</v>
      </c>
      <c r="EM16" s="343" t="str">
        <f t="shared" ref="EM16:EM17" si="30">IF(ISNUMBER(SEARCH("*female*",ER16)),"female",IF(ISNUMBER(SEARCH("*male*",ER16)),"male",""))</f>
        <v>female</v>
      </c>
      <c r="EN16" s="344" t="str">
        <f t="shared" ref="EN16:EN17" si="31">IF(ER16="","",IF(ISERROR(MID(ER16,FIND("male,",ER16)+6,(FIND(")",ER16)-(FIND("male,",ER16)+6))))=TRUE,"missing/error",MID(ER16,FIND("male,",ER16)+6,(FIND(")",ER16)-(FIND("male,",ER16)+6)))))</f>
        <v>sk_zl01</v>
      </c>
      <c r="EO16" s="345" t="str">
        <f t="shared" ref="EO16:EO17" si="32">IF(EK16="","",(MID(EK16,(SEARCH("^^",SUBSTITUTE(EK16," ","^^",LEN(EK16)-LEN(SUBSTITUTE(EK16," ","")))))+1,99)&amp;"_"&amp;LEFT(EK16,FIND(" ",EK16)-1)&amp;"_"&amp;EL16))</f>
        <v>Remišová_Veronika_1976</v>
      </c>
      <c r="EP16" s="120"/>
      <c r="EQ16" s="120"/>
      <c r="ER16" s="120" t="s">
        <v>1743</v>
      </c>
      <c r="ES16" s="121">
        <f t="shared" ref="ES16" si="33">IF(EW16="","",ES$3)</f>
        <v>44525</v>
      </c>
      <c r="ET16" s="122" t="str">
        <f t="shared" ref="ET16" si="34">IF(EW16="","",ES$1)</f>
        <v>Heger I</v>
      </c>
      <c r="EU16" s="123">
        <f t="shared" ref="EU16" si="35">IF(EW16="","",ES$2)</f>
        <v>44287</v>
      </c>
      <c r="EV16" s="123">
        <f t="shared" ref="EV16" si="36">IF(EW16="","",ES$3)</f>
        <v>44525</v>
      </c>
      <c r="EW16" s="341" t="str">
        <f t="shared" ref="EW16" si="37">IF(FD16="","",IF(ISNUMBER(SEARCH(":",FD16)),MID(FD16,FIND(":",FD16)+2,FIND("(",FD16)-FIND(":",FD16)-3),LEFT(FD16,FIND("(",FD16)-2)))</f>
        <v>Veronika Remišová</v>
      </c>
      <c r="EX16" s="342" t="str">
        <f t="shared" ref="EX16" si="38">IF(FD16="","",MID(FD16,FIND("(",FD16)+1,4))</f>
        <v>1976</v>
      </c>
      <c r="EY16" s="343" t="str">
        <f t="shared" ref="EY16" si="39">IF(ISNUMBER(SEARCH("*female*",FD16)),"female",IF(ISNUMBER(SEARCH("*male*",FD16)),"male",""))</f>
        <v>female</v>
      </c>
      <c r="EZ16" s="344" t="str">
        <f t="shared" ref="EZ16" si="40">IF(FD16="","",IF(ISERROR(MID(FD16,FIND("male,",FD16)+6,(FIND(")",FD16)-(FIND("male,",FD16)+6))))=TRUE,"missing/error",MID(FD16,FIND("male,",FD16)+6,(FIND(")",FD16)-(FIND("male,",FD16)+6)))))</f>
        <v>sk_zl01</v>
      </c>
      <c r="FA16" s="345" t="str">
        <f t="shared" ref="FA16" si="41">IF(EW16="","",(MID(EW16,(SEARCH("^^",SUBSTITUTE(EW16," ","^^",LEN(EW16)-LEN(SUBSTITUTE(EW16," ","")))))+1,99)&amp;"_"&amp;LEFT(EW16,FIND(" ",EW16)-1)&amp;"_"&amp;EX16))</f>
        <v>Remišová_Veronika_1976</v>
      </c>
      <c r="FB16" s="120"/>
      <c r="FC16" s="120"/>
      <c r="FD16" s="120" t="s">
        <v>1743</v>
      </c>
    </row>
    <row r="17" spans="1:160" ht="13.5" customHeight="1">
      <c r="A17" s="91"/>
      <c r="B17" s="120" t="s">
        <v>719</v>
      </c>
      <c r="C17" s="83" t="s">
        <v>720</v>
      </c>
      <c r="D17" s="184"/>
      <c r="E17" s="121">
        <v>33779</v>
      </c>
      <c r="F17" s="122" t="s">
        <v>628</v>
      </c>
      <c r="G17" s="123">
        <v>33779</v>
      </c>
      <c r="H17" s="123">
        <v>34046</v>
      </c>
      <c r="I17" s="124" t="s">
        <v>740</v>
      </c>
      <c r="J17" s="125">
        <v>1945</v>
      </c>
      <c r="K17" s="126" t="s">
        <v>697</v>
      </c>
      <c r="L17" s="127" t="s">
        <v>298</v>
      </c>
      <c r="M17" s="128" t="s">
        <v>741</v>
      </c>
      <c r="O17" s="120"/>
      <c r="P17" s="184"/>
      <c r="Q17" s="121">
        <v>34283</v>
      </c>
      <c r="R17" s="122" t="s">
        <v>629</v>
      </c>
      <c r="S17" s="123">
        <v>34283</v>
      </c>
      <c r="T17" s="123">
        <v>34409</v>
      </c>
      <c r="U17" s="124" t="s">
        <v>727</v>
      </c>
      <c r="V17" s="125" t="s">
        <v>728</v>
      </c>
      <c r="W17" s="126" t="s">
        <v>697</v>
      </c>
      <c r="X17" s="127" t="s">
        <v>298</v>
      </c>
      <c r="Y17" s="128" t="s">
        <v>729</v>
      </c>
      <c r="AA17" s="120"/>
      <c r="AB17" s="120"/>
      <c r="AC17" s="121">
        <v>34409</v>
      </c>
      <c r="AD17" s="122" t="s">
        <v>630</v>
      </c>
      <c r="AE17" s="123">
        <v>34409</v>
      </c>
      <c r="AF17" s="123">
        <v>34680</v>
      </c>
      <c r="AG17" s="124" t="s">
        <v>742</v>
      </c>
      <c r="AH17" s="125" t="s">
        <v>704</v>
      </c>
      <c r="AI17" s="126" t="s">
        <v>697</v>
      </c>
      <c r="AJ17" s="127" t="s">
        <v>301</v>
      </c>
      <c r="AK17" s="128" t="s">
        <v>743</v>
      </c>
      <c r="AM17" s="120"/>
      <c r="AN17" s="120"/>
      <c r="AO17" s="121">
        <v>36160</v>
      </c>
      <c r="AP17" s="122" t="s">
        <v>631</v>
      </c>
      <c r="AQ17" s="123">
        <v>34680</v>
      </c>
      <c r="AR17" s="123">
        <v>36129</v>
      </c>
      <c r="AS17" s="124" t="s">
        <v>744</v>
      </c>
      <c r="AT17" s="125" t="s">
        <v>745</v>
      </c>
      <c r="AU17" s="126" t="s">
        <v>697</v>
      </c>
      <c r="AV17" s="127" t="s">
        <v>359</v>
      </c>
      <c r="AW17" s="128" t="s">
        <v>746</v>
      </c>
      <c r="AX17" s="83"/>
      <c r="AY17" s="120"/>
      <c r="AZ17" s="120"/>
      <c r="BA17" s="121">
        <v>36160</v>
      </c>
      <c r="BB17" s="122" t="s">
        <v>632</v>
      </c>
      <c r="BC17" s="123">
        <v>36129</v>
      </c>
      <c r="BD17" s="123">
        <v>37576</v>
      </c>
      <c r="BE17" s="124" t="s">
        <v>747</v>
      </c>
      <c r="BF17" s="125" t="s">
        <v>728</v>
      </c>
      <c r="BG17" s="126" t="s">
        <v>697</v>
      </c>
      <c r="BH17" s="127" t="s">
        <v>338</v>
      </c>
      <c r="BI17" s="128" t="s">
        <v>748</v>
      </c>
      <c r="BJ17" s="83"/>
      <c r="BK17" s="120"/>
      <c r="BL17" s="120"/>
      <c r="BM17" s="121">
        <v>37621</v>
      </c>
      <c r="BN17" s="122" t="s">
        <v>633</v>
      </c>
      <c r="BO17" s="123">
        <v>37576</v>
      </c>
      <c r="BP17" s="123">
        <v>38902</v>
      </c>
      <c r="BQ17" s="124" t="s">
        <v>779</v>
      </c>
      <c r="BR17" s="125" t="s">
        <v>710</v>
      </c>
      <c r="BS17" s="126" t="s">
        <v>697</v>
      </c>
      <c r="BT17" s="127" t="s">
        <v>311</v>
      </c>
      <c r="BU17" s="128" t="s">
        <v>780</v>
      </c>
      <c r="BV17" s="83"/>
      <c r="BW17" s="120"/>
      <c r="BX17" s="120"/>
      <c r="BY17" s="121">
        <v>39082</v>
      </c>
      <c r="BZ17" s="122" t="s">
        <v>634</v>
      </c>
      <c r="CA17" s="123">
        <v>38902</v>
      </c>
      <c r="CB17" s="123">
        <v>40368</v>
      </c>
      <c r="CC17" s="124" t="s">
        <v>753</v>
      </c>
      <c r="CD17" s="125" t="s">
        <v>754</v>
      </c>
      <c r="CE17" s="126" t="s">
        <v>697</v>
      </c>
      <c r="CF17" s="127" t="s">
        <v>298</v>
      </c>
      <c r="CG17" s="128" t="s">
        <v>755</v>
      </c>
      <c r="CH17" s="83"/>
      <c r="CI17" s="120"/>
      <c r="CJ17" s="120"/>
      <c r="CK17" s="121" t="s">
        <v>277</v>
      </c>
      <c r="CL17" s="122" t="s">
        <v>277</v>
      </c>
      <c r="CM17" s="123" t="s">
        <v>277</v>
      </c>
      <c r="CN17" s="123" t="s">
        <v>277</v>
      </c>
      <c r="CO17" s="124" t="s">
        <v>277</v>
      </c>
      <c r="CP17" s="125" t="s">
        <v>277</v>
      </c>
      <c r="CQ17" s="126" t="s">
        <v>277</v>
      </c>
      <c r="CR17" s="127" t="s">
        <v>277</v>
      </c>
      <c r="CS17" s="128" t="s">
        <v>277</v>
      </c>
      <c r="CT17" s="83"/>
      <c r="CU17" s="120"/>
      <c r="CV17" s="120"/>
      <c r="CW17" s="121">
        <f>CW$3</f>
        <v>42452</v>
      </c>
      <c r="CX17" s="122" t="s">
        <v>693</v>
      </c>
      <c r="CY17" s="123">
        <v>41003</v>
      </c>
      <c r="CZ17" s="123">
        <f>CW$3</f>
        <v>42452</v>
      </c>
      <c r="DA17" s="124" t="s">
        <v>756</v>
      </c>
      <c r="DB17" s="125" t="s">
        <v>757</v>
      </c>
      <c r="DC17" s="126" t="s">
        <v>697</v>
      </c>
      <c r="DD17" s="127" t="s">
        <v>345</v>
      </c>
      <c r="DE17" s="128" t="s">
        <v>758</v>
      </c>
      <c r="DF17" s="83"/>
      <c r="DG17" s="120"/>
      <c r="DH17" s="120" t="s">
        <v>1389</v>
      </c>
      <c r="DI17" s="121">
        <f t="shared" si="10"/>
        <v>43181</v>
      </c>
      <c r="DJ17" s="122" t="str">
        <f t="shared" si="11"/>
        <v>Fico III</v>
      </c>
      <c r="DK17" s="123">
        <f t="shared" si="12"/>
        <v>42452</v>
      </c>
      <c r="DL17" s="123">
        <f t="shared" si="13"/>
        <v>43181</v>
      </c>
      <c r="DM17" s="124" t="str">
        <f t="shared" si="14"/>
        <v>Lucia Žitňanská</v>
      </c>
      <c r="DN17" s="125" t="str">
        <f t="shared" si="15"/>
        <v>1964</v>
      </c>
      <c r="DO17" s="126" t="str">
        <f t="shared" si="16"/>
        <v>female</v>
      </c>
      <c r="DP17" s="127" t="str">
        <f t="shared" si="17"/>
        <v>sk_mosthid01</v>
      </c>
      <c r="DQ17" s="128" t="str">
        <f t="shared" si="18"/>
        <v>Žitňanská_Lucia_1964</v>
      </c>
      <c r="DR17" s="83"/>
      <c r="DS17" s="120"/>
      <c r="DT17" s="120" t="s">
        <v>1718</v>
      </c>
      <c r="DU17" s="121">
        <f t="shared" si="19"/>
        <v>43910</v>
      </c>
      <c r="DV17" s="122" t="str">
        <f t="shared" si="20"/>
        <v>Pelegrini I</v>
      </c>
      <c r="DW17" s="123">
        <f t="shared" si="21"/>
        <v>43181</v>
      </c>
      <c r="DX17" s="123">
        <v>43858</v>
      </c>
      <c r="DY17" s="124" t="str">
        <f t="shared" si="23"/>
        <v>Árpád Érsek</v>
      </c>
      <c r="DZ17" s="125" t="str">
        <f t="shared" si="24"/>
        <v>1958</v>
      </c>
      <c r="EA17" s="126" t="str">
        <f t="shared" si="25"/>
        <v>male</v>
      </c>
      <c r="EB17" s="127" t="str">
        <f t="shared" si="26"/>
        <v>sk_mosthid01</v>
      </c>
      <c r="EC17" s="128" t="str">
        <f t="shared" si="27"/>
        <v>Érsek_Árpád_1958</v>
      </c>
      <c r="ED17" s="83"/>
      <c r="EE17" s="120"/>
      <c r="EF17" s="120" t="s">
        <v>1735</v>
      </c>
      <c r="EG17" s="121" t="str">
        <f t="shared" si="2"/>
        <v/>
      </c>
      <c r="EH17" s="122" t="str">
        <f t="shared" si="3"/>
        <v/>
      </c>
      <c r="EI17" s="123" t="str">
        <f t="shared" ref="EI17" si="42">IF(EK17="","",EG$2)</f>
        <v/>
      </c>
      <c r="EJ17" s="123" t="str">
        <f t="shared" si="9"/>
        <v/>
      </c>
      <c r="EK17" s="341" t="str">
        <f t="shared" si="28"/>
        <v/>
      </c>
      <c r="EL17" s="342" t="str">
        <f t="shared" si="29"/>
        <v/>
      </c>
      <c r="EM17" s="343" t="str">
        <f t="shared" si="30"/>
        <v/>
      </c>
      <c r="EN17" s="344" t="str">
        <f t="shared" si="31"/>
        <v/>
      </c>
      <c r="EO17" s="345" t="str">
        <f t="shared" si="32"/>
        <v/>
      </c>
      <c r="EP17" s="120"/>
      <c r="EQ17" s="120"/>
      <c r="ER17" s="120"/>
      <c r="ES17" s="121">
        <f t="shared" ref="ES17:ES96" si="43">IF(EW17="","",ES$3)</f>
        <v>44525</v>
      </c>
      <c r="ET17" s="122" t="str">
        <f t="shared" ref="ET17:ET96" si="44">IF(EW17="","",ES$1)</f>
        <v>Heger I</v>
      </c>
      <c r="EU17" s="123">
        <f t="shared" ref="EU17:EU90" si="45">IF(EW17="","",ES$2)</f>
        <v>44287</v>
      </c>
      <c r="EV17" s="123">
        <f t="shared" ref="EV17:EV90" si="46">IF(EW17="","",ES$3)</f>
        <v>44525</v>
      </c>
      <c r="EW17" s="341" t="str">
        <f t="shared" ref="EW17:EW45" si="47">IF(FD17="","",IF(ISNUMBER(SEARCH(":",FD17)),MID(FD17,FIND(":",FD17)+2,FIND("(",FD17)-FIND(":",FD17)-3),LEFT(FD17,FIND("(",FD17)-2)))</f>
        <v>Igor Matovič</v>
      </c>
      <c r="EX17" s="342" t="str">
        <f t="shared" ref="EX17:EX79" si="48">IF(FD17="","",MID(FD17,FIND("(",FD17)+1,4))</f>
        <v>1973</v>
      </c>
      <c r="EY17" s="343" t="str">
        <f t="shared" ref="EY17:EY79" si="49">IF(ISNUMBER(SEARCH("*female*",FD17)),"female",IF(ISNUMBER(SEARCH("*male*",FD17)),"male",""))</f>
        <v>male</v>
      </c>
      <c r="EZ17" s="344" t="str">
        <f t="shared" si="1"/>
        <v>sk_olano01</v>
      </c>
      <c r="FA17" s="345" t="str">
        <f t="shared" ref="FA17:FA79" si="50">IF(EW17="","",(MID(EW17,(SEARCH("^^",SUBSTITUTE(EW17," ","^^",LEN(EW17)-LEN(SUBSTITUTE(EW17," ","")))))+1,99)&amp;"_"&amp;LEFT(EW17,FIND(" ",EW17)-1)&amp;"_"&amp;EX17))</f>
        <v>Matovič_Igor_1973</v>
      </c>
      <c r="FB17" s="120"/>
      <c r="FC17" s="120"/>
      <c r="FD17" s="120" t="s">
        <v>1748</v>
      </c>
    </row>
    <row r="18" spans="1:160" ht="13.5" customHeight="1">
      <c r="A18" s="91"/>
      <c r="B18" s="120" t="s">
        <v>719</v>
      </c>
      <c r="C18" s="83" t="s">
        <v>720</v>
      </c>
      <c r="D18" s="184"/>
      <c r="E18" s="121">
        <v>33779</v>
      </c>
      <c r="F18" s="122" t="s">
        <v>628</v>
      </c>
      <c r="G18" s="123">
        <v>34047</v>
      </c>
      <c r="H18" s="123">
        <v>34283</v>
      </c>
      <c r="I18" s="124" t="s">
        <v>759</v>
      </c>
      <c r="J18" s="125">
        <v>1945</v>
      </c>
      <c r="K18" s="126" t="s">
        <v>697</v>
      </c>
      <c r="L18" s="127" t="s">
        <v>298</v>
      </c>
      <c r="M18" s="128" t="s">
        <v>760</v>
      </c>
      <c r="O18" s="120"/>
      <c r="P18" s="184"/>
      <c r="Q18" s="121">
        <v>34283</v>
      </c>
      <c r="R18" s="122" t="s">
        <v>629</v>
      </c>
      <c r="S18" s="123">
        <v>34283</v>
      </c>
      <c r="T18" s="123">
        <v>34409</v>
      </c>
      <c r="U18" s="124" t="s">
        <v>761</v>
      </c>
      <c r="V18" s="125" t="s">
        <v>728</v>
      </c>
      <c r="W18" s="126" t="s">
        <v>697</v>
      </c>
      <c r="X18" s="127" t="s">
        <v>348</v>
      </c>
      <c r="Y18" s="128" t="s">
        <v>762</v>
      </c>
      <c r="AA18" s="120"/>
      <c r="AB18" s="120"/>
      <c r="AC18" s="121">
        <v>34409</v>
      </c>
      <c r="AD18" s="122" t="s">
        <v>630</v>
      </c>
      <c r="AE18" s="123">
        <v>34409</v>
      </c>
      <c r="AF18" s="123">
        <v>34680</v>
      </c>
      <c r="AG18" s="124" t="s">
        <v>763</v>
      </c>
      <c r="AH18" s="125" t="s">
        <v>764</v>
      </c>
      <c r="AI18" s="126" t="s">
        <v>711</v>
      </c>
      <c r="AJ18" s="127" t="s">
        <v>338</v>
      </c>
      <c r="AK18" s="128" t="s">
        <v>765</v>
      </c>
      <c r="AM18" s="120"/>
      <c r="AN18" s="120"/>
      <c r="AO18" s="121">
        <v>36160</v>
      </c>
      <c r="AP18" s="122" t="s">
        <v>631</v>
      </c>
      <c r="AQ18" s="123">
        <v>34680</v>
      </c>
      <c r="AR18" s="123">
        <v>36129</v>
      </c>
      <c r="AS18" s="124" t="s">
        <v>766</v>
      </c>
      <c r="AT18" s="125" t="s">
        <v>726</v>
      </c>
      <c r="AU18" s="126" t="s">
        <v>711</v>
      </c>
      <c r="AV18" s="127" t="s">
        <v>298</v>
      </c>
      <c r="AW18" s="128" t="s">
        <v>767</v>
      </c>
      <c r="AX18" s="83"/>
      <c r="AY18" s="120"/>
      <c r="AZ18" s="120"/>
      <c r="BA18" s="121">
        <v>36160</v>
      </c>
      <c r="BB18" s="122" t="s">
        <v>632</v>
      </c>
      <c r="BC18" s="123">
        <v>36129</v>
      </c>
      <c r="BD18" s="123">
        <v>37576</v>
      </c>
      <c r="BE18" s="124" t="s">
        <v>768</v>
      </c>
      <c r="BF18" s="125" t="s">
        <v>769</v>
      </c>
      <c r="BG18" s="126" t="s">
        <v>697</v>
      </c>
      <c r="BH18" s="127" t="s">
        <v>351</v>
      </c>
      <c r="BI18" s="128" t="s">
        <v>770</v>
      </c>
      <c r="BJ18" s="83"/>
      <c r="BK18" s="120"/>
      <c r="BL18" s="120"/>
      <c r="BM18" s="121">
        <v>37621</v>
      </c>
      <c r="BN18" s="122" t="s">
        <v>633</v>
      </c>
      <c r="BO18" s="123">
        <v>37576</v>
      </c>
      <c r="BP18" s="123">
        <v>38756</v>
      </c>
      <c r="BQ18" s="124" t="s">
        <v>749</v>
      </c>
      <c r="BR18" s="125" t="s">
        <v>750</v>
      </c>
      <c r="BS18" s="126" t="s">
        <v>697</v>
      </c>
      <c r="BT18" s="127" t="s">
        <v>301</v>
      </c>
      <c r="BU18" s="128" t="s">
        <v>751</v>
      </c>
      <c r="BV18" s="83"/>
      <c r="BW18" s="120" t="s">
        <v>752</v>
      </c>
      <c r="BX18" s="120"/>
      <c r="BY18" s="121">
        <v>39082</v>
      </c>
      <c r="BZ18" s="122" t="s">
        <v>634</v>
      </c>
      <c r="CA18" s="123">
        <v>38902</v>
      </c>
      <c r="CB18" s="123">
        <v>40368</v>
      </c>
      <c r="CC18" s="124" t="s">
        <v>736</v>
      </c>
      <c r="CD18" s="125" t="s">
        <v>737</v>
      </c>
      <c r="CE18" s="126" t="s">
        <v>697</v>
      </c>
      <c r="CF18" s="127" t="s">
        <v>345</v>
      </c>
      <c r="CG18" s="128" t="s">
        <v>738</v>
      </c>
      <c r="CH18" s="83"/>
      <c r="CI18" s="120"/>
      <c r="CJ18" s="120"/>
      <c r="CK18" s="121" t="s">
        <v>277</v>
      </c>
      <c r="CL18" s="122" t="s">
        <v>277</v>
      </c>
      <c r="CM18" s="123" t="s">
        <v>277</v>
      </c>
      <c r="CN18" s="123" t="s">
        <v>277</v>
      </c>
      <c r="CO18" s="124" t="s">
        <v>277</v>
      </c>
      <c r="CP18" s="125" t="s">
        <v>277</v>
      </c>
      <c r="CQ18" s="126" t="s">
        <v>277</v>
      </c>
      <c r="CR18" s="127" t="s">
        <v>277</v>
      </c>
      <c r="CS18" s="128" t="s">
        <v>277</v>
      </c>
      <c r="CT18" s="83"/>
      <c r="CU18" s="120"/>
      <c r="CV18" s="120"/>
      <c r="CW18" s="121">
        <f>CW$3</f>
        <v>42452</v>
      </c>
      <c r="CX18" s="122" t="s">
        <v>693</v>
      </c>
      <c r="CY18" s="123">
        <v>41003</v>
      </c>
      <c r="CZ18" s="123">
        <f>CW$3</f>
        <v>42452</v>
      </c>
      <c r="DA18" s="124" t="s">
        <v>774</v>
      </c>
      <c r="DB18" s="125" t="s">
        <v>775</v>
      </c>
      <c r="DC18" s="126" t="s">
        <v>697</v>
      </c>
      <c r="DD18" s="154" t="s">
        <v>1401</v>
      </c>
      <c r="DE18" s="128" t="s">
        <v>776</v>
      </c>
      <c r="DF18" s="83"/>
      <c r="DG18" s="120"/>
      <c r="DH18" s="120" t="s">
        <v>1390</v>
      </c>
      <c r="DI18" s="121">
        <f t="shared" si="10"/>
        <v>43181</v>
      </c>
      <c r="DJ18" s="122" t="str">
        <f t="shared" si="11"/>
        <v>Fico III</v>
      </c>
      <c r="DK18" s="123">
        <f t="shared" si="12"/>
        <v>42452</v>
      </c>
      <c r="DL18" s="123">
        <f t="shared" si="13"/>
        <v>43181</v>
      </c>
      <c r="DM18" s="124" t="str">
        <f t="shared" si="14"/>
        <v>Peter Kažimír</v>
      </c>
      <c r="DN18" s="125" t="str">
        <f t="shared" si="15"/>
        <v>1968</v>
      </c>
      <c r="DO18" s="126" t="str">
        <f t="shared" si="16"/>
        <v>male</v>
      </c>
      <c r="DP18" s="127" t="str">
        <f t="shared" si="17"/>
        <v>sk_smer01</v>
      </c>
      <c r="DQ18" s="128" t="str">
        <f t="shared" si="18"/>
        <v>Kažimír_Peter_1968</v>
      </c>
      <c r="DR18" s="83"/>
      <c r="DS18" s="120"/>
      <c r="DT18" s="120" t="s">
        <v>1389</v>
      </c>
      <c r="DU18" s="121">
        <f t="shared" si="19"/>
        <v>43910</v>
      </c>
      <c r="DV18" s="122" t="str">
        <f t="shared" si="20"/>
        <v>Pelegrini I</v>
      </c>
      <c r="DW18" s="123">
        <f t="shared" si="21"/>
        <v>43181</v>
      </c>
      <c r="DX18" s="123">
        <f t="shared" si="22"/>
        <v>43910</v>
      </c>
      <c r="DY18" s="124" t="str">
        <f t="shared" si="23"/>
        <v>Peter Kažimír</v>
      </c>
      <c r="DZ18" s="125" t="str">
        <f t="shared" si="24"/>
        <v>1968</v>
      </c>
      <c r="EA18" s="126" t="str">
        <f t="shared" si="25"/>
        <v>male</v>
      </c>
      <c r="EB18" s="127" t="str">
        <f t="shared" si="26"/>
        <v>sk_smer01</v>
      </c>
      <c r="EC18" s="128" t="str">
        <f t="shared" si="27"/>
        <v>Kažimír_Peter_1968</v>
      </c>
      <c r="ED18" s="83"/>
      <c r="EE18" s="120"/>
      <c r="EF18" s="120" t="s">
        <v>1389</v>
      </c>
      <c r="EG18" s="121"/>
      <c r="EH18" s="122"/>
      <c r="EI18" s="123"/>
      <c r="EJ18" s="123"/>
      <c r="EK18" s="341"/>
      <c r="EL18" s="342"/>
      <c r="EM18" s="343"/>
      <c r="EN18" s="344"/>
      <c r="EO18" s="345"/>
      <c r="EP18" s="120"/>
      <c r="EQ18" s="120"/>
      <c r="ER18" s="120"/>
      <c r="ES18" s="121"/>
      <c r="ET18" s="122"/>
      <c r="EU18" s="123"/>
      <c r="EV18" s="123"/>
      <c r="EW18" s="341"/>
      <c r="EX18" s="342"/>
      <c r="EY18" s="343"/>
      <c r="EZ18" s="344"/>
      <c r="FA18" s="345"/>
      <c r="FB18" s="120"/>
      <c r="FC18" s="120"/>
      <c r="FD18" s="120"/>
    </row>
    <row r="19" spans="1:160" ht="13.5" customHeight="1">
      <c r="A19" s="91"/>
      <c r="B19" s="120" t="s">
        <v>719</v>
      </c>
      <c r="C19" s="83" t="s">
        <v>720</v>
      </c>
      <c r="D19" s="184"/>
      <c r="E19" s="121" t="s">
        <v>277</v>
      </c>
      <c r="F19" s="122" t="s">
        <v>277</v>
      </c>
      <c r="G19" s="123"/>
      <c r="H19" s="123"/>
      <c r="I19" s="124"/>
      <c r="J19" s="125"/>
      <c r="K19" s="126"/>
      <c r="L19" s="127"/>
      <c r="M19" s="128" t="s">
        <v>277</v>
      </c>
      <c r="O19" s="120"/>
      <c r="P19" s="184"/>
      <c r="Q19" s="121">
        <v>34283</v>
      </c>
      <c r="R19" s="122" t="s">
        <v>629</v>
      </c>
      <c r="S19" s="123">
        <v>34283</v>
      </c>
      <c r="T19" s="123">
        <v>34409</v>
      </c>
      <c r="U19" s="124" t="s">
        <v>777</v>
      </c>
      <c r="V19" s="125" t="s">
        <v>728</v>
      </c>
      <c r="W19" s="126" t="s">
        <v>697</v>
      </c>
      <c r="X19" s="127" t="s">
        <v>348</v>
      </c>
      <c r="Y19" s="128" t="s">
        <v>778</v>
      </c>
      <c r="AA19" s="120"/>
      <c r="AB19" s="120"/>
      <c r="AC19" s="121" t="s">
        <v>277</v>
      </c>
      <c r="AD19" s="122" t="s">
        <v>277</v>
      </c>
      <c r="AE19" s="123" t="s">
        <v>277</v>
      </c>
      <c r="AF19" s="123" t="s">
        <v>277</v>
      </c>
      <c r="AG19" s="124" t="s">
        <v>277</v>
      </c>
      <c r="AH19" s="125" t="s">
        <v>277</v>
      </c>
      <c r="AI19" s="126" t="s">
        <v>277</v>
      </c>
      <c r="AJ19" s="127" t="s">
        <v>277</v>
      </c>
      <c r="AK19" s="128" t="s">
        <v>277</v>
      </c>
      <c r="AM19" s="120"/>
      <c r="AN19" s="120"/>
      <c r="AO19" s="121" t="s">
        <v>277</v>
      </c>
      <c r="AP19" s="122" t="s">
        <v>277</v>
      </c>
      <c r="AQ19" s="123" t="s">
        <v>277</v>
      </c>
      <c r="AR19" s="123" t="s">
        <v>277</v>
      </c>
      <c r="AS19" s="124" t="s">
        <v>277</v>
      </c>
      <c r="AT19" s="125" t="s">
        <v>277</v>
      </c>
      <c r="AU19" s="126" t="s">
        <v>277</v>
      </c>
      <c r="AV19" s="127" t="s">
        <v>277</v>
      </c>
      <c r="AW19" s="128" t="s">
        <v>277</v>
      </c>
      <c r="AX19" s="83"/>
      <c r="AY19" s="120"/>
      <c r="AZ19" s="120"/>
      <c r="BA19" s="121">
        <v>36160</v>
      </c>
      <c r="BB19" s="122" t="s">
        <v>632</v>
      </c>
      <c r="BC19" s="123">
        <v>36129</v>
      </c>
      <c r="BD19" s="123">
        <v>37576</v>
      </c>
      <c r="BE19" s="124" t="s">
        <v>779</v>
      </c>
      <c r="BF19" s="125" t="s">
        <v>710</v>
      </c>
      <c r="BG19" s="126" t="s">
        <v>697</v>
      </c>
      <c r="BH19" s="127" t="s">
        <v>311</v>
      </c>
      <c r="BI19" s="128" t="s">
        <v>780</v>
      </c>
      <c r="BJ19" s="83"/>
      <c r="BK19" s="120"/>
      <c r="BL19" s="120"/>
      <c r="BM19" s="121">
        <v>39082</v>
      </c>
      <c r="BN19" s="122" t="s">
        <v>633</v>
      </c>
      <c r="BO19" s="123">
        <v>38756</v>
      </c>
      <c r="BP19" s="123">
        <v>38902</v>
      </c>
      <c r="BQ19" s="124" t="s">
        <v>785</v>
      </c>
      <c r="BR19" s="125" t="s">
        <v>707</v>
      </c>
      <c r="BS19" s="126" t="s">
        <v>711</v>
      </c>
      <c r="BT19" s="127" t="s">
        <v>1401</v>
      </c>
      <c r="BU19" s="128" t="s">
        <v>786</v>
      </c>
      <c r="BV19" s="83"/>
      <c r="BW19" s="120"/>
      <c r="BX19" s="120"/>
      <c r="BY19" s="121">
        <v>39082</v>
      </c>
      <c r="BZ19" s="122" t="s">
        <v>634</v>
      </c>
      <c r="CA19" s="123">
        <v>38902</v>
      </c>
      <c r="CB19" s="123">
        <v>40368</v>
      </c>
      <c r="CC19" s="124" t="s">
        <v>781</v>
      </c>
      <c r="CD19" s="125" t="s">
        <v>764</v>
      </c>
      <c r="CE19" s="126" t="s">
        <v>697</v>
      </c>
      <c r="CF19" s="127" t="s">
        <v>348</v>
      </c>
      <c r="CG19" s="128" t="s">
        <v>782</v>
      </c>
      <c r="CH19" s="83"/>
      <c r="CI19" s="120"/>
      <c r="CJ19" s="120"/>
      <c r="CK19" s="121" t="s">
        <v>277</v>
      </c>
      <c r="CL19" s="122" t="s">
        <v>277</v>
      </c>
      <c r="CM19" s="123" t="s">
        <v>277</v>
      </c>
      <c r="CN19" s="123" t="s">
        <v>277</v>
      </c>
      <c r="CO19" s="124" t="s">
        <v>277</v>
      </c>
      <c r="CP19" s="125" t="s">
        <v>277</v>
      </c>
      <c r="CQ19" s="126" t="s">
        <v>277</v>
      </c>
      <c r="CR19" s="127" t="s">
        <v>277</v>
      </c>
      <c r="CS19" s="128" t="s">
        <v>277</v>
      </c>
      <c r="CT19" s="83"/>
      <c r="CU19" s="120"/>
      <c r="CV19" s="120"/>
      <c r="CW19" s="121" t="s">
        <v>277</v>
      </c>
      <c r="CX19" s="122" t="s">
        <v>277</v>
      </c>
      <c r="CY19" s="123" t="s">
        <v>277</v>
      </c>
      <c r="CZ19" s="123" t="s">
        <v>277</v>
      </c>
      <c r="DA19" s="124" t="s">
        <v>277</v>
      </c>
      <c r="DB19" s="125" t="s">
        <v>277</v>
      </c>
      <c r="DC19" s="126" t="s">
        <v>277</v>
      </c>
      <c r="DD19" s="127" t="s">
        <v>277</v>
      </c>
      <c r="DE19" s="128" t="s">
        <v>277</v>
      </c>
      <c r="DF19" s="83"/>
      <c r="DG19" s="120"/>
      <c r="DH19" s="120"/>
      <c r="DI19" s="121" t="str">
        <f t="shared" si="10"/>
        <v/>
      </c>
      <c r="DJ19" s="122" t="str">
        <f t="shared" si="11"/>
        <v/>
      </c>
      <c r="DK19" s="123" t="str">
        <f t="shared" si="12"/>
        <v/>
      </c>
      <c r="DL19" s="123" t="str">
        <f t="shared" si="13"/>
        <v/>
      </c>
      <c r="DM19" s="124" t="str">
        <f t="shared" si="14"/>
        <v/>
      </c>
      <c r="DN19" s="125" t="str">
        <f t="shared" si="15"/>
        <v/>
      </c>
      <c r="DO19" s="126" t="str">
        <f t="shared" si="16"/>
        <v/>
      </c>
      <c r="DP19" s="127" t="str">
        <f t="shared" si="17"/>
        <v/>
      </c>
      <c r="DQ19" s="128" t="str">
        <f t="shared" si="18"/>
        <v/>
      </c>
      <c r="DR19" s="83"/>
      <c r="DS19" s="120"/>
      <c r="DT19" s="120"/>
      <c r="DU19" s="121">
        <f t="shared" si="19"/>
        <v>43910</v>
      </c>
      <c r="DV19" s="122" t="str">
        <f t="shared" si="20"/>
        <v>Pelegrini I</v>
      </c>
      <c r="DW19" s="123">
        <f t="shared" si="21"/>
        <v>43181</v>
      </c>
      <c r="DX19" s="123">
        <f t="shared" si="22"/>
        <v>43910</v>
      </c>
      <c r="DY19" s="124" t="str">
        <f t="shared" si="23"/>
        <v>Gabriela Matečná</v>
      </c>
      <c r="DZ19" s="125" t="str">
        <f t="shared" si="24"/>
        <v>1964</v>
      </c>
      <c r="EA19" s="126" t="str">
        <f t="shared" si="25"/>
        <v>female</v>
      </c>
      <c r="EB19" s="127" t="str">
        <f t="shared" si="26"/>
        <v>sk_independent01</v>
      </c>
      <c r="EC19" s="128" t="str">
        <f t="shared" si="27"/>
        <v>Matečná_Gabriela_1964</v>
      </c>
      <c r="ED19" s="83"/>
      <c r="EE19" s="120"/>
      <c r="EF19" s="120" t="s">
        <v>1719</v>
      </c>
      <c r="EG19" s="121" t="str">
        <f t="shared" ref="EG19:EG96" si="51">IF(EK19="","",EG$3)</f>
        <v/>
      </c>
      <c r="EH19" s="122" t="str">
        <f t="shared" ref="EH19:EH96" si="52">IF(EK19="","",EG$1)</f>
        <v/>
      </c>
      <c r="EI19" s="123" t="str">
        <f t="shared" ref="EI19:EI58" si="53">IF(EK19="","",EG$2)</f>
        <v/>
      </c>
      <c r="EJ19" s="123" t="str">
        <f t="shared" ref="EJ19:EJ60" si="54">IF(EK19="","",EG$3)</f>
        <v/>
      </c>
      <c r="EK19" s="341" t="str">
        <f t="shared" si="5"/>
        <v/>
      </c>
      <c r="EL19" s="342" t="str">
        <f t="shared" si="6"/>
        <v/>
      </c>
      <c r="EM19" s="343" t="str">
        <f t="shared" si="7"/>
        <v/>
      </c>
      <c r="EN19" s="344" t="str">
        <f t="shared" si="0"/>
        <v/>
      </c>
      <c r="EO19" s="345" t="str">
        <f t="shared" si="8"/>
        <v/>
      </c>
      <c r="EP19" s="120"/>
      <c r="EQ19" s="120"/>
      <c r="ER19" s="120"/>
      <c r="ES19" s="121" t="str">
        <f t="shared" si="43"/>
        <v/>
      </c>
      <c r="ET19" s="122" t="str">
        <f t="shared" si="44"/>
        <v/>
      </c>
      <c r="EU19" s="123" t="str">
        <f t="shared" si="45"/>
        <v/>
      </c>
      <c r="EV19" s="123" t="str">
        <f t="shared" si="46"/>
        <v/>
      </c>
      <c r="EW19" s="341" t="str">
        <f t="shared" si="47"/>
        <v/>
      </c>
      <c r="EX19" s="342" t="str">
        <f t="shared" si="48"/>
        <v/>
      </c>
      <c r="EY19" s="343" t="str">
        <f t="shared" si="49"/>
        <v/>
      </c>
      <c r="EZ19" s="344" t="str">
        <f t="shared" si="1"/>
        <v/>
      </c>
      <c r="FA19" s="345" t="str">
        <f t="shared" si="50"/>
        <v/>
      </c>
      <c r="FB19" s="120"/>
      <c r="FC19" s="120"/>
      <c r="FD19" s="120"/>
    </row>
    <row r="20" spans="1:160" ht="13.5" customHeight="1">
      <c r="A20" s="91"/>
      <c r="B20" s="120" t="s">
        <v>719</v>
      </c>
      <c r="C20" s="83" t="s">
        <v>720</v>
      </c>
      <c r="D20" s="184"/>
      <c r="E20" s="121" t="s">
        <v>277</v>
      </c>
      <c r="F20" s="122" t="s">
        <v>277</v>
      </c>
      <c r="G20" s="123"/>
      <c r="H20" s="123"/>
      <c r="I20" s="124"/>
      <c r="J20" s="125"/>
      <c r="K20" s="126"/>
      <c r="L20" s="127"/>
      <c r="M20" s="128" t="s">
        <v>277</v>
      </c>
      <c r="O20" s="120"/>
      <c r="P20" s="184"/>
      <c r="Q20" s="121"/>
      <c r="R20" s="122"/>
      <c r="S20" s="123"/>
      <c r="T20" s="123"/>
      <c r="U20" s="124"/>
      <c r="V20" s="125"/>
      <c r="W20" s="126"/>
      <c r="X20" s="127"/>
      <c r="Y20" s="128"/>
      <c r="AA20" s="120"/>
      <c r="AB20" s="120"/>
      <c r="AC20" s="121" t="s">
        <v>277</v>
      </c>
      <c r="AD20" s="122" t="s">
        <v>277</v>
      </c>
      <c r="AE20" s="123" t="s">
        <v>277</v>
      </c>
      <c r="AF20" s="123" t="s">
        <v>277</v>
      </c>
      <c r="AG20" s="124" t="s">
        <v>277</v>
      </c>
      <c r="AH20" s="125" t="s">
        <v>277</v>
      </c>
      <c r="AI20" s="126" t="s">
        <v>277</v>
      </c>
      <c r="AJ20" s="127" t="s">
        <v>277</v>
      </c>
      <c r="AK20" s="128" t="s">
        <v>277</v>
      </c>
      <c r="AM20" s="120"/>
      <c r="AN20" s="120"/>
      <c r="AO20" s="121" t="s">
        <v>277</v>
      </c>
      <c r="AP20" s="122" t="s">
        <v>277</v>
      </c>
      <c r="AQ20" s="123" t="s">
        <v>277</v>
      </c>
      <c r="AR20" s="123" t="s">
        <v>277</v>
      </c>
      <c r="AS20" s="124" t="s">
        <v>277</v>
      </c>
      <c r="AT20" s="125" t="s">
        <v>277</v>
      </c>
      <c r="AU20" s="126" t="s">
        <v>277</v>
      </c>
      <c r="AV20" s="127" t="s">
        <v>277</v>
      </c>
      <c r="AW20" s="128" t="s">
        <v>277</v>
      </c>
      <c r="AX20" s="83"/>
      <c r="AY20" s="120"/>
      <c r="AZ20" s="120"/>
      <c r="BA20" s="121" t="s">
        <v>277</v>
      </c>
      <c r="BB20" s="122" t="s">
        <v>277</v>
      </c>
      <c r="BC20" s="123" t="s">
        <v>277</v>
      </c>
      <c r="BD20" s="123" t="s">
        <v>277</v>
      </c>
      <c r="BE20" s="124" t="s">
        <v>277</v>
      </c>
      <c r="BF20" s="125" t="s">
        <v>277</v>
      </c>
      <c r="BG20" s="126" t="s">
        <v>277</v>
      </c>
      <c r="BH20" s="127" t="s">
        <v>277</v>
      </c>
      <c r="BI20" s="128" t="s">
        <v>277</v>
      </c>
      <c r="BJ20" s="83"/>
      <c r="BK20" s="120"/>
      <c r="BL20" s="120"/>
      <c r="BM20" s="121">
        <v>37621</v>
      </c>
      <c r="BN20" s="122" t="s">
        <v>633</v>
      </c>
      <c r="BO20" s="123">
        <v>37576</v>
      </c>
      <c r="BP20" s="123">
        <v>37874</v>
      </c>
      <c r="BQ20" s="124" t="s">
        <v>771</v>
      </c>
      <c r="BR20" s="125" t="s">
        <v>772</v>
      </c>
      <c r="BS20" s="126" t="s">
        <v>697</v>
      </c>
      <c r="BT20" s="127" t="s">
        <v>282</v>
      </c>
      <c r="BU20" s="128" t="s">
        <v>773</v>
      </c>
      <c r="BV20" s="83"/>
      <c r="BW20" s="120"/>
      <c r="BX20" s="120"/>
      <c r="BY20" s="121" t="s">
        <v>277</v>
      </c>
      <c r="BZ20" s="122" t="s">
        <v>277</v>
      </c>
      <c r="CA20" s="123" t="s">
        <v>277</v>
      </c>
      <c r="CB20" s="123"/>
      <c r="CC20" s="124" t="s">
        <v>277</v>
      </c>
      <c r="CD20" s="125" t="s">
        <v>277</v>
      </c>
      <c r="CE20" s="126" t="s">
        <v>277</v>
      </c>
      <c r="CF20" s="127" t="s">
        <v>277</v>
      </c>
      <c r="CG20" s="128" t="s">
        <v>277</v>
      </c>
      <c r="CH20" s="83"/>
      <c r="CI20" s="120"/>
      <c r="CJ20" s="120"/>
      <c r="CK20" s="121" t="s">
        <v>277</v>
      </c>
      <c r="CL20" s="122" t="s">
        <v>277</v>
      </c>
      <c r="CM20" s="123" t="s">
        <v>277</v>
      </c>
      <c r="CN20" s="123" t="s">
        <v>277</v>
      </c>
      <c r="CO20" s="124" t="s">
        <v>277</v>
      </c>
      <c r="CP20" s="125" t="s">
        <v>277</v>
      </c>
      <c r="CQ20" s="126" t="s">
        <v>277</v>
      </c>
      <c r="CR20" s="127" t="s">
        <v>277</v>
      </c>
      <c r="CS20" s="128" t="s">
        <v>277</v>
      </c>
      <c r="CT20" s="83"/>
      <c r="CU20" s="120"/>
      <c r="CV20" s="120"/>
      <c r="CW20" s="121" t="s">
        <v>277</v>
      </c>
      <c r="CX20" s="122" t="s">
        <v>277</v>
      </c>
      <c r="CY20" s="123" t="s">
        <v>277</v>
      </c>
      <c r="CZ20" s="123" t="s">
        <v>277</v>
      </c>
      <c r="DA20" s="124" t="s">
        <v>277</v>
      </c>
      <c r="DB20" s="125" t="s">
        <v>277</v>
      </c>
      <c r="DC20" s="126" t="s">
        <v>277</v>
      </c>
      <c r="DD20" s="127" t="s">
        <v>277</v>
      </c>
      <c r="DE20" s="128" t="s">
        <v>277</v>
      </c>
      <c r="DF20" s="83"/>
      <c r="DG20" s="120"/>
      <c r="DH20" s="120"/>
      <c r="DI20" s="121" t="str">
        <f t="shared" si="10"/>
        <v/>
      </c>
      <c r="DJ20" s="122" t="str">
        <f t="shared" si="11"/>
        <v/>
      </c>
      <c r="DK20" s="123" t="str">
        <f t="shared" si="12"/>
        <v/>
      </c>
      <c r="DL20" s="123" t="str">
        <f t="shared" si="13"/>
        <v/>
      </c>
      <c r="DM20" s="124" t="str">
        <f t="shared" si="14"/>
        <v/>
      </c>
      <c r="DN20" s="125" t="str">
        <f t="shared" si="15"/>
        <v/>
      </c>
      <c r="DO20" s="126" t="str">
        <f t="shared" si="16"/>
        <v/>
      </c>
      <c r="DP20" s="127" t="str">
        <f t="shared" si="17"/>
        <v/>
      </c>
      <c r="DQ20" s="128" t="str">
        <f t="shared" si="18"/>
        <v/>
      </c>
      <c r="DR20" s="83"/>
      <c r="DS20" s="120"/>
      <c r="DT20" s="120"/>
      <c r="DU20" s="121">
        <f t="shared" si="19"/>
        <v>43910</v>
      </c>
      <c r="DV20" s="122" t="str">
        <f t="shared" si="20"/>
        <v>Pelegrini I</v>
      </c>
      <c r="DW20" s="123">
        <f t="shared" si="21"/>
        <v>43181</v>
      </c>
      <c r="DX20" s="123">
        <f t="shared" si="22"/>
        <v>43910</v>
      </c>
      <c r="DY20" s="124" t="str">
        <f t="shared" si="23"/>
        <v>Laszlo Solymos</v>
      </c>
      <c r="DZ20" s="125" t="str">
        <f t="shared" si="24"/>
        <v>1968</v>
      </c>
      <c r="EA20" s="126" t="str">
        <f t="shared" si="25"/>
        <v>male</v>
      </c>
      <c r="EB20" s="127" t="str">
        <f t="shared" si="26"/>
        <v>sk_mosthid01</v>
      </c>
      <c r="EC20" s="128" t="str">
        <f t="shared" si="27"/>
        <v>Solymos_Laszlo_1968</v>
      </c>
      <c r="ED20" s="83"/>
      <c r="EE20" s="120"/>
      <c r="EF20" s="120" t="s">
        <v>1722</v>
      </c>
      <c r="EG20" s="121" t="str">
        <f t="shared" si="51"/>
        <v/>
      </c>
      <c r="EH20" s="122" t="str">
        <f t="shared" si="52"/>
        <v/>
      </c>
      <c r="EI20" s="123" t="str">
        <f t="shared" si="53"/>
        <v/>
      </c>
      <c r="EJ20" s="123" t="str">
        <f t="shared" si="54"/>
        <v/>
      </c>
      <c r="EK20" s="341" t="str">
        <f t="shared" si="5"/>
        <v/>
      </c>
      <c r="EL20" s="342" t="str">
        <f t="shared" si="6"/>
        <v/>
      </c>
      <c r="EM20" s="343" t="str">
        <f t="shared" si="7"/>
        <v/>
      </c>
      <c r="EN20" s="344" t="str">
        <f t="shared" si="0"/>
        <v/>
      </c>
      <c r="EO20" s="345" t="str">
        <f t="shared" si="8"/>
        <v/>
      </c>
      <c r="EP20" s="120"/>
      <c r="EQ20" s="120"/>
      <c r="ER20" s="120"/>
      <c r="ES20" s="121" t="str">
        <f t="shared" si="43"/>
        <v/>
      </c>
      <c r="ET20" s="122" t="str">
        <f t="shared" si="44"/>
        <v/>
      </c>
      <c r="EU20" s="123" t="str">
        <f t="shared" si="45"/>
        <v/>
      </c>
      <c r="EV20" s="123" t="str">
        <f t="shared" si="46"/>
        <v/>
      </c>
      <c r="EW20" s="341" t="str">
        <f t="shared" si="47"/>
        <v/>
      </c>
      <c r="EX20" s="342" t="str">
        <f t="shared" si="48"/>
        <v/>
      </c>
      <c r="EY20" s="343" t="str">
        <f t="shared" si="49"/>
        <v/>
      </c>
      <c r="EZ20" s="344" t="str">
        <f t="shared" si="1"/>
        <v/>
      </c>
      <c r="FA20" s="345" t="str">
        <f t="shared" si="50"/>
        <v/>
      </c>
      <c r="FB20" s="120"/>
      <c r="FC20" s="120"/>
      <c r="FD20" s="120"/>
    </row>
    <row r="21" spans="1:160" ht="13.5" customHeight="1">
      <c r="A21" s="91"/>
      <c r="B21" s="120" t="s">
        <v>719</v>
      </c>
      <c r="C21" s="83" t="s">
        <v>720</v>
      </c>
      <c r="D21" s="184"/>
      <c r="E21" s="121"/>
      <c r="F21" s="122"/>
      <c r="G21" s="123"/>
      <c r="H21" s="123"/>
      <c r="I21" s="124"/>
      <c r="J21" s="125"/>
      <c r="K21" s="126"/>
      <c r="L21" s="127"/>
      <c r="M21" s="128"/>
      <c r="O21" s="120"/>
      <c r="P21" s="184"/>
      <c r="Q21" s="121"/>
      <c r="R21" s="122"/>
      <c r="S21" s="123"/>
      <c r="T21" s="123"/>
      <c r="U21" s="124"/>
      <c r="V21" s="125"/>
      <c r="W21" s="126"/>
      <c r="X21" s="127"/>
      <c r="Y21" s="128"/>
      <c r="AA21" s="120"/>
      <c r="AB21" s="120"/>
      <c r="AC21" s="121"/>
      <c r="AD21" s="122"/>
      <c r="AE21" s="123"/>
      <c r="AF21" s="123"/>
      <c r="AG21" s="124"/>
      <c r="AH21" s="125"/>
      <c r="AI21" s="126"/>
      <c r="AJ21" s="127"/>
      <c r="AK21" s="128"/>
      <c r="AM21" s="120"/>
      <c r="AN21" s="120"/>
      <c r="AO21" s="121"/>
      <c r="AP21" s="122"/>
      <c r="AQ21" s="123"/>
      <c r="AR21" s="123"/>
      <c r="AS21" s="124"/>
      <c r="AT21" s="125"/>
      <c r="AU21" s="126"/>
      <c r="AV21" s="127"/>
      <c r="AW21" s="128"/>
      <c r="AX21" s="83"/>
      <c r="AY21" s="120"/>
      <c r="AZ21" s="120"/>
      <c r="BA21" s="121"/>
      <c r="BB21" s="122"/>
      <c r="BC21" s="123"/>
      <c r="BD21" s="123"/>
      <c r="BE21" s="124"/>
      <c r="BF21" s="125"/>
      <c r="BG21" s="126"/>
      <c r="BH21" s="127"/>
      <c r="BI21" s="128"/>
      <c r="BJ21" s="83"/>
      <c r="BK21" s="120"/>
      <c r="BL21" s="120"/>
      <c r="BM21" s="121">
        <v>37986</v>
      </c>
      <c r="BN21" s="122" t="s">
        <v>633</v>
      </c>
      <c r="BO21" s="123">
        <v>37874</v>
      </c>
      <c r="BP21" s="123">
        <v>38902</v>
      </c>
      <c r="BQ21" s="124" t="s">
        <v>783</v>
      </c>
      <c r="BR21" s="125" t="s">
        <v>775</v>
      </c>
      <c r="BS21" s="126" t="s">
        <v>697</v>
      </c>
      <c r="BT21" s="127" t="s">
        <v>282</v>
      </c>
      <c r="BU21" s="128" t="s">
        <v>784</v>
      </c>
      <c r="BV21" s="83"/>
      <c r="BW21" s="120"/>
      <c r="BX21" s="120"/>
      <c r="BY21" s="121"/>
      <c r="BZ21" s="122"/>
      <c r="CA21" s="123"/>
      <c r="CB21" s="123"/>
      <c r="CC21" s="124"/>
      <c r="CD21" s="125"/>
      <c r="CE21" s="126"/>
      <c r="CF21" s="127"/>
      <c r="CG21" s="128"/>
      <c r="CH21" s="83"/>
      <c r="CI21" s="120"/>
      <c r="CJ21" s="120"/>
      <c r="CK21" s="121"/>
      <c r="CL21" s="122"/>
      <c r="CM21" s="123"/>
      <c r="CN21" s="123"/>
      <c r="CO21" s="124"/>
      <c r="CP21" s="125"/>
      <c r="CQ21" s="126"/>
      <c r="CR21" s="127"/>
      <c r="CS21" s="128"/>
      <c r="CT21" s="83"/>
      <c r="CU21" s="120"/>
      <c r="CV21" s="120"/>
      <c r="CW21" s="121"/>
      <c r="CX21" s="122"/>
      <c r="CY21" s="123"/>
      <c r="CZ21" s="123"/>
      <c r="DA21" s="124"/>
      <c r="DB21" s="125"/>
      <c r="DC21" s="126"/>
      <c r="DD21" s="127"/>
      <c r="DE21" s="128"/>
      <c r="DF21" s="83"/>
      <c r="DG21" s="120"/>
      <c r="DH21" s="120"/>
      <c r="DI21" s="121"/>
      <c r="DJ21" s="122"/>
      <c r="DK21" s="123"/>
      <c r="DL21" s="123"/>
      <c r="DM21" s="124"/>
      <c r="DN21" s="125"/>
      <c r="DO21" s="126"/>
      <c r="DP21" s="127"/>
      <c r="DQ21" s="128"/>
      <c r="DR21" s="83"/>
      <c r="DS21" s="120"/>
      <c r="DT21" s="120"/>
      <c r="DU21" s="121"/>
      <c r="DV21" s="122"/>
      <c r="DW21" s="123"/>
      <c r="DX21" s="123"/>
      <c r="DY21" s="124"/>
      <c r="DZ21" s="125"/>
      <c r="EA21" s="126"/>
      <c r="EB21" s="127"/>
      <c r="EC21" s="128"/>
      <c r="ED21" s="83"/>
      <c r="EE21" s="120"/>
      <c r="EF21" s="120"/>
      <c r="EG21" s="121"/>
      <c r="EH21" s="122"/>
      <c r="EI21" s="123"/>
      <c r="EJ21" s="123"/>
      <c r="EK21" s="341"/>
      <c r="EL21" s="342"/>
      <c r="EM21" s="343"/>
      <c r="EN21" s="344"/>
      <c r="EO21" s="345"/>
      <c r="EP21" s="120"/>
      <c r="EQ21" s="120"/>
      <c r="ER21" s="120"/>
      <c r="ES21" s="121"/>
      <c r="ET21" s="122"/>
      <c r="EU21" s="123"/>
      <c r="EV21" s="123"/>
      <c r="EW21" s="341"/>
      <c r="EX21" s="342"/>
      <c r="EY21" s="343"/>
      <c r="EZ21" s="344"/>
      <c r="FA21" s="345"/>
      <c r="FB21" s="120"/>
      <c r="FC21" s="120"/>
      <c r="FD21" s="120"/>
    </row>
    <row r="22" spans="1:160" ht="13.5" customHeight="1">
      <c r="A22" s="91"/>
      <c r="B22" s="120" t="s">
        <v>787</v>
      </c>
      <c r="C22" s="83" t="s">
        <v>788</v>
      </c>
      <c r="D22" s="184"/>
      <c r="E22" s="121"/>
      <c r="F22" s="122"/>
      <c r="G22" s="123"/>
      <c r="H22" s="123"/>
      <c r="I22" s="124"/>
      <c r="J22" s="125"/>
      <c r="K22" s="126"/>
      <c r="L22" s="127"/>
      <c r="M22" s="128"/>
      <c r="O22" s="120"/>
      <c r="P22" s="184"/>
      <c r="Q22" s="121"/>
      <c r="R22" s="122"/>
      <c r="S22" s="123"/>
      <c r="T22" s="123"/>
      <c r="U22" s="124"/>
      <c r="V22" s="125"/>
      <c r="W22" s="126"/>
      <c r="X22" s="127"/>
      <c r="Y22" s="128"/>
      <c r="AA22" s="120"/>
      <c r="AB22" s="120"/>
      <c r="AC22" s="121"/>
      <c r="AD22" s="122"/>
      <c r="AE22" s="123"/>
      <c r="AF22" s="123"/>
      <c r="AG22" s="124"/>
      <c r="AH22" s="125"/>
      <c r="AI22" s="126"/>
      <c r="AJ22" s="127"/>
      <c r="AK22" s="128"/>
      <c r="AM22" s="120"/>
      <c r="AN22" s="120"/>
      <c r="AO22" s="121"/>
      <c r="AP22" s="122"/>
      <c r="AQ22" s="123"/>
      <c r="AR22" s="123"/>
      <c r="AS22" s="124"/>
      <c r="AT22" s="125"/>
      <c r="AU22" s="126"/>
      <c r="AV22" s="127"/>
      <c r="AW22" s="128"/>
      <c r="AX22" s="83"/>
      <c r="AY22" s="120"/>
      <c r="AZ22" s="120"/>
      <c r="BA22" s="121"/>
      <c r="BB22" s="122"/>
      <c r="BC22" s="123"/>
      <c r="BD22" s="123"/>
      <c r="BE22" s="124"/>
      <c r="BF22" s="125"/>
      <c r="BG22" s="126"/>
      <c r="BH22" s="127"/>
      <c r="BI22" s="128"/>
      <c r="BJ22" s="83"/>
      <c r="BK22" s="120"/>
      <c r="BL22" s="120"/>
      <c r="BM22" s="121"/>
      <c r="BN22" s="122"/>
      <c r="BO22" s="123"/>
      <c r="BP22" s="123"/>
      <c r="BQ22" s="124"/>
      <c r="BR22" s="125"/>
      <c r="BS22" s="126"/>
      <c r="BT22" s="127"/>
      <c r="BU22" s="128"/>
      <c r="BV22" s="83"/>
      <c r="BW22" s="120"/>
      <c r="BX22" s="120"/>
      <c r="BY22" s="121"/>
      <c r="BZ22" s="122"/>
      <c r="CA22" s="123"/>
      <c r="CB22" s="123"/>
      <c r="CC22" s="124"/>
      <c r="CD22" s="125"/>
      <c r="CE22" s="126"/>
      <c r="CF22" s="127"/>
      <c r="CG22" s="128"/>
      <c r="CH22" s="83"/>
      <c r="CI22" s="120"/>
      <c r="CJ22" s="120"/>
      <c r="CK22" s="121">
        <v>41003</v>
      </c>
      <c r="CL22" s="122" t="s">
        <v>1406</v>
      </c>
      <c r="CM22" s="123">
        <v>40368</v>
      </c>
      <c r="CN22" s="123">
        <v>41003</v>
      </c>
      <c r="CO22" s="124" t="s">
        <v>789</v>
      </c>
      <c r="CP22" s="125" t="s">
        <v>790</v>
      </c>
      <c r="CQ22" s="126" t="s">
        <v>697</v>
      </c>
      <c r="CR22" s="127" t="s">
        <v>371</v>
      </c>
      <c r="CS22" s="128" t="s">
        <v>791</v>
      </c>
      <c r="CT22" s="83"/>
      <c r="CU22" s="120"/>
      <c r="CV22" s="120" t="s">
        <v>792</v>
      </c>
      <c r="CW22" s="121" t="s">
        <v>277</v>
      </c>
      <c r="CX22" s="122" t="s">
        <v>277</v>
      </c>
      <c r="CY22" s="123" t="s">
        <v>277</v>
      </c>
      <c r="CZ22" s="123" t="s">
        <v>277</v>
      </c>
      <c r="DA22" s="124" t="s">
        <v>277</v>
      </c>
      <c r="DB22" s="125" t="s">
        <v>277</v>
      </c>
      <c r="DC22" s="126" t="s">
        <v>277</v>
      </c>
      <c r="DD22" s="127" t="s">
        <v>277</v>
      </c>
      <c r="DE22" s="128" t="s">
        <v>277</v>
      </c>
      <c r="DF22" s="83"/>
      <c r="DG22" s="120"/>
      <c r="DH22" s="120"/>
      <c r="DI22" s="121" t="str">
        <f t="shared" si="10"/>
        <v/>
      </c>
      <c r="DJ22" s="122" t="str">
        <f t="shared" si="11"/>
        <v/>
      </c>
      <c r="DK22" s="123" t="str">
        <f t="shared" si="12"/>
        <v/>
      </c>
      <c r="DL22" s="123" t="str">
        <f t="shared" si="13"/>
        <v/>
      </c>
      <c r="DM22" s="124" t="str">
        <f t="shared" si="14"/>
        <v/>
      </c>
      <c r="DN22" s="125" t="str">
        <f t="shared" si="15"/>
        <v/>
      </c>
      <c r="DO22" s="126" t="str">
        <f t="shared" si="16"/>
        <v/>
      </c>
      <c r="DP22" s="127" t="str">
        <f t="shared" si="17"/>
        <v/>
      </c>
      <c r="DQ22" s="128" t="str">
        <f t="shared" si="18"/>
        <v/>
      </c>
      <c r="DR22" s="83"/>
      <c r="DS22" s="120"/>
      <c r="DT22" s="120"/>
      <c r="DU22" s="121" t="str">
        <f t="shared" si="19"/>
        <v/>
      </c>
      <c r="DV22" s="122" t="str">
        <f t="shared" si="20"/>
        <v/>
      </c>
      <c r="DW22" s="123" t="str">
        <f t="shared" si="21"/>
        <v/>
      </c>
      <c r="DX22" s="123" t="str">
        <f t="shared" si="22"/>
        <v/>
      </c>
      <c r="DY22" s="124" t="str">
        <f t="shared" si="23"/>
        <v/>
      </c>
      <c r="DZ22" s="125" t="str">
        <f t="shared" si="24"/>
        <v/>
      </c>
      <c r="EA22" s="126" t="str">
        <f t="shared" si="25"/>
        <v/>
      </c>
      <c r="EB22" s="127" t="str">
        <f t="shared" si="26"/>
        <v/>
      </c>
      <c r="EC22" s="128" t="str">
        <f t="shared" si="27"/>
        <v/>
      </c>
      <c r="ED22" s="83"/>
      <c r="EE22" s="120"/>
      <c r="EF22" s="120"/>
      <c r="EG22" s="121" t="str">
        <f t="shared" si="51"/>
        <v/>
      </c>
      <c r="EH22" s="122" t="str">
        <f t="shared" si="52"/>
        <v/>
      </c>
      <c r="EI22" s="123" t="str">
        <f t="shared" si="53"/>
        <v/>
      </c>
      <c r="EJ22" s="123" t="str">
        <f t="shared" si="54"/>
        <v/>
      </c>
      <c r="EK22" s="341" t="str">
        <f t="shared" si="5"/>
        <v/>
      </c>
      <c r="EL22" s="342" t="str">
        <f t="shared" si="6"/>
        <v/>
      </c>
      <c r="EM22" s="343" t="str">
        <f t="shared" si="7"/>
        <v/>
      </c>
      <c r="EN22" s="344" t="str">
        <f t="shared" si="0"/>
        <v/>
      </c>
      <c r="EO22" s="345" t="str">
        <f t="shared" si="8"/>
        <v/>
      </c>
      <c r="EP22" s="120"/>
      <c r="EQ22" s="120"/>
      <c r="ER22" s="120"/>
      <c r="ES22" s="121" t="str">
        <f t="shared" si="43"/>
        <v/>
      </c>
      <c r="ET22" s="122" t="str">
        <f t="shared" si="44"/>
        <v/>
      </c>
      <c r="EU22" s="123" t="str">
        <f t="shared" si="45"/>
        <v/>
      </c>
      <c r="EV22" s="123" t="str">
        <f t="shared" si="46"/>
        <v/>
      </c>
      <c r="EW22" s="341" t="str">
        <f t="shared" si="47"/>
        <v/>
      </c>
      <c r="EX22" s="342" t="str">
        <f t="shared" si="48"/>
        <v/>
      </c>
      <c r="EY22" s="343" t="str">
        <f t="shared" si="49"/>
        <v/>
      </c>
      <c r="EZ22" s="344" t="str">
        <f t="shared" si="1"/>
        <v/>
      </c>
      <c r="FA22" s="345" t="str">
        <f t="shared" si="50"/>
        <v/>
      </c>
      <c r="FB22" s="120"/>
      <c r="FC22" s="120"/>
      <c r="FD22" s="120"/>
    </row>
    <row r="23" spans="1:160" ht="13.5" customHeight="1">
      <c r="A23" s="91"/>
      <c r="B23" s="120" t="s">
        <v>793</v>
      </c>
      <c r="C23" s="83" t="s">
        <v>794</v>
      </c>
      <c r="D23" s="184"/>
      <c r="E23" s="121"/>
      <c r="F23" s="122"/>
      <c r="G23" s="123"/>
      <c r="H23" s="123"/>
      <c r="I23" s="124"/>
      <c r="J23" s="125"/>
      <c r="K23" s="126"/>
      <c r="L23" s="127"/>
      <c r="M23" s="128"/>
      <c r="O23" s="120"/>
      <c r="P23" s="184"/>
      <c r="Q23" s="121"/>
      <c r="R23" s="122"/>
      <c r="S23" s="123"/>
      <c r="T23" s="123"/>
      <c r="U23" s="124"/>
      <c r="V23" s="125"/>
      <c r="W23" s="126"/>
      <c r="X23" s="127"/>
      <c r="Y23" s="128"/>
      <c r="AA23" s="120"/>
      <c r="AB23" s="120"/>
      <c r="AC23" s="121"/>
      <c r="AD23" s="122"/>
      <c r="AE23" s="123"/>
      <c r="AF23" s="123"/>
      <c r="AG23" s="124"/>
      <c r="AH23" s="125"/>
      <c r="AI23" s="126"/>
      <c r="AJ23" s="127"/>
      <c r="AK23" s="128"/>
      <c r="AM23" s="120"/>
      <c r="AN23" s="120"/>
      <c r="AO23" s="121"/>
      <c r="AP23" s="122"/>
      <c r="AQ23" s="123"/>
      <c r="AR23" s="123"/>
      <c r="AS23" s="124"/>
      <c r="AT23" s="125"/>
      <c r="AU23" s="126"/>
      <c r="AV23" s="127"/>
      <c r="AW23" s="128"/>
      <c r="AX23" s="83"/>
      <c r="AY23" s="120"/>
      <c r="AZ23" s="120"/>
      <c r="BA23" s="121"/>
      <c r="BB23" s="122"/>
      <c r="BC23" s="123"/>
      <c r="BD23" s="123"/>
      <c r="BE23" s="124"/>
      <c r="BF23" s="125"/>
      <c r="BG23" s="126"/>
      <c r="BH23" s="127"/>
      <c r="BI23" s="128"/>
      <c r="BJ23" s="83"/>
      <c r="BK23" s="120"/>
      <c r="BL23" s="120"/>
      <c r="BM23" s="121"/>
      <c r="BN23" s="122"/>
      <c r="BO23" s="123"/>
      <c r="BP23" s="123"/>
      <c r="BQ23" s="124"/>
      <c r="BR23" s="125"/>
      <c r="BS23" s="126"/>
      <c r="BT23" s="127"/>
      <c r="BU23" s="128"/>
      <c r="BV23" s="83"/>
      <c r="BW23" s="120"/>
      <c r="BX23" s="120"/>
      <c r="BY23" s="121"/>
      <c r="BZ23" s="122"/>
      <c r="CA23" s="123"/>
      <c r="CB23" s="123"/>
      <c r="CC23" s="124"/>
      <c r="CD23" s="125"/>
      <c r="CE23" s="126"/>
      <c r="CF23" s="127"/>
      <c r="CG23" s="128"/>
      <c r="CH23" s="83"/>
      <c r="CI23" s="120"/>
      <c r="CJ23" s="120"/>
      <c r="CK23" s="121"/>
      <c r="CL23" s="122"/>
      <c r="CM23" s="123"/>
      <c r="CN23" s="123"/>
      <c r="CO23" s="124"/>
      <c r="CP23" s="125"/>
      <c r="CQ23" s="126"/>
      <c r="CR23" s="127"/>
      <c r="CS23" s="128"/>
      <c r="CT23" s="83"/>
      <c r="CU23" s="120"/>
      <c r="CV23" s="120"/>
      <c r="CW23" s="121">
        <f>CW$3</f>
        <v>42452</v>
      </c>
      <c r="CX23" s="122" t="s">
        <v>693</v>
      </c>
      <c r="CY23" s="123">
        <v>41003</v>
      </c>
      <c r="CZ23" s="123">
        <f>CW$3</f>
        <v>42452</v>
      </c>
      <c r="DA23" s="124" t="s">
        <v>795</v>
      </c>
      <c r="DB23" s="125" t="s">
        <v>754</v>
      </c>
      <c r="DC23" s="126" t="s">
        <v>697</v>
      </c>
      <c r="DD23" s="127" t="s">
        <v>345</v>
      </c>
      <c r="DE23" s="128" t="s">
        <v>796</v>
      </c>
      <c r="DF23" s="83"/>
      <c r="DG23" s="120"/>
      <c r="DH23" s="120" t="s">
        <v>1391</v>
      </c>
      <c r="DI23" s="121" t="str">
        <f t="shared" si="10"/>
        <v/>
      </c>
      <c r="DJ23" s="122" t="str">
        <f t="shared" si="11"/>
        <v/>
      </c>
      <c r="DK23" s="123" t="str">
        <f t="shared" si="12"/>
        <v/>
      </c>
      <c r="DL23" s="123" t="str">
        <f t="shared" si="13"/>
        <v/>
      </c>
      <c r="DM23" s="124" t="str">
        <f t="shared" si="14"/>
        <v/>
      </c>
      <c r="DN23" s="125" t="str">
        <f t="shared" si="15"/>
        <v/>
      </c>
      <c r="DO23" s="126" t="str">
        <f t="shared" si="16"/>
        <v/>
      </c>
      <c r="DP23" s="127" t="str">
        <f t="shared" si="17"/>
        <v/>
      </c>
      <c r="DQ23" s="128" t="str">
        <f t="shared" si="18"/>
        <v/>
      </c>
      <c r="DR23" s="83"/>
      <c r="DS23" s="120"/>
      <c r="DT23" s="120"/>
      <c r="DU23" s="121" t="str">
        <f t="shared" si="19"/>
        <v/>
      </c>
      <c r="DV23" s="122" t="str">
        <f t="shared" si="20"/>
        <v/>
      </c>
      <c r="DW23" s="123" t="str">
        <f t="shared" si="21"/>
        <v/>
      </c>
      <c r="DX23" s="123" t="str">
        <f t="shared" si="22"/>
        <v/>
      </c>
      <c r="DY23" s="124" t="str">
        <f t="shared" si="23"/>
        <v/>
      </c>
      <c r="DZ23" s="125" t="str">
        <f t="shared" si="24"/>
        <v/>
      </c>
      <c r="EA23" s="126" t="str">
        <f t="shared" si="25"/>
        <v/>
      </c>
      <c r="EB23" s="127" t="str">
        <f t="shared" si="26"/>
        <v/>
      </c>
      <c r="EC23" s="128" t="str">
        <f t="shared" si="27"/>
        <v/>
      </c>
      <c r="ED23" s="83"/>
      <c r="EE23" s="120"/>
      <c r="EF23" s="120"/>
      <c r="EG23" s="121" t="str">
        <f t="shared" si="51"/>
        <v/>
      </c>
      <c r="EH23" s="122" t="str">
        <f t="shared" si="52"/>
        <v/>
      </c>
      <c r="EI23" s="123" t="str">
        <f t="shared" si="53"/>
        <v/>
      </c>
      <c r="EJ23" s="123" t="str">
        <f t="shared" si="54"/>
        <v/>
      </c>
      <c r="EK23" s="341" t="str">
        <f t="shared" si="5"/>
        <v/>
      </c>
      <c r="EL23" s="342" t="str">
        <f t="shared" si="6"/>
        <v/>
      </c>
      <c r="EM23" s="343" t="str">
        <f t="shared" si="7"/>
        <v/>
      </c>
      <c r="EN23" s="344" t="str">
        <f t="shared" si="0"/>
        <v/>
      </c>
      <c r="EO23" s="345" t="str">
        <f t="shared" si="8"/>
        <v/>
      </c>
      <c r="EP23" s="120"/>
      <c r="EQ23" s="120"/>
      <c r="ER23" s="120"/>
      <c r="ES23" s="121" t="str">
        <f t="shared" si="43"/>
        <v/>
      </c>
      <c r="ET23" s="122" t="str">
        <f t="shared" si="44"/>
        <v/>
      </c>
      <c r="EU23" s="123" t="str">
        <f t="shared" si="45"/>
        <v/>
      </c>
      <c r="EV23" s="123" t="str">
        <f t="shared" si="46"/>
        <v/>
      </c>
      <c r="EW23" s="341" t="str">
        <f t="shared" si="47"/>
        <v/>
      </c>
      <c r="EX23" s="342" t="str">
        <f t="shared" si="48"/>
        <v/>
      </c>
      <c r="EY23" s="343" t="str">
        <f t="shared" si="49"/>
        <v/>
      </c>
      <c r="EZ23" s="344" t="str">
        <f t="shared" si="1"/>
        <v/>
      </c>
      <c r="FA23" s="345" t="str">
        <f t="shared" si="50"/>
        <v/>
      </c>
      <c r="FB23" s="120"/>
      <c r="FC23" s="120"/>
      <c r="FD23" s="120"/>
    </row>
    <row r="24" spans="1:160" ht="13.5" customHeight="1">
      <c r="A24" s="91"/>
      <c r="B24" s="120" t="s">
        <v>1761</v>
      </c>
      <c r="C24" s="83" t="s">
        <v>1762</v>
      </c>
      <c r="D24" s="184"/>
      <c r="E24" s="121"/>
      <c r="F24" s="122"/>
      <c r="G24" s="123"/>
      <c r="H24" s="123"/>
      <c r="I24" s="124"/>
      <c r="J24" s="125"/>
      <c r="K24" s="126"/>
      <c r="L24" s="127"/>
      <c r="M24" s="128"/>
      <c r="O24" s="120"/>
      <c r="P24" s="184"/>
      <c r="Q24" s="121"/>
      <c r="R24" s="122"/>
      <c r="S24" s="123"/>
      <c r="T24" s="123"/>
      <c r="U24" s="124"/>
      <c r="V24" s="125"/>
      <c r="W24" s="126"/>
      <c r="X24" s="127"/>
      <c r="Y24" s="128"/>
      <c r="AA24" s="120"/>
      <c r="AB24" s="120"/>
      <c r="AC24" s="121"/>
      <c r="AD24" s="122"/>
      <c r="AE24" s="123"/>
      <c r="AF24" s="123"/>
      <c r="AG24" s="124"/>
      <c r="AH24" s="125"/>
      <c r="AI24" s="126"/>
      <c r="AJ24" s="127"/>
      <c r="AK24" s="128"/>
      <c r="AM24" s="120"/>
      <c r="AN24" s="120"/>
      <c r="AO24" s="121"/>
      <c r="AP24" s="122"/>
      <c r="AQ24" s="123"/>
      <c r="AR24" s="123"/>
      <c r="AS24" s="124"/>
      <c r="AT24" s="125"/>
      <c r="AU24" s="126"/>
      <c r="AV24" s="127"/>
      <c r="AW24" s="128"/>
      <c r="AX24" s="83"/>
      <c r="AY24" s="120"/>
      <c r="AZ24" s="120"/>
      <c r="BA24" s="121"/>
      <c r="BB24" s="122"/>
      <c r="BC24" s="123"/>
      <c r="BD24" s="123"/>
      <c r="BE24" s="124"/>
      <c r="BF24" s="125"/>
      <c r="BG24" s="126"/>
      <c r="BH24" s="127"/>
      <c r="BI24" s="128"/>
      <c r="BJ24" s="83"/>
      <c r="BK24" s="120"/>
      <c r="BL24" s="120"/>
      <c r="BM24" s="121"/>
      <c r="BN24" s="122"/>
      <c r="BO24" s="123"/>
      <c r="BP24" s="123"/>
      <c r="BQ24" s="124"/>
      <c r="BR24" s="125"/>
      <c r="BS24" s="126"/>
      <c r="BT24" s="127"/>
      <c r="BU24" s="128"/>
      <c r="BV24" s="83"/>
      <c r="BW24" s="120"/>
      <c r="BX24" s="120"/>
      <c r="BY24" s="121"/>
      <c r="BZ24" s="122"/>
      <c r="CA24" s="123"/>
      <c r="CB24" s="123"/>
      <c r="CC24" s="124"/>
      <c r="CD24" s="125"/>
      <c r="CE24" s="126"/>
      <c r="CF24" s="127"/>
      <c r="CG24" s="128"/>
      <c r="CH24" s="83"/>
      <c r="CI24" s="120"/>
      <c r="CJ24" s="120"/>
      <c r="CK24" s="121"/>
      <c r="CL24" s="122"/>
      <c r="CM24" s="123"/>
      <c r="CN24" s="123"/>
      <c r="CO24" s="124"/>
      <c r="CP24" s="125"/>
      <c r="CQ24" s="126"/>
      <c r="CR24" s="127"/>
      <c r="CS24" s="128"/>
      <c r="CT24" s="83"/>
      <c r="CU24" s="120"/>
      <c r="CV24" s="120"/>
      <c r="CW24" s="121"/>
      <c r="CX24" s="122"/>
      <c r="CY24" s="123"/>
      <c r="CZ24" s="123"/>
      <c r="DA24" s="124"/>
      <c r="DB24" s="125"/>
      <c r="DC24" s="126"/>
      <c r="DD24" s="127"/>
      <c r="DE24" s="128"/>
      <c r="DF24" s="83"/>
      <c r="DG24" s="120"/>
      <c r="DH24" s="120"/>
      <c r="DI24" s="121"/>
      <c r="DJ24" s="122"/>
      <c r="DK24" s="123"/>
      <c r="DL24" s="123"/>
      <c r="DM24" s="124"/>
      <c r="DN24" s="125"/>
      <c r="DO24" s="126"/>
      <c r="DP24" s="127"/>
      <c r="DQ24" s="128"/>
      <c r="DR24" s="83"/>
      <c r="DS24" s="120"/>
      <c r="DT24" s="120"/>
      <c r="DU24" s="121"/>
      <c r="DV24" s="122"/>
      <c r="DW24" s="123"/>
      <c r="DX24" s="123"/>
      <c r="DY24" s="124"/>
      <c r="DZ24" s="125"/>
      <c r="EA24" s="126"/>
      <c r="EB24" s="127"/>
      <c r="EC24" s="128"/>
      <c r="ED24" s="83"/>
      <c r="EE24" s="120"/>
      <c r="EF24" s="120"/>
      <c r="EG24" s="121">
        <f t="shared" ref="EG24:EG25" si="55">IF(EK24="","",EG$3)</f>
        <v>44287</v>
      </c>
      <c r="EH24" s="122" t="str">
        <f t="shared" ref="EH24:EH25" si="56">IF(EK24="","",EG$1)</f>
        <v>Matovič I</v>
      </c>
      <c r="EI24" s="123">
        <f t="shared" ref="EI24" si="57">IF(EK24="","",EG$2)</f>
        <v>43910</v>
      </c>
      <c r="EJ24" s="123">
        <v>44278</v>
      </c>
      <c r="EK24" s="341" t="str">
        <f t="shared" si="5"/>
        <v>Richard Sulík</v>
      </c>
      <c r="EL24" s="342" t="str">
        <f t="shared" si="6"/>
        <v>1968</v>
      </c>
      <c r="EM24" s="343" t="str">
        <f t="shared" si="7"/>
        <v>male</v>
      </c>
      <c r="EN24" s="344" t="str">
        <f t="shared" si="0"/>
        <v>sk_sas01</v>
      </c>
      <c r="EO24" s="345" t="str">
        <f t="shared" si="8"/>
        <v>Sulík_Richard_1968</v>
      </c>
      <c r="EP24" s="120"/>
      <c r="EQ24" s="120"/>
      <c r="ER24" s="120" t="s">
        <v>1749</v>
      </c>
      <c r="ES24" s="121">
        <f t="shared" ref="ES24" si="58">IF(EW24="","",ES$3)</f>
        <v>44525</v>
      </c>
      <c r="ET24" s="122" t="str">
        <f t="shared" ref="ET24" si="59">IF(EW24="","",ES$1)</f>
        <v>Heger I</v>
      </c>
      <c r="EU24" s="123">
        <f t="shared" ref="EU24" si="60">IF(EW24="","",ES$2)</f>
        <v>44287</v>
      </c>
      <c r="EV24" s="123">
        <f t="shared" ref="EV24" si="61">IF(EW24="","",ES$3)</f>
        <v>44525</v>
      </c>
      <c r="EW24" s="341" t="str">
        <f t="shared" si="47"/>
        <v>Richard Sulík</v>
      </c>
      <c r="EX24" s="342" t="str">
        <f t="shared" si="48"/>
        <v>1968</v>
      </c>
      <c r="EY24" s="343" t="str">
        <f t="shared" si="49"/>
        <v>male</v>
      </c>
      <c r="EZ24" s="344" t="str">
        <f t="shared" si="1"/>
        <v>sk_sas01</v>
      </c>
      <c r="FA24" s="345" t="str">
        <f t="shared" si="50"/>
        <v>Sulík_Richard_1968</v>
      </c>
      <c r="FB24" s="120"/>
      <c r="FC24" s="120"/>
      <c r="FD24" s="120" t="s">
        <v>1749</v>
      </c>
    </row>
    <row r="25" spans="1:160" ht="13.5" customHeight="1">
      <c r="A25" s="91"/>
      <c r="B25" s="120" t="s">
        <v>1761</v>
      </c>
      <c r="C25" s="83" t="s">
        <v>1762</v>
      </c>
      <c r="D25" s="184"/>
      <c r="E25" s="121"/>
      <c r="F25" s="122"/>
      <c r="G25" s="123"/>
      <c r="H25" s="123"/>
      <c r="I25" s="124"/>
      <c r="J25" s="125"/>
      <c r="K25" s="126"/>
      <c r="L25" s="127"/>
      <c r="M25" s="128"/>
      <c r="O25" s="120"/>
      <c r="P25" s="184"/>
      <c r="Q25" s="121"/>
      <c r="R25" s="122"/>
      <c r="S25" s="123"/>
      <c r="T25" s="123"/>
      <c r="U25" s="124"/>
      <c r="V25" s="125"/>
      <c r="W25" s="126"/>
      <c r="X25" s="127"/>
      <c r="Y25" s="128"/>
      <c r="AA25" s="120"/>
      <c r="AB25" s="120"/>
      <c r="AC25" s="121"/>
      <c r="AD25" s="122"/>
      <c r="AE25" s="123"/>
      <c r="AF25" s="123"/>
      <c r="AG25" s="124"/>
      <c r="AH25" s="125"/>
      <c r="AI25" s="126"/>
      <c r="AJ25" s="127"/>
      <c r="AK25" s="128"/>
      <c r="AM25" s="120"/>
      <c r="AN25" s="120"/>
      <c r="AO25" s="121"/>
      <c r="AP25" s="122"/>
      <c r="AQ25" s="123"/>
      <c r="AR25" s="123"/>
      <c r="AS25" s="124"/>
      <c r="AT25" s="125"/>
      <c r="AU25" s="126"/>
      <c r="AV25" s="127"/>
      <c r="AW25" s="128"/>
      <c r="AX25" s="83"/>
      <c r="AY25" s="120"/>
      <c r="AZ25" s="120"/>
      <c r="BA25" s="121"/>
      <c r="BB25" s="122"/>
      <c r="BC25" s="123"/>
      <c r="BD25" s="123"/>
      <c r="BE25" s="124"/>
      <c r="BF25" s="125"/>
      <c r="BG25" s="126"/>
      <c r="BH25" s="127"/>
      <c r="BI25" s="128"/>
      <c r="BJ25" s="83"/>
      <c r="BK25" s="120"/>
      <c r="BL25" s="120"/>
      <c r="BM25" s="121"/>
      <c r="BN25" s="122"/>
      <c r="BO25" s="123"/>
      <c r="BP25" s="123"/>
      <c r="BQ25" s="124"/>
      <c r="BR25" s="125"/>
      <c r="BS25" s="126"/>
      <c r="BT25" s="127"/>
      <c r="BU25" s="128"/>
      <c r="BV25" s="83"/>
      <c r="BW25" s="120"/>
      <c r="BX25" s="120"/>
      <c r="BY25" s="121"/>
      <c r="BZ25" s="122"/>
      <c r="CA25" s="123"/>
      <c r="CB25" s="123"/>
      <c r="CC25" s="124"/>
      <c r="CD25" s="125"/>
      <c r="CE25" s="126"/>
      <c r="CF25" s="127"/>
      <c r="CG25" s="128"/>
      <c r="CH25" s="83"/>
      <c r="CI25" s="120"/>
      <c r="CJ25" s="120"/>
      <c r="CK25" s="121"/>
      <c r="CL25" s="122"/>
      <c r="CM25" s="123"/>
      <c r="CN25" s="123"/>
      <c r="CO25" s="124"/>
      <c r="CP25" s="125"/>
      <c r="CQ25" s="126"/>
      <c r="CR25" s="127"/>
      <c r="CS25" s="128"/>
      <c r="CT25" s="83"/>
      <c r="CU25" s="120"/>
      <c r="CV25" s="120"/>
      <c r="CW25" s="121"/>
      <c r="CX25" s="122"/>
      <c r="CY25" s="123"/>
      <c r="CZ25" s="123"/>
      <c r="DA25" s="124"/>
      <c r="DB25" s="125"/>
      <c r="DC25" s="126"/>
      <c r="DD25" s="127"/>
      <c r="DE25" s="128"/>
      <c r="DF25" s="83"/>
      <c r="DG25" s="120"/>
      <c r="DH25" s="120"/>
      <c r="DI25" s="121"/>
      <c r="DJ25" s="122"/>
      <c r="DK25" s="123"/>
      <c r="DL25" s="123"/>
      <c r="DM25" s="124"/>
      <c r="DN25" s="125"/>
      <c r="DO25" s="126"/>
      <c r="DP25" s="127"/>
      <c r="DQ25" s="128"/>
      <c r="DR25" s="83"/>
      <c r="DS25" s="120"/>
      <c r="DT25" s="120"/>
      <c r="DU25" s="121"/>
      <c r="DV25" s="122"/>
      <c r="DW25" s="123"/>
      <c r="DX25" s="123"/>
      <c r="DY25" s="124"/>
      <c r="DZ25" s="125"/>
      <c r="EA25" s="126"/>
      <c r="EB25" s="127"/>
      <c r="EC25" s="128"/>
      <c r="ED25" s="83"/>
      <c r="EE25" s="120"/>
      <c r="EF25" s="120"/>
      <c r="EG25" s="121">
        <f t="shared" si="55"/>
        <v>44287</v>
      </c>
      <c r="EH25" s="122" t="str">
        <f t="shared" si="56"/>
        <v>Matovič I</v>
      </c>
      <c r="EI25" s="123">
        <v>44278</v>
      </c>
      <c r="EJ25" s="123">
        <f t="shared" ref="EJ25" si="62">IF(EK25="","",EG$3)</f>
        <v>44287</v>
      </c>
      <c r="EK25" s="341" t="str">
        <f t="shared" si="5"/>
        <v>Andrej Doležal</v>
      </c>
      <c r="EL25" s="342" t="str">
        <f t="shared" si="6"/>
        <v>1981</v>
      </c>
      <c r="EM25" s="343" t="str">
        <f t="shared" si="7"/>
        <v>male</v>
      </c>
      <c r="EN25" s="344" t="str">
        <f t="shared" si="0"/>
        <v>sk_sr-bk01</v>
      </c>
      <c r="EO25" s="345" t="str">
        <f t="shared" si="8"/>
        <v>Doležal_Andrej_1981</v>
      </c>
      <c r="EP25" s="120" t="s">
        <v>1734</v>
      </c>
      <c r="EQ25" s="120"/>
      <c r="ER25" s="120" t="s">
        <v>1798</v>
      </c>
      <c r="ES25" s="121"/>
      <c r="ET25" s="122"/>
      <c r="EU25" s="123"/>
      <c r="EV25" s="123"/>
      <c r="EW25" s="341"/>
      <c r="EX25" s="342"/>
      <c r="EY25" s="343"/>
      <c r="EZ25" s="344"/>
      <c r="FA25" s="345"/>
      <c r="FB25" s="120"/>
      <c r="FC25" s="120"/>
      <c r="FD25" s="120"/>
    </row>
    <row r="26" spans="1:160" ht="13.5" customHeight="1">
      <c r="A26" s="91"/>
      <c r="B26" s="120" t="s">
        <v>797</v>
      </c>
      <c r="D26" s="184"/>
      <c r="E26" s="121">
        <v>33779</v>
      </c>
      <c r="F26" s="122" t="s">
        <v>628</v>
      </c>
      <c r="G26" s="123">
        <v>33779</v>
      </c>
      <c r="H26" s="123">
        <v>34135</v>
      </c>
      <c r="I26" s="124" t="s">
        <v>798</v>
      </c>
      <c r="J26" s="125">
        <v>1956</v>
      </c>
      <c r="K26" s="126" t="s">
        <v>697</v>
      </c>
      <c r="L26" s="127" t="s">
        <v>298</v>
      </c>
      <c r="M26" s="128" t="s">
        <v>799</v>
      </c>
      <c r="O26" s="120"/>
      <c r="P26" s="184"/>
      <c r="Q26" s="121">
        <v>34283</v>
      </c>
      <c r="R26" s="122" t="s">
        <v>629</v>
      </c>
      <c r="S26" s="123">
        <v>34283</v>
      </c>
      <c r="T26" s="123">
        <v>34409</v>
      </c>
      <c r="U26" s="124" t="s">
        <v>798</v>
      </c>
      <c r="V26" s="125">
        <v>1956</v>
      </c>
      <c r="W26" s="126" t="s">
        <v>697</v>
      </c>
      <c r="X26" s="127" t="s">
        <v>298</v>
      </c>
      <c r="Y26" s="128" t="s">
        <v>799</v>
      </c>
      <c r="AA26" s="120"/>
      <c r="AB26" s="120"/>
      <c r="AC26" s="121">
        <v>34409</v>
      </c>
      <c r="AD26" s="122" t="s">
        <v>630</v>
      </c>
      <c r="AE26" s="123">
        <v>34409</v>
      </c>
      <c r="AF26" s="123">
        <v>34680</v>
      </c>
      <c r="AG26" s="124" t="s">
        <v>800</v>
      </c>
      <c r="AH26" s="125" t="s">
        <v>801</v>
      </c>
      <c r="AI26" s="126" t="s">
        <v>697</v>
      </c>
      <c r="AJ26" s="127" t="s">
        <v>316</v>
      </c>
      <c r="AK26" s="128" t="s">
        <v>802</v>
      </c>
      <c r="AM26" s="120"/>
      <c r="AN26" s="120"/>
      <c r="AO26" s="121">
        <v>36160</v>
      </c>
      <c r="AP26" s="122" t="s">
        <v>631</v>
      </c>
      <c r="AQ26" s="123">
        <v>34680</v>
      </c>
      <c r="AR26" s="123">
        <v>36129</v>
      </c>
      <c r="AS26" s="124" t="s">
        <v>803</v>
      </c>
      <c r="AT26" s="125" t="s">
        <v>804</v>
      </c>
      <c r="AU26" s="126" t="s">
        <v>697</v>
      </c>
      <c r="AV26" s="127" t="s">
        <v>359</v>
      </c>
      <c r="AW26" s="128" t="s">
        <v>805</v>
      </c>
      <c r="AX26" s="83"/>
      <c r="AY26" s="120"/>
      <c r="AZ26" s="120"/>
      <c r="BA26" s="121">
        <v>36160</v>
      </c>
      <c r="BB26" s="122" t="s">
        <v>632</v>
      </c>
      <c r="BC26" s="123">
        <v>36129</v>
      </c>
      <c r="BD26" s="123">
        <v>37576</v>
      </c>
      <c r="BE26" s="124" t="s">
        <v>806</v>
      </c>
      <c r="BF26" s="125" t="s">
        <v>807</v>
      </c>
      <c r="BG26" s="126" t="s">
        <v>711</v>
      </c>
      <c r="BH26" s="127" t="s">
        <v>351</v>
      </c>
      <c r="BI26" s="128" t="s">
        <v>808</v>
      </c>
      <c r="BJ26" s="83"/>
      <c r="BK26" s="120"/>
      <c r="BL26" s="120"/>
      <c r="BM26" s="121" t="s">
        <v>277</v>
      </c>
      <c r="BN26" s="122" t="s">
        <v>277</v>
      </c>
      <c r="BO26" s="123" t="s">
        <v>277</v>
      </c>
      <c r="BP26" s="123"/>
      <c r="BQ26" s="124" t="s">
        <v>277</v>
      </c>
      <c r="BR26" s="125" t="s">
        <v>277</v>
      </c>
      <c r="BS26" s="126" t="s">
        <v>277</v>
      </c>
      <c r="BT26" s="127" t="s">
        <v>277</v>
      </c>
      <c r="BU26" s="128" t="s">
        <v>277</v>
      </c>
      <c r="BV26" s="83"/>
      <c r="BW26" s="120"/>
      <c r="BX26" s="120"/>
      <c r="BY26" s="121" t="s">
        <v>277</v>
      </c>
      <c r="BZ26" s="122" t="s">
        <v>277</v>
      </c>
      <c r="CA26" s="123" t="s">
        <v>277</v>
      </c>
      <c r="CB26" s="123"/>
      <c r="CC26" s="124" t="s">
        <v>277</v>
      </c>
      <c r="CD26" s="125" t="s">
        <v>277</v>
      </c>
      <c r="CE26" s="126" t="s">
        <v>277</v>
      </c>
      <c r="CF26" s="127" t="s">
        <v>277</v>
      </c>
      <c r="CG26" s="128" t="s">
        <v>277</v>
      </c>
      <c r="CH26" s="83"/>
      <c r="CI26" s="120"/>
      <c r="CJ26" s="120"/>
      <c r="CK26" s="121" t="s">
        <v>277</v>
      </c>
      <c r="CL26" s="122" t="s">
        <v>277</v>
      </c>
      <c r="CM26" s="123" t="s">
        <v>277</v>
      </c>
      <c r="CN26" s="123" t="s">
        <v>277</v>
      </c>
      <c r="CO26" s="124" t="s">
        <v>277</v>
      </c>
      <c r="CP26" s="125" t="s">
        <v>277</v>
      </c>
      <c r="CQ26" s="126" t="s">
        <v>277</v>
      </c>
      <c r="CR26" s="127" t="s">
        <v>277</v>
      </c>
      <c r="CS26" s="128" t="s">
        <v>277</v>
      </c>
      <c r="CT26" s="83"/>
      <c r="CU26" s="120"/>
      <c r="CV26" s="120"/>
      <c r="CW26" s="121" t="s">
        <v>277</v>
      </c>
      <c r="CX26" s="122" t="s">
        <v>277</v>
      </c>
      <c r="CY26" s="123" t="s">
        <v>277</v>
      </c>
      <c r="CZ26" s="123" t="s">
        <v>277</v>
      </c>
      <c r="DA26" s="124" t="s">
        <v>277</v>
      </c>
      <c r="DB26" s="125" t="s">
        <v>277</v>
      </c>
      <c r="DC26" s="126" t="s">
        <v>277</v>
      </c>
      <c r="DD26" s="127" t="s">
        <v>277</v>
      </c>
      <c r="DE26" s="128" t="s">
        <v>277</v>
      </c>
      <c r="DF26" s="83"/>
      <c r="DG26" s="120"/>
      <c r="DH26" s="120"/>
      <c r="DI26" s="121" t="str">
        <f t="shared" si="10"/>
        <v/>
      </c>
      <c r="DJ26" s="122" t="str">
        <f t="shared" si="11"/>
        <v/>
      </c>
      <c r="DK26" s="123" t="str">
        <f t="shared" si="12"/>
        <v/>
      </c>
      <c r="DL26" s="123" t="str">
        <f t="shared" si="13"/>
        <v/>
      </c>
      <c r="DM26" s="124" t="str">
        <f t="shared" si="14"/>
        <v/>
      </c>
      <c r="DN26" s="125" t="str">
        <f t="shared" si="15"/>
        <v/>
      </c>
      <c r="DO26" s="126" t="str">
        <f t="shared" si="16"/>
        <v/>
      </c>
      <c r="DP26" s="127" t="str">
        <f t="shared" si="17"/>
        <v/>
      </c>
      <c r="DQ26" s="128" t="str">
        <f t="shared" si="18"/>
        <v/>
      </c>
      <c r="DR26" s="83"/>
      <c r="DS26" s="120"/>
      <c r="DT26" s="120"/>
      <c r="DU26" s="121" t="str">
        <f t="shared" si="19"/>
        <v/>
      </c>
      <c r="DV26" s="122" t="str">
        <f t="shared" si="20"/>
        <v/>
      </c>
      <c r="DW26" s="123" t="str">
        <f t="shared" si="21"/>
        <v/>
      </c>
      <c r="DX26" s="123" t="str">
        <f t="shared" si="22"/>
        <v/>
      </c>
      <c r="DY26" s="124" t="str">
        <f t="shared" si="23"/>
        <v/>
      </c>
      <c r="DZ26" s="125" t="str">
        <f t="shared" si="24"/>
        <v/>
      </c>
      <c r="EA26" s="126" t="str">
        <f t="shared" si="25"/>
        <v/>
      </c>
      <c r="EB26" s="127" t="str">
        <f t="shared" si="26"/>
        <v/>
      </c>
      <c r="EC26" s="128" t="str">
        <f t="shared" si="27"/>
        <v/>
      </c>
      <c r="ED26" s="83"/>
      <c r="EE26" s="120"/>
      <c r="EF26" s="120"/>
      <c r="EG26" s="121" t="str">
        <f t="shared" si="51"/>
        <v/>
      </c>
      <c r="EH26" s="122" t="str">
        <f t="shared" si="52"/>
        <v/>
      </c>
      <c r="EI26" s="123" t="str">
        <f t="shared" si="53"/>
        <v/>
      </c>
      <c r="EJ26" s="123" t="str">
        <f t="shared" si="54"/>
        <v/>
      </c>
      <c r="EK26" s="341" t="str">
        <f t="shared" si="5"/>
        <v/>
      </c>
      <c r="EL26" s="342" t="str">
        <f t="shared" si="6"/>
        <v/>
      </c>
      <c r="EM26" s="343" t="str">
        <f t="shared" si="7"/>
        <v/>
      </c>
      <c r="EN26" s="344" t="str">
        <f t="shared" si="0"/>
        <v/>
      </c>
      <c r="EO26" s="345" t="str">
        <f t="shared" si="8"/>
        <v/>
      </c>
      <c r="EP26" s="120"/>
      <c r="EQ26" s="120"/>
      <c r="ER26" s="120"/>
      <c r="ES26" s="121" t="str">
        <f t="shared" si="43"/>
        <v/>
      </c>
      <c r="ET26" s="122" t="str">
        <f t="shared" si="44"/>
        <v/>
      </c>
      <c r="EU26" s="123" t="str">
        <f t="shared" si="45"/>
        <v/>
      </c>
      <c r="EV26" s="123" t="str">
        <f t="shared" si="46"/>
        <v/>
      </c>
      <c r="EW26" s="341" t="str">
        <f t="shared" si="47"/>
        <v/>
      </c>
      <c r="EX26" s="342" t="str">
        <f t="shared" si="48"/>
        <v/>
      </c>
      <c r="EY26" s="343" t="str">
        <f t="shared" si="49"/>
        <v/>
      </c>
      <c r="EZ26" s="344" t="str">
        <f t="shared" si="1"/>
        <v/>
      </c>
      <c r="FA26" s="345" t="str">
        <f t="shared" si="50"/>
        <v/>
      </c>
      <c r="FB26" s="120"/>
      <c r="FC26" s="120"/>
      <c r="FD26" s="120"/>
    </row>
    <row r="27" spans="1:160" ht="13.5" customHeight="1">
      <c r="A27" s="91"/>
      <c r="B27" s="120" t="s">
        <v>797</v>
      </c>
      <c r="D27" s="184"/>
      <c r="E27" s="121">
        <v>33779</v>
      </c>
      <c r="F27" s="122" t="s">
        <v>628</v>
      </c>
      <c r="G27" s="123">
        <v>34142</v>
      </c>
      <c r="H27" s="123">
        <v>34283</v>
      </c>
      <c r="I27" s="124" t="s">
        <v>696</v>
      </c>
      <c r="J27" s="125">
        <v>1942</v>
      </c>
      <c r="K27" s="126" t="s">
        <v>697</v>
      </c>
      <c r="L27" s="127" t="s">
        <v>298</v>
      </c>
      <c r="M27" s="128" t="s">
        <v>698</v>
      </c>
      <c r="O27" s="120"/>
      <c r="P27" s="184"/>
      <c r="Q27" s="121"/>
      <c r="R27" s="122"/>
      <c r="S27" s="123"/>
      <c r="T27" s="123"/>
      <c r="U27" s="124"/>
      <c r="V27" s="125"/>
      <c r="W27" s="126"/>
      <c r="X27" s="127"/>
      <c r="Y27" s="128"/>
      <c r="AA27" s="120"/>
      <c r="AB27" s="120"/>
      <c r="AC27" s="121"/>
      <c r="AD27" s="122"/>
      <c r="AE27" s="123"/>
      <c r="AF27" s="123"/>
      <c r="AG27" s="124"/>
      <c r="AH27" s="125"/>
      <c r="AI27" s="126"/>
      <c r="AJ27" s="127"/>
      <c r="AK27" s="128"/>
      <c r="AM27" s="120"/>
      <c r="AN27" s="120"/>
      <c r="AO27" s="121"/>
      <c r="AP27" s="122"/>
      <c r="AQ27" s="123"/>
      <c r="AR27" s="123"/>
      <c r="AS27" s="124"/>
      <c r="AT27" s="125"/>
      <c r="AU27" s="126"/>
      <c r="AV27" s="127"/>
      <c r="AW27" s="128"/>
      <c r="AX27" s="83"/>
      <c r="AY27" s="120"/>
      <c r="AZ27" s="120"/>
      <c r="BA27" s="121"/>
      <c r="BB27" s="122"/>
      <c r="BC27" s="123"/>
      <c r="BD27" s="123"/>
      <c r="BE27" s="124"/>
      <c r="BF27" s="125"/>
      <c r="BG27" s="126"/>
      <c r="BH27" s="127"/>
      <c r="BI27" s="128"/>
      <c r="BJ27" s="83"/>
      <c r="BK27" s="120"/>
      <c r="BL27" s="120"/>
      <c r="BM27" s="121"/>
      <c r="BN27" s="122"/>
      <c r="BO27" s="123"/>
      <c r="BP27" s="123"/>
      <c r="BQ27" s="124"/>
      <c r="BR27" s="125"/>
      <c r="BS27" s="126"/>
      <c r="BT27" s="127"/>
      <c r="BU27" s="128"/>
      <c r="BV27" s="83"/>
      <c r="BW27" s="120"/>
      <c r="BX27" s="120"/>
      <c r="BY27" s="121"/>
      <c r="BZ27" s="122"/>
      <c r="CA27" s="123"/>
      <c r="CB27" s="123"/>
      <c r="CC27" s="124"/>
      <c r="CD27" s="125"/>
      <c r="CE27" s="126"/>
      <c r="CF27" s="127"/>
      <c r="CG27" s="128"/>
      <c r="CH27" s="83"/>
      <c r="CI27" s="120"/>
      <c r="CJ27" s="120"/>
      <c r="CK27" s="121" t="s">
        <v>277</v>
      </c>
      <c r="CL27" s="122" t="s">
        <v>277</v>
      </c>
      <c r="CM27" s="123" t="s">
        <v>277</v>
      </c>
      <c r="CN27" s="123" t="s">
        <v>277</v>
      </c>
      <c r="CO27" s="124" t="s">
        <v>277</v>
      </c>
      <c r="CP27" s="125" t="s">
        <v>277</v>
      </c>
      <c r="CQ27" s="126" t="s">
        <v>277</v>
      </c>
      <c r="CR27" s="127" t="s">
        <v>277</v>
      </c>
      <c r="CS27" s="128" t="s">
        <v>277</v>
      </c>
      <c r="CT27" s="83"/>
      <c r="CU27" s="120"/>
      <c r="CV27" s="120"/>
      <c r="CW27" s="121" t="s">
        <v>277</v>
      </c>
      <c r="CX27" s="122" t="s">
        <v>277</v>
      </c>
      <c r="CY27" s="123" t="s">
        <v>277</v>
      </c>
      <c r="CZ27" s="123" t="s">
        <v>277</v>
      </c>
      <c r="DA27" s="124" t="s">
        <v>277</v>
      </c>
      <c r="DB27" s="125" t="s">
        <v>277</v>
      </c>
      <c r="DC27" s="126" t="s">
        <v>277</v>
      </c>
      <c r="DD27" s="127" t="s">
        <v>277</v>
      </c>
      <c r="DE27" s="128" t="s">
        <v>277</v>
      </c>
      <c r="DF27" s="83"/>
      <c r="DG27" s="120"/>
      <c r="DH27" s="120"/>
      <c r="DI27" s="121" t="str">
        <f t="shared" si="10"/>
        <v/>
      </c>
      <c r="DJ27" s="122" t="str">
        <f t="shared" si="11"/>
        <v/>
      </c>
      <c r="DK27" s="123" t="str">
        <f t="shared" si="12"/>
        <v/>
      </c>
      <c r="DL27" s="123" t="str">
        <f t="shared" si="13"/>
        <v/>
      </c>
      <c r="DM27" s="124" t="str">
        <f t="shared" si="14"/>
        <v/>
      </c>
      <c r="DN27" s="125" t="str">
        <f t="shared" si="15"/>
        <v/>
      </c>
      <c r="DO27" s="126" t="str">
        <f t="shared" si="16"/>
        <v/>
      </c>
      <c r="DP27" s="127" t="str">
        <f t="shared" si="17"/>
        <v/>
      </c>
      <c r="DQ27" s="128" t="str">
        <f t="shared" si="18"/>
        <v/>
      </c>
      <c r="DR27" s="83"/>
      <c r="DS27" s="120"/>
      <c r="DT27" s="120"/>
      <c r="DU27" s="121" t="str">
        <f t="shared" si="19"/>
        <v/>
      </c>
      <c r="DV27" s="122" t="str">
        <f t="shared" si="20"/>
        <v/>
      </c>
      <c r="DW27" s="123" t="str">
        <f t="shared" si="21"/>
        <v/>
      </c>
      <c r="DX27" s="123" t="str">
        <f t="shared" si="22"/>
        <v/>
      </c>
      <c r="DY27" s="124" t="str">
        <f t="shared" si="23"/>
        <v/>
      </c>
      <c r="DZ27" s="125" t="str">
        <f t="shared" si="24"/>
        <v/>
      </c>
      <c r="EA27" s="126" t="str">
        <f t="shared" si="25"/>
        <v/>
      </c>
      <c r="EB27" s="127" t="str">
        <f t="shared" si="26"/>
        <v/>
      </c>
      <c r="EC27" s="128" t="str">
        <f t="shared" si="27"/>
        <v/>
      </c>
      <c r="ED27" s="83"/>
      <c r="EE27" s="120"/>
      <c r="EF27" s="120"/>
      <c r="EG27" s="121" t="str">
        <f t="shared" si="51"/>
        <v/>
      </c>
      <c r="EH27" s="122" t="str">
        <f t="shared" si="52"/>
        <v/>
      </c>
      <c r="EI27" s="123" t="str">
        <f t="shared" si="53"/>
        <v/>
      </c>
      <c r="EJ27" s="123" t="str">
        <f t="shared" si="54"/>
        <v/>
      </c>
      <c r="EK27" s="341" t="str">
        <f t="shared" si="5"/>
        <v/>
      </c>
      <c r="EL27" s="342" t="str">
        <f t="shared" si="6"/>
        <v/>
      </c>
      <c r="EM27" s="343" t="str">
        <f t="shared" si="7"/>
        <v/>
      </c>
      <c r="EN27" s="344" t="str">
        <f t="shared" si="0"/>
        <v/>
      </c>
      <c r="EO27" s="345" t="str">
        <f t="shared" si="8"/>
        <v/>
      </c>
      <c r="EP27" s="120"/>
      <c r="EQ27" s="120"/>
      <c r="ER27" s="120"/>
      <c r="ES27" s="121" t="str">
        <f t="shared" si="43"/>
        <v/>
      </c>
      <c r="ET27" s="122" t="str">
        <f t="shared" si="44"/>
        <v/>
      </c>
      <c r="EU27" s="123" t="str">
        <f t="shared" si="45"/>
        <v/>
      </c>
      <c r="EV27" s="123" t="str">
        <f t="shared" si="46"/>
        <v/>
      </c>
      <c r="EW27" s="341" t="str">
        <f t="shared" si="47"/>
        <v/>
      </c>
      <c r="EX27" s="342" t="str">
        <f t="shared" si="48"/>
        <v/>
      </c>
      <c r="EY27" s="343" t="str">
        <f t="shared" si="49"/>
        <v/>
      </c>
      <c r="EZ27" s="344" t="str">
        <f t="shared" si="1"/>
        <v/>
      </c>
      <c r="FA27" s="345" t="str">
        <f t="shared" si="50"/>
        <v/>
      </c>
      <c r="FB27" s="120"/>
      <c r="FC27" s="120"/>
      <c r="FD27" s="120"/>
    </row>
    <row r="28" spans="1:160" ht="13.5" customHeight="1">
      <c r="A28" s="91"/>
      <c r="B28" s="120" t="s">
        <v>809</v>
      </c>
      <c r="C28" s="83" t="s">
        <v>810</v>
      </c>
      <c r="D28" s="184"/>
      <c r="E28" s="121">
        <v>33779</v>
      </c>
      <c r="F28" s="122" t="s">
        <v>628</v>
      </c>
      <c r="G28" s="123">
        <v>33779</v>
      </c>
      <c r="H28" s="123">
        <v>34283</v>
      </c>
      <c r="I28" s="124" t="s">
        <v>811</v>
      </c>
      <c r="J28" s="125">
        <v>1945</v>
      </c>
      <c r="K28" s="126" t="s">
        <v>697</v>
      </c>
      <c r="L28" s="127" t="s">
        <v>298</v>
      </c>
      <c r="M28" s="128" t="s">
        <v>812</v>
      </c>
      <c r="O28" s="120"/>
      <c r="P28" s="184"/>
      <c r="Q28" s="121">
        <v>34283</v>
      </c>
      <c r="R28" s="122" t="s">
        <v>629</v>
      </c>
      <c r="S28" s="123">
        <v>34283</v>
      </c>
      <c r="T28" s="123">
        <v>34409</v>
      </c>
      <c r="U28" s="124" t="s">
        <v>811</v>
      </c>
      <c r="V28" s="125" t="s">
        <v>701</v>
      </c>
      <c r="W28" s="126" t="s">
        <v>697</v>
      </c>
      <c r="X28" s="127" t="s">
        <v>298</v>
      </c>
      <c r="Y28" s="128" t="s">
        <v>812</v>
      </c>
      <c r="AA28" s="120"/>
      <c r="AB28" s="120"/>
      <c r="AC28" s="121">
        <v>34409</v>
      </c>
      <c r="AD28" s="122" t="s">
        <v>630</v>
      </c>
      <c r="AE28" s="123">
        <v>34409</v>
      </c>
      <c r="AF28" s="123">
        <v>34680</v>
      </c>
      <c r="AG28" s="124" t="s">
        <v>813</v>
      </c>
      <c r="AH28" s="125" t="s">
        <v>764</v>
      </c>
      <c r="AI28" s="126" t="s">
        <v>697</v>
      </c>
      <c r="AJ28" s="127" t="s">
        <v>338</v>
      </c>
      <c r="AK28" s="128" t="s">
        <v>814</v>
      </c>
      <c r="AM28" s="120"/>
      <c r="AN28" s="120"/>
      <c r="AO28" s="121">
        <v>36160</v>
      </c>
      <c r="AP28" s="122" t="s">
        <v>631</v>
      </c>
      <c r="AQ28" s="123">
        <v>34680</v>
      </c>
      <c r="AR28" s="123">
        <v>36129</v>
      </c>
      <c r="AS28" s="124" t="s">
        <v>811</v>
      </c>
      <c r="AT28" s="125" t="s">
        <v>701</v>
      </c>
      <c r="AU28" s="126" t="s">
        <v>697</v>
      </c>
      <c r="AV28" s="127" t="s">
        <v>298</v>
      </c>
      <c r="AW28" s="128" t="s">
        <v>812</v>
      </c>
      <c r="AX28" s="83"/>
      <c r="AY28" s="120"/>
      <c r="AZ28" s="120"/>
      <c r="BA28" s="121">
        <v>36160</v>
      </c>
      <c r="BB28" s="122" t="s">
        <v>632</v>
      </c>
      <c r="BC28" s="123">
        <v>36129</v>
      </c>
      <c r="BD28" s="123">
        <v>37576</v>
      </c>
      <c r="BE28" s="124" t="s">
        <v>813</v>
      </c>
      <c r="BF28" s="125" t="s">
        <v>764</v>
      </c>
      <c r="BG28" s="126" t="s">
        <v>697</v>
      </c>
      <c r="BH28" s="127" t="s">
        <v>338</v>
      </c>
      <c r="BI28" s="128" t="s">
        <v>814</v>
      </c>
      <c r="BJ28" s="83"/>
      <c r="BK28" s="120"/>
      <c r="BL28" s="120"/>
      <c r="BM28" s="121">
        <v>37621</v>
      </c>
      <c r="BN28" s="122" t="s">
        <v>633</v>
      </c>
      <c r="BO28" s="123">
        <v>37576</v>
      </c>
      <c r="BP28" s="123">
        <v>38902</v>
      </c>
      <c r="BQ28" s="124" t="s">
        <v>815</v>
      </c>
      <c r="BR28" s="125" t="s">
        <v>816</v>
      </c>
      <c r="BS28" s="126" t="s">
        <v>697</v>
      </c>
      <c r="BT28" s="127" t="s">
        <v>311</v>
      </c>
      <c r="BU28" s="128" t="s">
        <v>817</v>
      </c>
      <c r="BV28" s="83"/>
      <c r="BW28" s="120"/>
      <c r="BX28" s="120"/>
      <c r="BY28" s="121">
        <v>39082</v>
      </c>
      <c r="BZ28" s="122" t="s">
        <v>634</v>
      </c>
      <c r="CA28" s="123">
        <v>38902</v>
      </c>
      <c r="CB28" s="123">
        <v>39414</v>
      </c>
      <c r="CC28" s="124" t="s">
        <v>818</v>
      </c>
      <c r="CD28" s="125" t="s">
        <v>769</v>
      </c>
      <c r="CE28" s="126" t="s">
        <v>697</v>
      </c>
      <c r="CF28" s="127" t="s">
        <v>298</v>
      </c>
      <c r="CG28" s="128" t="s">
        <v>819</v>
      </c>
      <c r="CH28" s="83"/>
      <c r="CI28" s="120"/>
      <c r="CJ28" s="120"/>
      <c r="CK28" s="121" t="s">
        <v>277</v>
      </c>
      <c r="CL28" s="122" t="s">
        <v>277</v>
      </c>
      <c r="CM28" s="123" t="s">
        <v>277</v>
      </c>
      <c r="CN28" s="123" t="s">
        <v>277</v>
      </c>
      <c r="CO28" s="124" t="s">
        <v>277</v>
      </c>
      <c r="CP28" s="125" t="s">
        <v>277</v>
      </c>
      <c r="CQ28" s="126" t="s">
        <v>277</v>
      </c>
      <c r="CR28" s="127" t="s">
        <v>277</v>
      </c>
      <c r="CS28" s="128" t="s">
        <v>277</v>
      </c>
      <c r="CT28" s="83"/>
      <c r="CU28" s="120"/>
      <c r="CV28" s="120"/>
      <c r="CW28" s="121" t="s">
        <v>277</v>
      </c>
      <c r="CX28" s="122" t="s">
        <v>277</v>
      </c>
      <c r="CY28" s="123" t="s">
        <v>277</v>
      </c>
      <c r="CZ28" s="123" t="s">
        <v>277</v>
      </c>
      <c r="DA28" s="124" t="s">
        <v>277</v>
      </c>
      <c r="DB28" s="125" t="s">
        <v>277</v>
      </c>
      <c r="DC28" s="126" t="s">
        <v>277</v>
      </c>
      <c r="DD28" s="127" t="s">
        <v>277</v>
      </c>
      <c r="DE28" s="128" t="s">
        <v>277</v>
      </c>
      <c r="DF28" s="83"/>
      <c r="DG28" s="120"/>
      <c r="DH28" s="120"/>
      <c r="DI28" s="121" t="str">
        <f t="shared" si="10"/>
        <v/>
      </c>
      <c r="DJ28" s="122" t="str">
        <f t="shared" si="11"/>
        <v/>
      </c>
      <c r="DK28" s="123" t="str">
        <f t="shared" si="12"/>
        <v/>
      </c>
      <c r="DL28" s="123" t="str">
        <f t="shared" si="13"/>
        <v/>
      </c>
      <c r="DM28" s="124" t="str">
        <f t="shared" si="14"/>
        <v/>
      </c>
      <c r="DN28" s="125" t="str">
        <f t="shared" si="15"/>
        <v/>
      </c>
      <c r="DO28" s="126" t="str">
        <f t="shared" si="16"/>
        <v/>
      </c>
      <c r="DP28" s="127" t="str">
        <f t="shared" si="17"/>
        <v/>
      </c>
      <c r="DQ28" s="128" t="str">
        <f t="shared" si="18"/>
        <v/>
      </c>
      <c r="DR28" s="83"/>
      <c r="DS28" s="120"/>
      <c r="DT28" s="120"/>
      <c r="DU28" s="121" t="str">
        <f t="shared" si="19"/>
        <v/>
      </c>
      <c r="DV28" s="122" t="str">
        <f t="shared" si="20"/>
        <v/>
      </c>
      <c r="DW28" s="123" t="str">
        <f t="shared" si="21"/>
        <v/>
      </c>
      <c r="DX28" s="123" t="str">
        <f t="shared" si="22"/>
        <v/>
      </c>
      <c r="DY28" s="124" t="str">
        <f t="shared" si="23"/>
        <v/>
      </c>
      <c r="DZ28" s="125" t="str">
        <f t="shared" si="24"/>
        <v/>
      </c>
      <c r="EA28" s="126" t="str">
        <f t="shared" si="25"/>
        <v/>
      </c>
      <c r="EB28" s="127" t="str">
        <f t="shared" si="26"/>
        <v/>
      </c>
      <c r="EC28" s="128" t="str">
        <f t="shared" si="27"/>
        <v/>
      </c>
      <c r="ED28" s="83"/>
      <c r="EE28" s="120"/>
      <c r="EF28" s="120"/>
      <c r="EG28" s="121" t="str">
        <f t="shared" si="51"/>
        <v/>
      </c>
      <c r="EH28" s="122" t="str">
        <f t="shared" si="52"/>
        <v/>
      </c>
      <c r="EI28" s="123" t="str">
        <f t="shared" si="53"/>
        <v/>
      </c>
      <c r="EJ28" s="123" t="str">
        <f t="shared" si="54"/>
        <v/>
      </c>
      <c r="EK28" s="341" t="str">
        <f t="shared" si="5"/>
        <v/>
      </c>
      <c r="EL28" s="342" t="str">
        <f t="shared" si="6"/>
        <v/>
      </c>
      <c r="EM28" s="343" t="str">
        <f t="shared" si="7"/>
        <v/>
      </c>
      <c r="EN28" s="344" t="str">
        <f t="shared" si="0"/>
        <v/>
      </c>
      <c r="EO28" s="345" t="str">
        <f t="shared" si="8"/>
        <v/>
      </c>
      <c r="EP28" s="120"/>
      <c r="EQ28" s="120"/>
      <c r="ER28" s="120"/>
      <c r="ES28" s="121" t="str">
        <f t="shared" si="43"/>
        <v/>
      </c>
      <c r="ET28" s="122" t="str">
        <f t="shared" si="44"/>
        <v/>
      </c>
      <c r="EU28" s="123" t="str">
        <f t="shared" si="45"/>
        <v/>
      </c>
      <c r="EV28" s="123" t="str">
        <f t="shared" si="46"/>
        <v/>
      </c>
      <c r="EW28" s="341" t="str">
        <f t="shared" si="47"/>
        <v/>
      </c>
      <c r="EX28" s="342" t="str">
        <f t="shared" si="48"/>
        <v/>
      </c>
      <c r="EY28" s="343" t="str">
        <f t="shared" si="49"/>
        <v/>
      </c>
      <c r="EZ28" s="344" t="str">
        <f t="shared" si="1"/>
        <v/>
      </c>
      <c r="FA28" s="345" t="str">
        <f t="shared" si="50"/>
        <v/>
      </c>
      <c r="FB28" s="120"/>
      <c r="FC28" s="120"/>
      <c r="FD28" s="120"/>
    </row>
    <row r="29" spans="1:160" ht="13.5" customHeight="1">
      <c r="A29" s="91"/>
      <c r="B29" s="120" t="s">
        <v>809</v>
      </c>
      <c r="C29" s="83" t="s">
        <v>810</v>
      </c>
      <c r="D29" s="184"/>
      <c r="E29" s="121"/>
      <c r="F29" s="122"/>
      <c r="G29" s="123"/>
      <c r="H29" s="123"/>
      <c r="I29" s="124"/>
      <c r="J29" s="125"/>
      <c r="K29" s="126"/>
      <c r="L29" s="127"/>
      <c r="M29" s="128" t="s">
        <v>277</v>
      </c>
      <c r="O29" s="120"/>
      <c r="P29" s="184"/>
      <c r="Q29" s="121"/>
      <c r="R29" s="122"/>
      <c r="S29" s="123"/>
      <c r="T29" s="123"/>
      <c r="U29" s="124"/>
      <c r="V29" s="125"/>
      <c r="W29" s="126"/>
      <c r="X29" s="127"/>
      <c r="Y29" s="128" t="s">
        <v>277</v>
      </c>
      <c r="AA29" s="120"/>
      <c r="AB29" s="120"/>
      <c r="AC29" s="121"/>
      <c r="AD29" s="122"/>
      <c r="AE29" s="123"/>
      <c r="AF29" s="123" t="s">
        <v>277</v>
      </c>
      <c r="AG29" s="124"/>
      <c r="AH29" s="125"/>
      <c r="AI29" s="126"/>
      <c r="AJ29" s="127"/>
      <c r="AK29" s="128" t="s">
        <v>277</v>
      </c>
      <c r="AM29" s="120"/>
      <c r="AN29" s="120"/>
      <c r="AO29" s="121"/>
      <c r="AP29" s="122"/>
      <c r="AQ29" s="123"/>
      <c r="AR29" s="123" t="s">
        <v>277</v>
      </c>
      <c r="AS29" s="124"/>
      <c r="AT29" s="125"/>
      <c r="AU29" s="126"/>
      <c r="AV29" s="127"/>
      <c r="AW29" s="128" t="s">
        <v>277</v>
      </c>
      <c r="AX29" s="83"/>
      <c r="AY29" s="120"/>
      <c r="AZ29" s="120"/>
      <c r="BA29" s="121"/>
      <c r="BB29" s="122"/>
      <c r="BC29" s="123"/>
      <c r="BD29" s="123" t="s">
        <v>277</v>
      </c>
      <c r="BE29" s="124"/>
      <c r="BF29" s="125"/>
      <c r="BG29" s="126"/>
      <c r="BH29" s="127"/>
      <c r="BI29" s="128" t="s">
        <v>277</v>
      </c>
      <c r="BJ29" s="83"/>
      <c r="BK29" s="120"/>
      <c r="BL29" s="120"/>
      <c r="BM29" s="121"/>
      <c r="BN29" s="122"/>
      <c r="BO29" s="123"/>
      <c r="BP29" s="123" t="s">
        <v>277</v>
      </c>
      <c r="BQ29" s="124"/>
      <c r="BR29" s="125"/>
      <c r="BS29" s="126"/>
      <c r="BT29" s="127"/>
      <c r="BU29" s="128" t="s">
        <v>277</v>
      </c>
      <c r="BV29" s="83"/>
      <c r="BW29" s="120"/>
      <c r="BX29" s="120"/>
      <c r="BY29" s="121">
        <v>39447</v>
      </c>
      <c r="BZ29" s="122" t="s">
        <v>634</v>
      </c>
      <c r="CA29" s="123">
        <v>39414</v>
      </c>
      <c r="CB29" s="123">
        <v>39678</v>
      </c>
      <c r="CC29" s="124" t="s">
        <v>820</v>
      </c>
      <c r="CD29" s="125" t="s">
        <v>754</v>
      </c>
      <c r="CE29" s="126" t="s">
        <v>711</v>
      </c>
      <c r="CF29" s="127" t="s">
        <v>298</v>
      </c>
      <c r="CG29" s="128" t="s">
        <v>821</v>
      </c>
      <c r="CH29" s="83"/>
      <c r="CI29" s="120"/>
      <c r="CJ29" s="120"/>
      <c r="CK29" s="121" t="s">
        <v>277</v>
      </c>
      <c r="CL29" s="122" t="s">
        <v>277</v>
      </c>
      <c r="CM29" s="123" t="s">
        <v>277</v>
      </c>
      <c r="CN29" s="123" t="s">
        <v>277</v>
      </c>
      <c r="CO29" s="124" t="s">
        <v>277</v>
      </c>
      <c r="CP29" s="125" t="s">
        <v>277</v>
      </c>
      <c r="CQ29" s="126" t="s">
        <v>277</v>
      </c>
      <c r="CR29" s="127" t="s">
        <v>277</v>
      </c>
      <c r="CS29" s="128" t="s">
        <v>277</v>
      </c>
      <c r="CT29" s="83"/>
      <c r="CU29" s="120"/>
      <c r="CV29" s="120"/>
      <c r="CW29" s="121" t="s">
        <v>277</v>
      </c>
      <c r="CX29" s="122" t="s">
        <v>277</v>
      </c>
      <c r="CY29" s="123" t="s">
        <v>277</v>
      </c>
      <c r="CZ29" s="123" t="s">
        <v>277</v>
      </c>
      <c r="DA29" s="124" t="s">
        <v>277</v>
      </c>
      <c r="DB29" s="125" t="s">
        <v>277</v>
      </c>
      <c r="DC29" s="126" t="s">
        <v>277</v>
      </c>
      <c r="DD29" s="127" t="s">
        <v>277</v>
      </c>
      <c r="DE29" s="128" t="s">
        <v>277</v>
      </c>
      <c r="DF29" s="83"/>
      <c r="DG29" s="120"/>
      <c r="DH29" s="120"/>
      <c r="DI29" s="121" t="str">
        <f t="shared" si="10"/>
        <v/>
      </c>
      <c r="DJ29" s="122" t="str">
        <f t="shared" si="11"/>
        <v/>
      </c>
      <c r="DK29" s="123" t="str">
        <f t="shared" si="12"/>
        <v/>
      </c>
      <c r="DL29" s="123" t="str">
        <f t="shared" si="13"/>
        <v/>
      </c>
      <c r="DM29" s="124" t="str">
        <f t="shared" si="14"/>
        <v/>
      </c>
      <c r="DN29" s="125" t="str">
        <f t="shared" si="15"/>
        <v/>
      </c>
      <c r="DO29" s="126" t="str">
        <f t="shared" si="16"/>
        <v/>
      </c>
      <c r="DP29" s="127" t="str">
        <f t="shared" si="17"/>
        <v/>
      </c>
      <c r="DQ29" s="128" t="str">
        <f t="shared" si="18"/>
        <v/>
      </c>
      <c r="DR29" s="83"/>
      <c r="DS29" s="120"/>
      <c r="DT29" s="120"/>
      <c r="DU29" s="121" t="str">
        <f t="shared" si="19"/>
        <v/>
      </c>
      <c r="DV29" s="122" t="str">
        <f t="shared" si="20"/>
        <v/>
      </c>
      <c r="DW29" s="123" t="str">
        <f t="shared" si="21"/>
        <v/>
      </c>
      <c r="DX29" s="123" t="str">
        <f t="shared" si="22"/>
        <v/>
      </c>
      <c r="DY29" s="124" t="str">
        <f t="shared" si="23"/>
        <v/>
      </c>
      <c r="DZ29" s="125" t="str">
        <f t="shared" si="24"/>
        <v/>
      </c>
      <c r="EA29" s="126" t="str">
        <f t="shared" si="25"/>
        <v/>
      </c>
      <c r="EB29" s="127" t="str">
        <f t="shared" si="26"/>
        <v/>
      </c>
      <c r="EC29" s="128" t="str">
        <f t="shared" si="27"/>
        <v/>
      </c>
      <c r="ED29" s="83"/>
      <c r="EE29" s="120"/>
      <c r="EF29" s="120"/>
      <c r="EG29" s="121" t="str">
        <f t="shared" si="51"/>
        <v/>
      </c>
      <c r="EH29" s="122" t="str">
        <f t="shared" si="52"/>
        <v/>
      </c>
      <c r="EI29" s="123" t="str">
        <f t="shared" si="53"/>
        <v/>
      </c>
      <c r="EJ29" s="123" t="str">
        <f t="shared" si="54"/>
        <v/>
      </c>
      <c r="EK29" s="341" t="str">
        <f t="shared" si="5"/>
        <v/>
      </c>
      <c r="EL29" s="342" t="str">
        <f t="shared" si="6"/>
        <v/>
      </c>
      <c r="EM29" s="343" t="str">
        <f t="shared" si="7"/>
        <v/>
      </c>
      <c r="EN29" s="344" t="str">
        <f t="shared" si="0"/>
        <v/>
      </c>
      <c r="EO29" s="345" t="str">
        <f t="shared" si="8"/>
        <v/>
      </c>
      <c r="EP29" s="120"/>
      <c r="EQ29" s="120"/>
      <c r="ER29" s="120"/>
      <c r="ES29" s="121" t="str">
        <f t="shared" si="43"/>
        <v/>
      </c>
      <c r="ET29" s="122" t="str">
        <f t="shared" si="44"/>
        <v/>
      </c>
      <c r="EU29" s="123" t="str">
        <f t="shared" si="45"/>
        <v/>
      </c>
      <c r="EV29" s="123" t="str">
        <f t="shared" si="46"/>
        <v/>
      </c>
      <c r="EW29" s="341" t="str">
        <f t="shared" si="47"/>
        <v/>
      </c>
      <c r="EX29" s="342" t="str">
        <f t="shared" si="48"/>
        <v/>
      </c>
      <c r="EY29" s="343" t="str">
        <f t="shared" si="49"/>
        <v/>
      </c>
      <c r="EZ29" s="344" t="str">
        <f t="shared" si="1"/>
        <v/>
      </c>
      <c r="FA29" s="345" t="str">
        <f t="shared" si="50"/>
        <v/>
      </c>
      <c r="FB29" s="120"/>
      <c r="FC29" s="120"/>
      <c r="FD29" s="120"/>
    </row>
    <row r="30" spans="1:160" ht="13.5" customHeight="1">
      <c r="A30" s="91"/>
      <c r="B30" s="120" t="s">
        <v>1810</v>
      </c>
      <c r="C30" s="83" t="s">
        <v>828</v>
      </c>
      <c r="D30" s="184"/>
      <c r="E30" s="121"/>
      <c r="F30" s="122"/>
      <c r="G30" s="123"/>
      <c r="H30" s="123"/>
      <c r="I30" s="124"/>
      <c r="J30" s="125"/>
      <c r="K30" s="126"/>
      <c r="L30" s="127"/>
      <c r="M30" s="128"/>
      <c r="O30" s="120"/>
      <c r="P30" s="184"/>
      <c r="Q30" s="121"/>
      <c r="R30" s="122"/>
      <c r="S30" s="123"/>
      <c r="T30" s="123"/>
      <c r="U30" s="124"/>
      <c r="V30" s="125"/>
      <c r="W30" s="126"/>
      <c r="X30" s="127"/>
      <c r="Y30" s="128"/>
      <c r="AA30" s="120"/>
      <c r="AB30" s="120"/>
      <c r="AC30" s="121"/>
      <c r="AD30" s="122"/>
      <c r="AE30" s="123"/>
      <c r="AF30" s="123"/>
      <c r="AG30" s="124"/>
      <c r="AH30" s="125"/>
      <c r="AI30" s="126"/>
      <c r="AJ30" s="127"/>
      <c r="AK30" s="128"/>
      <c r="AM30" s="120"/>
      <c r="AN30" s="120"/>
      <c r="AO30" s="121"/>
      <c r="AP30" s="122"/>
      <c r="AQ30" s="123"/>
      <c r="AR30" s="123"/>
      <c r="AS30" s="124"/>
      <c r="AT30" s="125"/>
      <c r="AU30" s="126"/>
      <c r="AV30" s="127"/>
      <c r="AW30" s="128"/>
      <c r="AX30" s="83"/>
      <c r="AY30" s="120"/>
      <c r="AZ30" s="120"/>
      <c r="BA30" s="121"/>
      <c r="BB30" s="122"/>
      <c r="BC30" s="123"/>
      <c r="BD30" s="123"/>
      <c r="BE30" s="124"/>
      <c r="BF30" s="125"/>
      <c r="BG30" s="126"/>
      <c r="BH30" s="127"/>
      <c r="BI30" s="128"/>
      <c r="BJ30" s="83"/>
      <c r="BK30" s="120"/>
      <c r="BL30" s="120"/>
      <c r="BM30" s="121"/>
      <c r="BN30" s="122"/>
      <c r="BO30" s="123"/>
      <c r="BP30" s="123"/>
      <c r="BQ30" s="124"/>
      <c r="BR30" s="125"/>
      <c r="BS30" s="126"/>
      <c r="BT30" s="127"/>
      <c r="BU30" s="128"/>
      <c r="BV30" s="83"/>
      <c r="BW30" s="120"/>
      <c r="BX30" s="120"/>
      <c r="BY30" s="121">
        <v>40178</v>
      </c>
      <c r="BZ30" s="122" t="s">
        <v>634</v>
      </c>
      <c r="CA30" s="123">
        <v>39678</v>
      </c>
      <c r="CB30" s="123">
        <v>40072</v>
      </c>
      <c r="CC30" s="124" t="s">
        <v>823</v>
      </c>
      <c r="CD30" s="125" t="s">
        <v>824</v>
      </c>
      <c r="CE30" s="126" t="s">
        <v>697</v>
      </c>
      <c r="CF30" s="127" t="s">
        <v>298</v>
      </c>
      <c r="CG30" s="128" t="s">
        <v>825</v>
      </c>
      <c r="CH30" s="83"/>
      <c r="CI30" s="120" t="s">
        <v>752</v>
      </c>
      <c r="CJ30" s="120"/>
      <c r="CK30" s="121">
        <v>41003</v>
      </c>
      <c r="CL30" s="122" t="s">
        <v>1406</v>
      </c>
      <c r="CM30" s="123">
        <v>40368</v>
      </c>
      <c r="CN30" s="123">
        <v>41003</v>
      </c>
      <c r="CO30" s="124" t="s">
        <v>815</v>
      </c>
      <c r="CP30" s="125" t="s">
        <v>816</v>
      </c>
      <c r="CQ30" s="126" t="s">
        <v>697</v>
      </c>
      <c r="CR30" s="127" t="s">
        <v>371</v>
      </c>
      <c r="CS30" s="128" t="s">
        <v>817</v>
      </c>
      <c r="CT30" s="83"/>
      <c r="CU30" s="120"/>
      <c r="CV30" s="120" t="s">
        <v>829</v>
      </c>
      <c r="CW30" s="121">
        <f>CW$3</f>
        <v>42452</v>
      </c>
      <c r="CX30" s="122" t="s">
        <v>693</v>
      </c>
      <c r="CY30" s="123">
        <v>41003</v>
      </c>
      <c r="CZ30" s="123">
        <f>CW$3</f>
        <v>42452</v>
      </c>
      <c r="DA30" s="124" t="s">
        <v>830</v>
      </c>
      <c r="DB30" s="125" t="s">
        <v>769</v>
      </c>
      <c r="DC30" s="126" t="s">
        <v>697</v>
      </c>
      <c r="DD30" s="127" t="s">
        <v>345</v>
      </c>
      <c r="DE30" s="128" t="s">
        <v>831</v>
      </c>
      <c r="DF30" s="83"/>
      <c r="DG30" s="120"/>
      <c r="DH30" s="120" t="s">
        <v>1392</v>
      </c>
      <c r="DI30" s="121">
        <f t="shared" si="10"/>
        <v>43181</v>
      </c>
      <c r="DJ30" s="122" t="str">
        <f t="shared" si="11"/>
        <v>Fico III</v>
      </c>
      <c r="DK30" s="123">
        <f t="shared" si="12"/>
        <v>42452</v>
      </c>
      <c r="DL30" s="123">
        <f t="shared" si="13"/>
        <v>43181</v>
      </c>
      <c r="DM30" s="124" t="str">
        <f t="shared" si="14"/>
        <v>Gabriela Matečná</v>
      </c>
      <c r="DN30" s="125" t="str">
        <f t="shared" si="15"/>
        <v>1964</v>
      </c>
      <c r="DO30" s="126" t="str">
        <f t="shared" si="16"/>
        <v>female</v>
      </c>
      <c r="DP30" s="154" t="s">
        <v>1401</v>
      </c>
      <c r="DQ30" s="128" t="str">
        <f t="shared" si="18"/>
        <v>Matečná_Gabriela_1964</v>
      </c>
      <c r="DR30" s="83"/>
      <c r="DS30" s="120"/>
      <c r="DT30" s="120" t="s">
        <v>1719</v>
      </c>
      <c r="DU30" s="121">
        <f t="shared" si="19"/>
        <v>43910</v>
      </c>
      <c r="DV30" s="122" t="str">
        <f t="shared" si="20"/>
        <v>Pelegrini I</v>
      </c>
      <c r="DW30" s="123">
        <f t="shared" si="21"/>
        <v>43181</v>
      </c>
      <c r="DX30" s="123">
        <f t="shared" si="22"/>
        <v>43910</v>
      </c>
      <c r="DY30" s="124" t="str">
        <f t="shared" si="23"/>
        <v>Gabriela Matečná</v>
      </c>
      <c r="DZ30" s="125" t="str">
        <f t="shared" si="24"/>
        <v>1964</v>
      </c>
      <c r="EA30" s="126" t="str">
        <f t="shared" si="25"/>
        <v>female</v>
      </c>
      <c r="EB30" s="154" t="s">
        <v>1401</v>
      </c>
      <c r="EC30" s="128" t="str">
        <f t="shared" si="27"/>
        <v>Matečná_Gabriela_1964</v>
      </c>
      <c r="ED30" s="83"/>
      <c r="EE30" s="120"/>
      <c r="EF30" s="120" t="s">
        <v>1719</v>
      </c>
      <c r="EG30" s="121">
        <f t="shared" si="51"/>
        <v>44287</v>
      </c>
      <c r="EH30" s="122" t="str">
        <f t="shared" si="52"/>
        <v>Matovič I</v>
      </c>
      <c r="EI30" s="123">
        <f t="shared" si="53"/>
        <v>43910</v>
      </c>
      <c r="EJ30" s="123">
        <f t="shared" si="54"/>
        <v>44287</v>
      </c>
      <c r="EK30" s="341" t="str">
        <f t="shared" si="5"/>
        <v>Ján Mičovský</v>
      </c>
      <c r="EL30" s="342" t="str">
        <f t="shared" si="6"/>
        <v>1954</v>
      </c>
      <c r="EM30" s="343" t="str">
        <f t="shared" si="7"/>
        <v>male</v>
      </c>
      <c r="EN30" s="344" t="str">
        <f t="shared" si="0"/>
        <v>sk_olano01</v>
      </c>
      <c r="EO30" s="345" t="str">
        <f t="shared" si="8"/>
        <v>Mičovský_Ján_1954</v>
      </c>
      <c r="EP30" s="120"/>
      <c r="EQ30" s="120"/>
      <c r="ER30" s="120" t="s">
        <v>1751</v>
      </c>
      <c r="ES30" s="121">
        <f t="shared" si="43"/>
        <v>44525</v>
      </c>
      <c r="ET30" s="122" t="str">
        <f t="shared" si="44"/>
        <v>Heger I</v>
      </c>
      <c r="EU30" s="123">
        <f t="shared" si="45"/>
        <v>44287</v>
      </c>
      <c r="EV30" s="123">
        <v>44368</v>
      </c>
      <c r="EW30" s="341" t="str">
        <f t="shared" si="47"/>
        <v>Ján Mičovský</v>
      </c>
      <c r="EX30" s="342" t="str">
        <f t="shared" si="48"/>
        <v>1954</v>
      </c>
      <c r="EY30" s="343" t="str">
        <f t="shared" si="49"/>
        <v>male</v>
      </c>
      <c r="EZ30" s="344" t="str">
        <f t="shared" si="1"/>
        <v>sk_olano01</v>
      </c>
      <c r="FA30" s="345" t="str">
        <f t="shared" si="50"/>
        <v>Mičovský_Ján_1954</v>
      </c>
      <c r="FB30" s="120"/>
      <c r="FC30" s="120"/>
      <c r="FD30" s="120" t="s">
        <v>1751</v>
      </c>
    </row>
    <row r="31" spans="1:160" ht="13.5" customHeight="1">
      <c r="A31" s="91"/>
      <c r="B31" s="120" t="s">
        <v>1810</v>
      </c>
      <c r="C31" s="83" t="s">
        <v>828</v>
      </c>
      <c r="D31" s="184"/>
      <c r="E31" s="121"/>
      <c r="F31" s="122"/>
      <c r="G31" s="123"/>
      <c r="H31" s="123"/>
      <c r="I31" s="124"/>
      <c r="J31" s="125"/>
      <c r="K31" s="126"/>
      <c r="L31" s="127"/>
      <c r="M31" s="128"/>
      <c r="O31" s="120"/>
      <c r="P31" s="184"/>
      <c r="Q31" s="121"/>
      <c r="R31" s="122"/>
      <c r="S31" s="123"/>
      <c r="T31" s="123"/>
      <c r="U31" s="124"/>
      <c r="V31" s="125"/>
      <c r="W31" s="126"/>
      <c r="X31" s="127"/>
      <c r="Y31" s="128"/>
      <c r="AA31" s="120"/>
      <c r="AB31" s="120"/>
      <c r="AC31" s="121"/>
      <c r="AD31" s="122"/>
      <c r="AE31" s="123"/>
      <c r="AF31" s="123"/>
      <c r="AG31" s="124"/>
      <c r="AH31" s="125"/>
      <c r="AI31" s="126"/>
      <c r="AJ31" s="127"/>
      <c r="AK31" s="128"/>
      <c r="AM31" s="120"/>
      <c r="AN31" s="120"/>
      <c r="AO31" s="121"/>
      <c r="AP31" s="122"/>
      <c r="AQ31" s="123"/>
      <c r="AR31" s="123"/>
      <c r="AS31" s="124"/>
      <c r="AT31" s="125"/>
      <c r="AU31" s="126"/>
      <c r="AV31" s="127"/>
      <c r="AW31" s="128"/>
      <c r="AX31" s="83"/>
      <c r="AY31" s="120"/>
      <c r="AZ31" s="120"/>
      <c r="BA31" s="121"/>
      <c r="BB31" s="122"/>
      <c r="BC31" s="123"/>
      <c r="BD31" s="123"/>
      <c r="BE31" s="124"/>
      <c r="BF31" s="125"/>
      <c r="BG31" s="126"/>
      <c r="BH31" s="127"/>
      <c r="BI31" s="128"/>
      <c r="BJ31" s="83"/>
      <c r="BK31" s="120"/>
      <c r="BL31" s="120"/>
      <c r="BM31" s="121"/>
      <c r="BN31" s="122"/>
      <c r="BO31" s="123"/>
      <c r="BP31" s="123"/>
      <c r="BQ31" s="124"/>
      <c r="BR31" s="125"/>
      <c r="BS31" s="126"/>
      <c r="BT31" s="127"/>
      <c r="BU31" s="128"/>
      <c r="BV31" s="83"/>
      <c r="BW31" s="120"/>
      <c r="BX31" s="120"/>
      <c r="BY31" s="121">
        <v>40178</v>
      </c>
      <c r="BZ31" s="122" t="s">
        <v>634</v>
      </c>
      <c r="CA31" s="123">
        <v>40072</v>
      </c>
      <c r="CB31" s="123">
        <v>40248</v>
      </c>
      <c r="CC31" s="124" t="s">
        <v>826</v>
      </c>
      <c r="CD31" s="125" t="s">
        <v>775</v>
      </c>
      <c r="CE31" s="126" t="s">
        <v>697</v>
      </c>
      <c r="CF31" s="127" t="s">
        <v>298</v>
      </c>
      <c r="CG31" s="128" t="s">
        <v>827</v>
      </c>
      <c r="CH31" s="83"/>
      <c r="CI31" s="120"/>
      <c r="CJ31" s="120"/>
      <c r="CK31" s="121"/>
      <c r="CL31" s="122"/>
      <c r="CM31" s="123"/>
      <c r="CN31" s="123"/>
      <c r="CO31" s="124"/>
      <c r="CP31" s="125"/>
      <c r="CQ31" s="126"/>
      <c r="CR31" s="127"/>
      <c r="CS31" s="128"/>
      <c r="CT31" s="83"/>
      <c r="CU31" s="120"/>
      <c r="CV31" s="120"/>
      <c r="CW31" s="121"/>
      <c r="CX31" s="122"/>
      <c r="CY31" s="123"/>
      <c r="CZ31" s="123"/>
      <c r="DA31" s="124"/>
      <c r="DB31" s="125"/>
      <c r="DC31" s="126"/>
      <c r="DD31" s="127"/>
      <c r="DE31" s="128"/>
      <c r="DF31" s="83"/>
      <c r="DG31" s="120"/>
      <c r="DH31" s="120"/>
      <c r="DI31" s="121"/>
      <c r="DJ31" s="122"/>
      <c r="DK31" s="123"/>
      <c r="DL31" s="123"/>
      <c r="DM31" s="124"/>
      <c r="DN31" s="125"/>
      <c r="DO31" s="126"/>
      <c r="DP31" s="154"/>
      <c r="DQ31" s="128"/>
      <c r="DR31" s="83"/>
      <c r="DS31" s="120"/>
      <c r="DT31" s="120"/>
      <c r="DU31" s="121"/>
      <c r="DV31" s="122"/>
      <c r="DW31" s="123"/>
      <c r="DX31" s="123"/>
      <c r="DY31" s="124"/>
      <c r="DZ31" s="125"/>
      <c r="EA31" s="126"/>
      <c r="EB31" s="154"/>
      <c r="EC31" s="128"/>
      <c r="ED31" s="83"/>
      <c r="EE31" s="120"/>
      <c r="EF31" s="120"/>
      <c r="EG31" s="121"/>
      <c r="EH31" s="122"/>
      <c r="EI31" s="123"/>
      <c r="EJ31" s="123"/>
      <c r="EK31" s="341"/>
      <c r="EL31" s="342"/>
      <c r="EM31" s="343"/>
      <c r="EN31" s="344"/>
      <c r="EO31" s="345"/>
      <c r="EP31" s="120"/>
      <c r="EQ31" s="120"/>
      <c r="ER31" s="120"/>
      <c r="ES31" s="121">
        <f>IF(EW31="","",ES$3)</f>
        <v>44525</v>
      </c>
      <c r="ET31" s="122" t="str">
        <f>IF(EW31="","",ES$1)</f>
        <v>Heger I</v>
      </c>
      <c r="EU31" s="123">
        <v>44368</v>
      </c>
      <c r="EV31" s="123">
        <f>IF(EW31="","",ES$3)</f>
        <v>44525</v>
      </c>
      <c r="EW31" s="341" t="str">
        <f>IF(FD31="","",IF(ISNUMBER(SEARCH(":",FD31)),MID(FD31,FIND(":",FD31)+2,FIND("(",FD31)-FIND(":",FD31)-3),LEFT(FD31,FIND("(",FD31)-2)))</f>
        <v>Samuel Vlčan</v>
      </c>
      <c r="EX31" s="342" t="str">
        <f>IF(FD31="","",MID(FD31,FIND("(",FD31)+1,4))</f>
        <v>1971</v>
      </c>
      <c r="EY31" s="343" t="str">
        <f>IF(ISNUMBER(SEARCH("*female*",FD31)),"female",IF(ISNUMBER(SEARCH("*male*",FD31)),"male",""))</f>
        <v>male</v>
      </c>
      <c r="EZ31" s="208" t="s">
        <v>1401</v>
      </c>
      <c r="FA31" s="345" t="str">
        <f>IF(EW31="","",(MID(EW31,(SEARCH("^^",SUBSTITUTE(EW31," ","^^",LEN(EW31)-LEN(SUBSTITUTE(EW31," ","")))))+1,99)&amp;"_"&amp;LEFT(EW31,FIND(" ",EW31)-1)&amp;"_"&amp;EX31))</f>
        <v>Vlčan_Samuel_1971</v>
      </c>
      <c r="FB31" s="120"/>
      <c r="FC31" s="120"/>
      <c r="FD31" s="120" t="s">
        <v>1766</v>
      </c>
    </row>
    <row r="32" spans="1:160" ht="13.5" customHeight="1">
      <c r="A32" s="91"/>
      <c r="B32" s="120" t="s">
        <v>845</v>
      </c>
      <c r="C32" s="83" t="s">
        <v>846</v>
      </c>
      <c r="D32" s="184"/>
      <c r="E32" s="121">
        <v>33779</v>
      </c>
      <c r="F32" s="122" t="s">
        <v>628</v>
      </c>
      <c r="G32" s="123">
        <v>33779</v>
      </c>
      <c r="H32" s="123">
        <v>34283</v>
      </c>
      <c r="I32" s="124" t="s">
        <v>847</v>
      </c>
      <c r="J32" s="125">
        <v>1940</v>
      </c>
      <c r="K32" s="126" t="s">
        <v>697</v>
      </c>
      <c r="L32" s="127" t="s">
        <v>298</v>
      </c>
      <c r="M32" s="128" t="s">
        <v>848</v>
      </c>
      <c r="O32" s="120"/>
      <c r="P32" s="184"/>
      <c r="Q32" s="121">
        <v>34283</v>
      </c>
      <c r="R32" s="122" t="s">
        <v>629</v>
      </c>
      <c r="S32" s="123">
        <v>34283</v>
      </c>
      <c r="T32" s="123">
        <v>34409</v>
      </c>
      <c r="U32" s="124" t="s">
        <v>847</v>
      </c>
      <c r="V32" s="125" t="s">
        <v>726</v>
      </c>
      <c r="W32" s="126" t="s">
        <v>697</v>
      </c>
      <c r="X32" s="127" t="s">
        <v>298</v>
      </c>
      <c r="Y32" s="128" t="s">
        <v>848</v>
      </c>
      <c r="AA32" s="120"/>
      <c r="AB32" s="120"/>
      <c r="AC32" s="121">
        <v>34409</v>
      </c>
      <c r="AD32" s="122" t="s">
        <v>630</v>
      </c>
      <c r="AE32" s="123">
        <v>34409</v>
      </c>
      <c r="AF32" s="123">
        <v>34680</v>
      </c>
      <c r="AG32" s="124" t="s">
        <v>703</v>
      </c>
      <c r="AH32" s="125" t="s">
        <v>704</v>
      </c>
      <c r="AI32" s="126" t="s">
        <v>697</v>
      </c>
      <c r="AJ32" s="127" t="s">
        <v>301</v>
      </c>
      <c r="AK32" s="128" t="s">
        <v>705</v>
      </c>
      <c r="AM32" s="120"/>
      <c r="AN32" s="120"/>
      <c r="AO32" s="121"/>
      <c r="AP32" s="122"/>
      <c r="AQ32" s="123"/>
      <c r="AR32" s="123"/>
      <c r="AS32" s="124"/>
      <c r="AT32" s="125"/>
      <c r="AU32" s="126"/>
      <c r="AV32" s="127"/>
      <c r="AW32" s="128"/>
      <c r="AX32" s="83"/>
      <c r="AY32" s="120"/>
      <c r="AZ32" s="120"/>
      <c r="BA32" s="121"/>
      <c r="BB32" s="122"/>
      <c r="BC32" s="123"/>
      <c r="BD32" s="123"/>
      <c r="BE32" s="124"/>
      <c r="BF32" s="125"/>
      <c r="BG32" s="126"/>
      <c r="BH32" s="127"/>
      <c r="BI32" s="128"/>
      <c r="BJ32" s="83"/>
      <c r="BK32" s="120"/>
      <c r="BL32" s="120"/>
      <c r="BM32" s="121"/>
      <c r="BN32" s="122"/>
      <c r="BO32" s="123"/>
      <c r="BP32" s="123"/>
      <c r="BQ32" s="124"/>
      <c r="BR32" s="125"/>
      <c r="BS32" s="126"/>
      <c r="BT32" s="127"/>
      <c r="BU32" s="128"/>
      <c r="BV32" s="83"/>
      <c r="BW32" s="120"/>
      <c r="BX32" s="120"/>
      <c r="BY32" s="121"/>
      <c r="BZ32" s="122"/>
      <c r="CA32" s="123"/>
      <c r="CB32" s="123"/>
      <c r="CC32" s="124"/>
      <c r="CD32" s="125"/>
      <c r="CE32" s="126"/>
      <c r="CF32" s="127"/>
      <c r="CG32" s="128"/>
      <c r="CH32" s="83"/>
      <c r="CI32" s="120"/>
      <c r="CJ32" s="120"/>
      <c r="CK32" s="121"/>
      <c r="CL32" s="122"/>
      <c r="CM32" s="123"/>
      <c r="CN32" s="123"/>
      <c r="CO32" s="124"/>
      <c r="CP32" s="125"/>
      <c r="CQ32" s="126"/>
      <c r="CR32" s="127"/>
      <c r="CS32" s="128"/>
      <c r="CT32" s="83"/>
      <c r="CU32" s="120"/>
      <c r="CV32" s="120"/>
      <c r="CW32" s="121"/>
      <c r="CX32" s="122"/>
      <c r="CY32" s="123"/>
      <c r="CZ32" s="123"/>
      <c r="DA32" s="124"/>
      <c r="DB32" s="125"/>
      <c r="DC32" s="126"/>
      <c r="DD32" s="127"/>
      <c r="DE32" s="128"/>
      <c r="DF32" s="83"/>
      <c r="DG32" s="120"/>
      <c r="DH32" s="120"/>
      <c r="DI32" s="121"/>
      <c r="DJ32" s="122"/>
      <c r="DK32" s="123"/>
      <c r="DL32" s="123"/>
      <c r="DM32" s="124"/>
      <c r="DN32" s="125"/>
      <c r="DO32" s="126"/>
      <c r="DP32" s="154"/>
      <c r="DQ32" s="128"/>
      <c r="DR32" s="83"/>
      <c r="DS32" s="120"/>
      <c r="DT32" s="120"/>
      <c r="DU32" s="121"/>
      <c r="DV32" s="122"/>
      <c r="DW32" s="123"/>
      <c r="DX32" s="123"/>
      <c r="DY32" s="124"/>
      <c r="DZ32" s="125"/>
      <c r="EA32" s="126"/>
      <c r="EB32" s="154"/>
      <c r="EC32" s="128"/>
      <c r="ED32" s="83"/>
      <c r="EE32" s="120"/>
      <c r="EF32" s="120"/>
      <c r="EG32" s="121"/>
      <c r="EH32" s="122"/>
      <c r="EI32" s="123"/>
      <c r="EJ32" s="123"/>
      <c r="EK32" s="341"/>
      <c r="EL32" s="342"/>
      <c r="EM32" s="343"/>
      <c r="EN32" s="344"/>
      <c r="EO32" s="345"/>
      <c r="EP32" s="120"/>
      <c r="EQ32" s="120"/>
      <c r="ER32" s="120"/>
      <c r="ES32" s="121"/>
      <c r="ET32" s="122"/>
      <c r="EU32" s="123"/>
      <c r="EV32" s="123"/>
      <c r="EW32" s="341"/>
      <c r="EX32" s="342"/>
      <c r="EY32" s="343"/>
      <c r="EZ32" s="352"/>
      <c r="FA32" s="345"/>
      <c r="FB32" s="120"/>
      <c r="FC32" s="120"/>
      <c r="FD32" s="120"/>
    </row>
    <row r="33" spans="1:160" ht="13.5" customHeight="1">
      <c r="A33" s="91"/>
      <c r="B33" s="120" t="s">
        <v>832</v>
      </c>
      <c r="C33" s="83" t="s">
        <v>1807</v>
      </c>
      <c r="D33" s="184"/>
      <c r="E33" s="121"/>
      <c r="F33" s="122"/>
      <c r="G33" s="123"/>
      <c r="H33" s="123"/>
      <c r="I33" s="124"/>
      <c r="J33" s="125"/>
      <c r="K33" s="126"/>
      <c r="L33" s="127"/>
      <c r="M33" s="128"/>
      <c r="O33" s="120"/>
      <c r="P33" s="184"/>
      <c r="Q33" s="121"/>
      <c r="R33" s="122"/>
      <c r="S33" s="123"/>
      <c r="T33" s="123"/>
      <c r="U33" s="124"/>
      <c r="V33" s="125"/>
      <c r="W33" s="126"/>
      <c r="X33" s="127"/>
      <c r="Y33" s="128"/>
      <c r="AA33" s="120"/>
      <c r="AB33" s="120"/>
      <c r="AC33" s="121"/>
      <c r="AD33" s="122"/>
      <c r="AE33" s="123"/>
      <c r="AF33" s="123"/>
      <c r="AG33" s="124"/>
      <c r="AH33" s="125"/>
      <c r="AI33" s="126"/>
      <c r="AJ33" s="127"/>
      <c r="AK33" s="128"/>
      <c r="AM33" s="120"/>
      <c r="AN33" s="120"/>
      <c r="AO33" s="121">
        <v>36160</v>
      </c>
      <c r="AP33" s="122" t="s">
        <v>631</v>
      </c>
      <c r="AQ33" s="123">
        <v>34680</v>
      </c>
      <c r="AR33" s="123">
        <v>36129</v>
      </c>
      <c r="AS33" s="124" t="s">
        <v>833</v>
      </c>
      <c r="AT33" s="125" t="s">
        <v>726</v>
      </c>
      <c r="AU33" s="126" t="s">
        <v>697</v>
      </c>
      <c r="AV33" s="127" t="s">
        <v>359</v>
      </c>
      <c r="AW33" s="128" t="s">
        <v>834</v>
      </c>
      <c r="AX33" s="83"/>
      <c r="AY33" s="120"/>
      <c r="AZ33" s="120"/>
      <c r="BA33" s="121">
        <v>36160</v>
      </c>
      <c r="BB33" s="122" t="s">
        <v>632</v>
      </c>
      <c r="BC33" s="123">
        <v>36129</v>
      </c>
      <c r="BD33" s="123">
        <v>37576</v>
      </c>
      <c r="BE33" s="124" t="s">
        <v>835</v>
      </c>
      <c r="BF33" s="125" t="s">
        <v>726</v>
      </c>
      <c r="BG33" s="126" t="s">
        <v>697</v>
      </c>
      <c r="BH33" s="127" t="s">
        <v>311</v>
      </c>
      <c r="BI33" s="128" t="s">
        <v>836</v>
      </c>
      <c r="BJ33" s="83"/>
      <c r="BK33" s="120"/>
      <c r="BL33" s="120"/>
      <c r="BM33" s="121"/>
      <c r="BN33" s="122"/>
      <c r="BO33" s="123"/>
      <c r="BP33" s="123"/>
      <c r="BQ33" s="124"/>
      <c r="BR33" s="125"/>
      <c r="BS33" s="126"/>
      <c r="BT33" s="127"/>
      <c r="BU33" s="128"/>
      <c r="BV33" s="83"/>
      <c r="BW33" s="120"/>
      <c r="BX33" s="120"/>
      <c r="BY33" s="121"/>
      <c r="BZ33" s="122"/>
      <c r="CA33" s="123"/>
      <c r="CB33" s="123"/>
      <c r="CC33" s="124"/>
      <c r="CD33" s="125"/>
      <c r="CE33" s="126"/>
      <c r="CF33" s="127"/>
      <c r="CG33" s="128"/>
      <c r="CH33" s="83"/>
      <c r="CI33" s="120"/>
      <c r="CJ33" s="120"/>
      <c r="CK33" s="121"/>
      <c r="CL33" s="122"/>
      <c r="CM33" s="123"/>
      <c r="CN33" s="123"/>
      <c r="CO33" s="124"/>
      <c r="CP33" s="125"/>
      <c r="CQ33" s="126"/>
      <c r="CR33" s="127"/>
      <c r="CS33" s="128"/>
      <c r="CT33" s="83"/>
      <c r="CU33" s="120"/>
      <c r="CV33" s="120"/>
      <c r="CW33" s="121"/>
      <c r="CX33" s="122"/>
      <c r="CY33" s="123"/>
      <c r="CZ33" s="123"/>
      <c r="DA33" s="124"/>
      <c r="DB33" s="125"/>
      <c r="DC33" s="126"/>
      <c r="DD33" s="127"/>
      <c r="DE33" s="128"/>
      <c r="DF33" s="83"/>
      <c r="DG33" s="120"/>
      <c r="DH33" s="120"/>
      <c r="DI33" s="121"/>
      <c r="DJ33" s="122"/>
      <c r="DK33" s="123"/>
      <c r="DL33" s="123"/>
      <c r="DM33" s="124"/>
      <c r="DN33" s="125"/>
      <c r="DO33" s="126"/>
      <c r="DP33" s="154"/>
      <c r="DQ33" s="128"/>
      <c r="DR33" s="83"/>
      <c r="DS33" s="120"/>
      <c r="DT33" s="120"/>
      <c r="DU33" s="121"/>
      <c r="DV33" s="122"/>
      <c r="DW33" s="123"/>
      <c r="DX33" s="123"/>
      <c r="DY33" s="124"/>
      <c r="DZ33" s="125"/>
      <c r="EA33" s="126"/>
      <c r="EB33" s="154"/>
      <c r="EC33" s="128"/>
      <c r="ED33" s="83"/>
      <c r="EE33" s="120"/>
      <c r="EF33" s="120"/>
      <c r="EG33" s="121"/>
      <c r="EH33" s="122"/>
      <c r="EI33" s="123"/>
      <c r="EJ33" s="123"/>
      <c r="EK33" s="341"/>
      <c r="EL33" s="342"/>
      <c r="EM33" s="343"/>
      <c r="EN33" s="344"/>
      <c r="EO33" s="345"/>
      <c r="EP33" s="120"/>
      <c r="EQ33" s="120"/>
      <c r="ER33" s="120"/>
      <c r="ES33" s="121"/>
      <c r="ET33" s="122"/>
      <c r="EU33" s="123"/>
      <c r="EV33" s="123"/>
      <c r="EW33" s="341"/>
      <c r="EX33" s="342"/>
      <c r="EY33" s="343"/>
      <c r="EZ33" s="352"/>
      <c r="FA33" s="345"/>
      <c r="FB33" s="120"/>
      <c r="FC33" s="120"/>
      <c r="FD33" s="120"/>
    </row>
    <row r="34" spans="1:160" ht="13.5" customHeight="1">
      <c r="A34" s="91"/>
      <c r="B34" s="120" t="s">
        <v>844</v>
      </c>
      <c r="C34" s="83" t="s">
        <v>1806</v>
      </c>
      <c r="D34" s="184"/>
      <c r="E34" s="121" t="s">
        <v>277</v>
      </c>
      <c r="F34" s="122" t="s">
        <v>277</v>
      </c>
      <c r="G34" s="123"/>
      <c r="H34" s="123"/>
      <c r="I34" s="124"/>
      <c r="J34" s="125"/>
      <c r="K34" s="126"/>
      <c r="L34" s="127"/>
      <c r="M34" s="128" t="s">
        <v>277</v>
      </c>
      <c r="O34" s="120"/>
      <c r="P34" s="185"/>
      <c r="Q34" s="121" t="s">
        <v>277</v>
      </c>
      <c r="R34" s="122" t="s">
        <v>277</v>
      </c>
      <c r="S34" s="123" t="s">
        <v>277</v>
      </c>
      <c r="T34" s="123"/>
      <c r="U34" s="124" t="s">
        <v>277</v>
      </c>
      <c r="V34" s="125" t="s">
        <v>277</v>
      </c>
      <c r="W34" s="126" t="s">
        <v>277</v>
      </c>
      <c r="X34" s="127" t="s">
        <v>277</v>
      </c>
      <c r="Y34" s="128" t="s">
        <v>277</v>
      </c>
      <c r="AA34" s="120"/>
      <c r="AB34" s="120"/>
      <c r="AC34" s="121" t="s">
        <v>277</v>
      </c>
      <c r="AD34" s="122" t="s">
        <v>277</v>
      </c>
      <c r="AE34" s="123" t="s">
        <v>277</v>
      </c>
      <c r="AF34" s="123" t="s">
        <v>277</v>
      </c>
      <c r="AG34" s="124" t="s">
        <v>277</v>
      </c>
      <c r="AH34" s="125" t="s">
        <v>277</v>
      </c>
      <c r="AI34" s="126" t="s">
        <v>277</v>
      </c>
      <c r="AJ34" s="127" t="s">
        <v>277</v>
      </c>
      <c r="AK34" s="128" t="s">
        <v>277</v>
      </c>
      <c r="AM34" s="120"/>
      <c r="AN34" s="120"/>
      <c r="AO34" s="121"/>
      <c r="AP34" s="122"/>
      <c r="AQ34" s="123"/>
      <c r="AR34" s="123"/>
      <c r="AS34" s="124"/>
      <c r="AT34" s="125"/>
      <c r="AU34" s="126"/>
      <c r="AV34" s="127"/>
      <c r="AW34" s="128"/>
      <c r="AX34" s="83"/>
      <c r="AY34" s="120"/>
      <c r="AZ34" s="120"/>
      <c r="BA34" s="121"/>
      <c r="BB34" s="122"/>
      <c r="BC34" s="123"/>
      <c r="BD34" s="123"/>
      <c r="BE34" s="124"/>
      <c r="BF34" s="125"/>
      <c r="BG34" s="126"/>
      <c r="BH34" s="127"/>
      <c r="BI34" s="128"/>
      <c r="BJ34" s="83"/>
      <c r="BK34" s="120"/>
      <c r="BL34" s="120"/>
      <c r="BM34" s="121">
        <v>37621</v>
      </c>
      <c r="BN34" s="122" t="s">
        <v>633</v>
      </c>
      <c r="BO34" s="123">
        <v>37576</v>
      </c>
      <c r="BP34" s="123">
        <v>38902</v>
      </c>
      <c r="BQ34" s="124" t="s">
        <v>837</v>
      </c>
      <c r="BR34" s="125" t="s">
        <v>838</v>
      </c>
      <c r="BS34" s="126" t="s">
        <v>697</v>
      </c>
      <c r="BT34" s="127" t="s">
        <v>311</v>
      </c>
      <c r="BU34" s="128" t="s">
        <v>839</v>
      </c>
      <c r="BV34" s="83"/>
      <c r="BW34" s="120"/>
      <c r="BX34" s="120"/>
      <c r="BY34" s="121">
        <v>39082</v>
      </c>
      <c r="BZ34" s="122" t="s">
        <v>634</v>
      </c>
      <c r="CA34" s="123">
        <v>38902</v>
      </c>
      <c r="CB34" s="123">
        <v>39917</v>
      </c>
      <c r="CC34" s="124" t="s">
        <v>840</v>
      </c>
      <c r="CD34" s="125" t="s">
        <v>717</v>
      </c>
      <c r="CE34" s="126" t="s">
        <v>697</v>
      </c>
      <c r="CF34" s="127" t="s">
        <v>348</v>
      </c>
      <c r="CG34" s="128" t="s">
        <v>841</v>
      </c>
      <c r="CH34" s="83"/>
      <c r="CI34" s="120"/>
      <c r="CJ34" s="120"/>
      <c r="CK34" s="121" t="s">
        <v>277</v>
      </c>
      <c r="CL34" s="122" t="s">
        <v>277</v>
      </c>
      <c r="CM34" s="123" t="s">
        <v>277</v>
      </c>
      <c r="CN34" s="123" t="s">
        <v>277</v>
      </c>
      <c r="CO34" s="124" t="s">
        <v>277</v>
      </c>
      <c r="CP34" s="125" t="s">
        <v>277</v>
      </c>
      <c r="CQ34" s="126" t="s">
        <v>277</v>
      </c>
      <c r="CR34" s="127" t="s">
        <v>277</v>
      </c>
      <c r="CS34" s="128" t="s">
        <v>277</v>
      </c>
      <c r="CT34" s="83"/>
      <c r="CU34" s="120"/>
      <c r="CV34" s="120"/>
      <c r="CW34" s="121" t="s">
        <v>277</v>
      </c>
      <c r="CX34" s="122" t="s">
        <v>277</v>
      </c>
      <c r="CY34" s="123" t="s">
        <v>277</v>
      </c>
      <c r="CZ34" s="123" t="s">
        <v>277</v>
      </c>
      <c r="DA34" s="124" t="s">
        <v>277</v>
      </c>
      <c r="DB34" s="125" t="s">
        <v>277</v>
      </c>
      <c r="DC34" s="126" t="s">
        <v>277</v>
      </c>
      <c r="DD34" s="127" t="s">
        <v>277</v>
      </c>
      <c r="DE34" s="128" t="s">
        <v>277</v>
      </c>
      <c r="DF34" s="83"/>
      <c r="DG34" s="120"/>
      <c r="DH34" s="120"/>
      <c r="DI34" s="121" t="str">
        <f t="shared" si="10"/>
        <v/>
      </c>
      <c r="DJ34" s="122" t="str">
        <f t="shared" si="11"/>
        <v/>
      </c>
      <c r="DK34" s="123" t="str">
        <f t="shared" si="12"/>
        <v/>
      </c>
      <c r="DL34" s="123" t="str">
        <f t="shared" si="13"/>
        <v/>
      </c>
      <c r="DM34" s="124" t="str">
        <f t="shared" si="14"/>
        <v/>
      </c>
      <c r="DN34" s="125" t="str">
        <f t="shared" si="15"/>
        <v/>
      </c>
      <c r="DO34" s="126" t="str">
        <f t="shared" si="16"/>
        <v/>
      </c>
      <c r="DP34" s="127" t="str">
        <f t="shared" si="17"/>
        <v/>
      </c>
      <c r="DQ34" s="128" t="str">
        <f t="shared" si="18"/>
        <v/>
      </c>
      <c r="DR34" s="83"/>
      <c r="DS34" s="120"/>
      <c r="DT34" s="120"/>
      <c r="DU34" s="121" t="str">
        <f t="shared" si="19"/>
        <v/>
      </c>
      <c r="DV34" s="122" t="str">
        <f t="shared" si="20"/>
        <v/>
      </c>
      <c r="DW34" s="123" t="str">
        <f t="shared" si="21"/>
        <v/>
      </c>
      <c r="DX34" s="123" t="str">
        <f t="shared" si="22"/>
        <v/>
      </c>
      <c r="DY34" s="124" t="str">
        <f t="shared" si="23"/>
        <v/>
      </c>
      <c r="DZ34" s="125" t="str">
        <f t="shared" si="24"/>
        <v/>
      </c>
      <c r="EA34" s="126" t="str">
        <f t="shared" si="25"/>
        <v/>
      </c>
      <c r="EB34" s="127" t="str">
        <f t="shared" ref="EB34:EB45" si="63">IF(EF34="","",IF(ISERROR(MID(EF34,FIND("male,",EF34)+6,(FIND(")",EF34)-(FIND("male,",EF34)+6))))=TRUE,"missing/error",MID(EF34,FIND("male,",EF34)+6,(FIND(")",EF34)-(FIND("male,",EF34)+6)))))</f>
        <v/>
      </c>
      <c r="EC34" s="128" t="str">
        <f t="shared" si="27"/>
        <v/>
      </c>
      <c r="ED34" s="83"/>
      <c r="EE34" s="120"/>
      <c r="EF34" s="120"/>
      <c r="EG34" s="121" t="str">
        <f t="shared" si="51"/>
        <v/>
      </c>
      <c r="EH34" s="122" t="str">
        <f t="shared" si="52"/>
        <v/>
      </c>
      <c r="EI34" s="123" t="str">
        <f t="shared" si="53"/>
        <v/>
      </c>
      <c r="EJ34" s="123" t="str">
        <f t="shared" si="54"/>
        <v/>
      </c>
      <c r="EK34" s="341" t="str">
        <f t="shared" si="5"/>
        <v/>
      </c>
      <c r="EL34" s="342" t="str">
        <f t="shared" si="6"/>
        <v/>
      </c>
      <c r="EM34" s="343" t="str">
        <f t="shared" si="7"/>
        <v/>
      </c>
      <c r="EN34" s="344" t="str">
        <f t="shared" si="0"/>
        <v/>
      </c>
      <c r="EO34" s="345" t="str">
        <f t="shared" si="8"/>
        <v/>
      </c>
      <c r="EP34" s="120"/>
      <c r="EQ34" s="120"/>
      <c r="ER34" s="120"/>
      <c r="ES34" s="121"/>
      <c r="ET34" s="122"/>
      <c r="EU34" s="123"/>
      <c r="EV34" s="123"/>
      <c r="EW34" s="341"/>
      <c r="EX34" s="342"/>
      <c r="EY34" s="343"/>
      <c r="EZ34" s="352"/>
      <c r="FA34" s="345"/>
      <c r="FB34" s="120"/>
      <c r="FC34" s="120"/>
    </row>
    <row r="35" spans="1:160" ht="13.5" customHeight="1">
      <c r="A35" s="91"/>
      <c r="B35" s="120" t="s">
        <v>844</v>
      </c>
      <c r="C35" s="83" t="s">
        <v>1806</v>
      </c>
      <c r="D35" s="184"/>
      <c r="E35" s="121"/>
      <c r="F35" s="122"/>
      <c r="G35" s="123"/>
      <c r="H35" s="123"/>
      <c r="I35" s="124"/>
      <c r="J35" s="125"/>
      <c r="K35" s="126"/>
      <c r="L35" s="127"/>
      <c r="M35" s="128"/>
      <c r="O35" s="120"/>
      <c r="P35" s="185"/>
      <c r="Q35" s="121"/>
      <c r="R35" s="122"/>
      <c r="S35" s="123"/>
      <c r="T35" s="123"/>
      <c r="U35" s="124"/>
      <c r="V35" s="125"/>
      <c r="W35" s="126"/>
      <c r="X35" s="127"/>
      <c r="Y35" s="128"/>
      <c r="AA35" s="120"/>
      <c r="AB35" s="120"/>
      <c r="AC35" s="121"/>
      <c r="AD35" s="122"/>
      <c r="AE35" s="123"/>
      <c r="AF35" s="123"/>
      <c r="AG35" s="124"/>
      <c r="AH35" s="125"/>
      <c r="AI35" s="126"/>
      <c r="AJ35" s="127"/>
      <c r="AK35" s="128"/>
      <c r="AM35" s="120"/>
      <c r="AN35" s="120"/>
      <c r="AO35" s="121"/>
      <c r="AP35" s="122"/>
      <c r="AQ35" s="123"/>
      <c r="AR35" s="123"/>
      <c r="AS35" s="124"/>
      <c r="AT35" s="125"/>
      <c r="AU35" s="126"/>
      <c r="AV35" s="127"/>
      <c r="AW35" s="128"/>
      <c r="AX35" s="83"/>
      <c r="AY35" s="120"/>
      <c r="AZ35" s="120"/>
      <c r="BA35" s="121"/>
      <c r="BB35" s="122"/>
      <c r="BC35" s="123"/>
      <c r="BD35" s="123"/>
      <c r="BE35" s="124"/>
      <c r="BF35" s="125"/>
      <c r="BG35" s="126"/>
      <c r="BH35" s="127"/>
      <c r="BI35" s="128"/>
      <c r="BJ35" s="83"/>
      <c r="BK35" s="120"/>
      <c r="BL35" s="120"/>
      <c r="BM35" s="121"/>
      <c r="BN35" s="122"/>
      <c r="BO35" s="123"/>
      <c r="BP35" s="123"/>
      <c r="BQ35" s="124"/>
      <c r="BR35" s="125"/>
      <c r="BS35" s="126"/>
      <c r="BT35" s="127"/>
      <c r="BU35" s="128"/>
      <c r="BV35" s="83"/>
      <c r="BW35" s="120"/>
      <c r="BX35" s="120"/>
      <c r="BY35" s="121">
        <v>40178</v>
      </c>
      <c r="BZ35" s="122" t="s">
        <v>634</v>
      </c>
      <c r="CA35" s="123">
        <v>39917</v>
      </c>
      <c r="CB35" s="123">
        <v>40368</v>
      </c>
      <c r="CC35" s="124" t="s">
        <v>842</v>
      </c>
      <c r="CD35" s="125" t="s">
        <v>707</v>
      </c>
      <c r="CE35" s="126" t="s">
        <v>697</v>
      </c>
      <c r="CF35" s="127" t="s">
        <v>348</v>
      </c>
      <c r="CG35" s="128" t="s">
        <v>843</v>
      </c>
      <c r="CH35" s="83"/>
      <c r="CI35" s="120"/>
      <c r="CJ35" s="120"/>
      <c r="CK35" s="121"/>
      <c r="CL35" s="122"/>
      <c r="CM35" s="123"/>
      <c r="CN35" s="123"/>
      <c r="CO35" s="124"/>
      <c r="CP35" s="125"/>
      <c r="CQ35" s="126"/>
      <c r="CR35" s="127"/>
      <c r="CS35" s="128"/>
      <c r="CT35" s="83"/>
      <c r="CU35" s="120"/>
      <c r="CV35" s="120"/>
      <c r="CW35" s="121"/>
      <c r="CX35" s="122"/>
      <c r="CY35" s="123"/>
      <c r="CZ35" s="123"/>
      <c r="DA35" s="124"/>
      <c r="DB35" s="125"/>
      <c r="DC35" s="126"/>
      <c r="DD35" s="127"/>
      <c r="DE35" s="128"/>
      <c r="DF35" s="83"/>
      <c r="DG35" s="120"/>
      <c r="DH35" s="120"/>
      <c r="DI35" s="121"/>
      <c r="DJ35" s="122"/>
      <c r="DK35" s="123"/>
      <c r="DL35" s="123"/>
      <c r="DM35" s="124"/>
      <c r="DN35" s="125"/>
      <c r="DO35" s="126"/>
      <c r="DP35" s="127"/>
      <c r="DQ35" s="128"/>
      <c r="DR35" s="83"/>
      <c r="DS35" s="120"/>
      <c r="DT35" s="120"/>
      <c r="DU35" s="121"/>
      <c r="DV35" s="122"/>
      <c r="DW35" s="123"/>
      <c r="DX35" s="123"/>
      <c r="DY35" s="124"/>
      <c r="DZ35" s="125"/>
      <c r="EA35" s="126"/>
      <c r="EB35" s="127"/>
      <c r="EC35" s="128"/>
      <c r="ED35" s="83"/>
      <c r="EE35" s="120"/>
      <c r="EF35" s="120"/>
      <c r="EG35" s="121"/>
      <c r="EH35" s="122"/>
      <c r="EI35" s="123"/>
      <c r="EJ35" s="123"/>
      <c r="EK35" s="341"/>
      <c r="EL35" s="342"/>
      <c r="EM35" s="343"/>
      <c r="EN35" s="344"/>
      <c r="EO35" s="345"/>
      <c r="EP35" s="120"/>
      <c r="EQ35" s="120"/>
      <c r="ER35" s="120"/>
      <c r="ES35" s="121"/>
      <c r="ET35" s="122"/>
      <c r="EU35" s="123"/>
      <c r="EV35" s="123"/>
      <c r="EW35" s="341"/>
      <c r="EX35" s="342"/>
      <c r="EY35" s="343"/>
      <c r="EZ35" s="208"/>
      <c r="FA35" s="345"/>
      <c r="FB35" s="120"/>
      <c r="FC35" s="120"/>
      <c r="FD35" s="120"/>
    </row>
    <row r="36" spans="1:160" ht="13.5" customHeight="1">
      <c r="A36" s="91"/>
      <c r="B36" s="120" t="s">
        <v>1800</v>
      </c>
      <c r="C36" s="83" t="s">
        <v>1801</v>
      </c>
      <c r="D36" s="184"/>
      <c r="E36" s="121"/>
      <c r="F36" s="122"/>
      <c r="G36" s="123"/>
      <c r="H36" s="123"/>
      <c r="I36" s="124"/>
      <c r="J36" s="125"/>
      <c r="K36" s="126"/>
      <c r="L36" s="127"/>
      <c r="M36" s="128" t="s">
        <v>277</v>
      </c>
      <c r="O36" s="120"/>
      <c r="P36" s="184"/>
      <c r="Q36" s="121" t="s">
        <v>277</v>
      </c>
      <c r="R36" s="122" t="s">
        <v>277</v>
      </c>
      <c r="S36" s="123"/>
      <c r="T36" s="123"/>
      <c r="U36" s="124"/>
      <c r="V36" s="125"/>
      <c r="W36" s="126"/>
      <c r="X36" s="127"/>
      <c r="Y36" s="128" t="s">
        <v>277</v>
      </c>
      <c r="AA36" s="120"/>
      <c r="AB36" s="130"/>
      <c r="AC36" s="121"/>
      <c r="AD36" s="122"/>
      <c r="AE36" s="123"/>
      <c r="AF36" s="123"/>
      <c r="AG36" s="124"/>
      <c r="AH36" s="125"/>
      <c r="AI36" s="126"/>
      <c r="AJ36" s="127"/>
      <c r="AK36" s="128" t="s">
        <v>277</v>
      </c>
      <c r="AM36" s="120"/>
      <c r="AN36" s="130"/>
      <c r="AO36" s="121">
        <v>36160</v>
      </c>
      <c r="AP36" s="122" t="s">
        <v>631</v>
      </c>
      <c r="AQ36" s="123">
        <v>34680</v>
      </c>
      <c r="AR36" s="123">
        <v>35536</v>
      </c>
      <c r="AS36" s="124" t="s">
        <v>849</v>
      </c>
      <c r="AT36" s="125" t="s">
        <v>801</v>
      </c>
      <c r="AU36" s="126" t="s">
        <v>697</v>
      </c>
      <c r="AV36" s="127" t="s">
        <v>298</v>
      </c>
      <c r="AW36" s="128" t="s">
        <v>850</v>
      </c>
      <c r="AX36" s="83"/>
      <c r="AY36" s="120"/>
      <c r="AZ36" s="130"/>
      <c r="BA36" s="121">
        <v>36160</v>
      </c>
      <c r="BB36" s="122" t="s">
        <v>632</v>
      </c>
      <c r="BC36" s="123">
        <v>36129</v>
      </c>
      <c r="BD36" s="123">
        <v>36383</v>
      </c>
      <c r="BE36" s="124" t="s">
        <v>1808</v>
      </c>
      <c r="BF36" s="125">
        <v>1960</v>
      </c>
      <c r="BG36" s="126" t="s">
        <v>697</v>
      </c>
      <c r="BH36" s="127" t="s">
        <v>334</v>
      </c>
      <c r="BI36" s="128" t="s">
        <v>1809</v>
      </c>
      <c r="BJ36" s="83"/>
      <c r="BK36" s="120"/>
      <c r="BL36" s="130"/>
      <c r="BM36" s="121">
        <v>37621</v>
      </c>
      <c r="BN36" s="122" t="s">
        <v>633</v>
      </c>
      <c r="BO36" s="123">
        <v>37576</v>
      </c>
      <c r="BP36" s="123">
        <v>38902</v>
      </c>
      <c r="BQ36" s="124" t="s">
        <v>1812</v>
      </c>
      <c r="BR36" s="125">
        <v>1957</v>
      </c>
      <c r="BS36" s="126" t="s">
        <v>697</v>
      </c>
      <c r="BT36" s="127" t="s">
        <v>336</v>
      </c>
      <c r="BU36" s="128" t="s">
        <v>1813</v>
      </c>
      <c r="BV36" s="83"/>
      <c r="BW36" s="120"/>
      <c r="BX36" s="130"/>
      <c r="BY36" s="121">
        <v>39082</v>
      </c>
      <c r="BZ36" s="122" t="s">
        <v>634</v>
      </c>
      <c r="CA36" s="123">
        <v>38902</v>
      </c>
      <c r="CB36" s="123">
        <v>40368</v>
      </c>
      <c r="CC36" s="124" t="s">
        <v>795</v>
      </c>
      <c r="CD36" s="125">
        <v>1957</v>
      </c>
      <c r="CE36" s="126" t="s">
        <v>697</v>
      </c>
      <c r="CF36" s="127" t="s">
        <v>345</v>
      </c>
      <c r="CG36" s="128" t="s">
        <v>796</v>
      </c>
      <c r="CH36" s="83"/>
      <c r="CI36" s="120"/>
      <c r="CJ36" s="123" t="s">
        <v>1391</v>
      </c>
      <c r="CK36" s="121" t="s">
        <v>277</v>
      </c>
      <c r="CL36" s="122" t="s">
        <v>277</v>
      </c>
      <c r="CM36" s="123" t="s">
        <v>277</v>
      </c>
      <c r="CN36" s="123" t="s">
        <v>277</v>
      </c>
      <c r="CO36" s="124" t="s">
        <v>277</v>
      </c>
      <c r="CP36" s="125" t="s">
        <v>277</v>
      </c>
      <c r="CQ36" s="126" t="s">
        <v>277</v>
      </c>
      <c r="CR36" s="127" t="s">
        <v>277</v>
      </c>
      <c r="CS36" s="128" t="s">
        <v>277</v>
      </c>
      <c r="CT36" s="83"/>
      <c r="CU36" s="120"/>
      <c r="CV36" s="120"/>
      <c r="CW36" s="121" t="s">
        <v>277</v>
      </c>
      <c r="CX36" s="122" t="s">
        <v>277</v>
      </c>
      <c r="CY36" s="123" t="s">
        <v>277</v>
      </c>
      <c r="CZ36" s="123" t="s">
        <v>277</v>
      </c>
      <c r="DA36" s="124" t="s">
        <v>277</v>
      </c>
      <c r="DB36" s="125" t="s">
        <v>277</v>
      </c>
      <c r="DC36" s="126" t="s">
        <v>277</v>
      </c>
      <c r="DD36" s="127" t="s">
        <v>277</v>
      </c>
      <c r="DE36" s="128" t="s">
        <v>277</v>
      </c>
      <c r="DF36" s="83"/>
      <c r="DG36" s="120"/>
      <c r="DH36" s="130"/>
      <c r="DI36" s="121" t="str">
        <f t="shared" si="10"/>
        <v/>
      </c>
      <c r="DJ36" s="122" t="str">
        <f t="shared" si="11"/>
        <v/>
      </c>
      <c r="DK36" s="123" t="str">
        <f t="shared" si="12"/>
        <v/>
      </c>
      <c r="DL36" s="123" t="str">
        <f t="shared" si="13"/>
        <v/>
      </c>
      <c r="DM36" s="124" t="str">
        <f t="shared" si="14"/>
        <v/>
      </c>
      <c r="DN36" s="125" t="str">
        <f t="shared" si="15"/>
        <v/>
      </c>
      <c r="DO36" s="126" t="str">
        <f t="shared" si="16"/>
        <v/>
      </c>
      <c r="DP36" s="127" t="str">
        <f t="shared" si="17"/>
        <v/>
      </c>
      <c r="DQ36" s="128" t="str">
        <f t="shared" si="18"/>
        <v/>
      </c>
      <c r="DR36" s="83"/>
      <c r="DS36" s="120"/>
      <c r="DT36" s="130"/>
      <c r="DU36" s="121" t="str">
        <f t="shared" si="19"/>
        <v/>
      </c>
      <c r="DV36" s="122" t="str">
        <f t="shared" si="20"/>
        <v/>
      </c>
      <c r="DW36" s="123" t="str">
        <f t="shared" si="21"/>
        <v/>
      </c>
      <c r="DX36" s="123" t="str">
        <f t="shared" si="22"/>
        <v/>
      </c>
      <c r="DY36" s="124" t="str">
        <f t="shared" si="23"/>
        <v/>
      </c>
      <c r="DZ36" s="125" t="str">
        <f t="shared" si="24"/>
        <v/>
      </c>
      <c r="EA36" s="126" t="str">
        <f t="shared" si="25"/>
        <v/>
      </c>
      <c r="EB36" s="127" t="str">
        <f t="shared" si="63"/>
        <v/>
      </c>
      <c r="EC36" s="128" t="str">
        <f t="shared" si="27"/>
        <v/>
      </c>
      <c r="ED36" s="83"/>
      <c r="EE36" s="120"/>
      <c r="EF36" s="130"/>
      <c r="EG36" s="121" t="str">
        <f t="shared" si="51"/>
        <v/>
      </c>
      <c r="EH36" s="122" t="str">
        <f t="shared" si="52"/>
        <v/>
      </c>
      <c r="EI36" s="123" t="str">
        <f t="shared" si="53"/>
        <v/>
      </c>
      <c r="EJ36" s="123" t="str">
        <f t="shared" si="54"/>
        <v/>
      </c>
      <c r="EK36" s="341" t="str">
        <f t="shared" si="5"/>
        <v/>
      </c>
      <c r="EL36" s="342" t="str">
        <f t="shared" si="6"/>
        <v/>
      </c>
      <c r="EM36" s="343" t="str">
        <f t="shared" si="7"/>
        <v/>
      </c>
      <c r="EN36" s="344" t="str">
        <f t="shared" si="0"/>
        <v/>
      </c>
      <c r="EO36" s="345" t="str">
        <f t="shared" si="8"/>
        <v/>
      </c>
      <c r="EP36" s="120"/>
      <c r="EQ36" s="120"/>
      <c r="ER36" s="130"/>
      <c r="ES36" s="121" t="str">
        <f t="shared" si="43"/>
        <v/>
      </c>
      <c r="ET36" s="122" t="str">
        <f t="shared" si="44"/>
        <v/>
      </c>
      <c r="EU36" s="123" t="str">
        <f t="shared" si="45"/>
        <v/>
      </c>
      <c r="EV36" s="123" t="str">
        <f t="shared" si="46"/>
        <v/>
      </c>
      <c r="EW36" s="341" t="str">
        <f t="shared" si="47"/>
        <v/>
      </c>
      <c r="EX36" s="342" t="str">
        <f t="shared" si="48"/>
        <v/>
      </c>
      <c r="EY36" s="343" t="str">
        <f t="shared" si="49"/>
        <v/>
      </c>
      <c r="EZ36" s="344" t="str">
        <f t="shared" si="1"/>
        <v/>
      </c>
      <c r="FA36" s="345" t="str">
        <f t="shared" si="50"/>
        <v/>
      </c>
      <c r="FB36" s="120"/>
      <c r="FC36" s="120"/>
      <c r="FD36" s="130"/>
    </row>
    <row r="37" spans="1:160" ht="13.5" customHeight="1">
      <c r="A37" s="91"/>
      <c r="B37" s="120" t="s">
        <v>1800</v>
      </c>
      <c r="C37" s="83" t="s">
        <v>1801</v>
      </c>
      <c r="D37" s="184"/>
      <c r="E37" s="121"/>
      <c r="F37" s="122"/>
      <c r="G37" s="123"/>
      <c r="H37" s="123"/>
      <c r="I37" s="124"/>
      <c r="J37" s="125"/>
      <c r="K37" s="126"/>
      <c r="L37" s="127"/>
      <c r="M37" s="128" t="s">
        <v>277</v>
      </c>
      <c r="O37" s="120"/>
      <c r="P37" s="184"/>
      <c r="Q37" s="121" t="s">
        <v>277</v>
      </c>
      <c r="R37" s="122" t="s">
        <v>277</v>
      </c>
      <c r="S37" s="123"/>
      <c r="T37" s="123"/>
      <c r="U37" s="124"/>
      <c r="V37" s="125"/>
      <c r="W37" s="126"/>
      <c r="X37" s="127"/>
      <c r="Y37" s="128" t="s">
        <v>277</v>
      </c>
      <c r="AA37" s="120"/>
      <c r="AB37" s="120"/>
      <c r="AC37" s="121" t="s">
        <v>277</v>
      </c>
      <c r="AD37" s="122" t="s">
        <v>277</v>
      </c>
      <c r="AE37" s="123" t="s">
        <v>277</v>
      </c>
      <c r="AF37" s="123"/>
      <c r="AG37" s="124" t="s">
        <v>277</v>
      </c>
      <c r="AH37" s="125"/>
      <c r="AI37" s="126" t="s">
        <v>277</v>
      </c>
      <c r="AJ37" s="127" t="s">
        <v>277</v>
      </c>
      <c r="AK37" s="128" t="s">
        <v>277</v>
      </c>
      <c r="AM37" s="120"/>
      <c r="AN37" s="120"/>
      <c r="AO37" s="121">
        <v>36160</v>
      </c>
      <c r="AP37" s="122" t="s">
        <v>631</v>
      </c>
      <c r="AQ37" s="123">
        <v>35536</v>
      </c>
      <c r="AR37" s="123">
        <v>36129</v>
      </c>
      <c r="AS37" s="124" t="s">
        <v>851</v>
      </c>
      <c r="AT37" s="125" t="s">
        <v>804</v>
      </c>
      <c r="AU37" s="126" t="s">
        <v>697</v>
      </c>
      <c r="AV37" s="127" t="s">
        <v>298</v>
      </c>
      <c r="AW37" s="128" t="s">
        <v>852</v>
      </c>
      <c r="AX37" s="83"/>
      <c r="AY37" s="120"/>
      <c r="AZ37" s="120"/>
      <c r="BA37" s="121">
        <v>36160</v>
      </c>
      <c r="BB37" s="122" t="s">
        <v>632</v>
      </c>
      <c r="BC37" s="123">
        <v>36384</v>
      </c>
      <c r="BD37" s="123">
        <v>37429</v>
      </c>
      <c r="BE37" s="124" t="s">
        <v>1811</v>
      </c>
      <c r="BF37" s="125">
        <v>1958</v>
      </c>
      <c r="BG37" s="126" t="s">
        <v>697</v>
      </c>
      <c r="BH37" s="127" t="s">
        <v>334</v>
      </c>
      <c r="BI37" s="128" t="s">
        <v>1809</v>
      </c>
      <c r="BJ37" s="83"/>
      <c r="BK37" s="120"/>
      <c r="BL37" s="120"/>
      <c r="BM37" s="121" t="s">
        <v>277</v>
      </c>
      <c r="BN37" s="122" t="s">
        <v>277</v>
      </c>
      <c r="BO37" s="123" t="s">
        <v>277</v>
      </c>
      <c r="BP37" s="123"/>
      <c r="BQ37" s="124" t="s">
        <v>277</v>
      </c>
      <c r="BR37" s="125" t="s">
        <v>277</v>
      </c>
      <c r="BS37" s="126" t="s">
        <v>277</v>
      </c>
      <c r="BT37" s="127" t="s">
        <v>277</v>
      </c>
      <c r="BU37" s="128" t="s">
        <v>277</v>
      </c>
      <c r="BV37" s="83"/>
      <c r="BW37" s="120"/>
      <c r="BX37" s="120"/>
      <c r="BY37" s="121"/>
      <c r="BZ37" s="122"/>
      <c r="CA37" s="123"/>
      <c r="CB37" s="123"/>
      <c r="CC37" s="124"/>
      <c r="CD37" s="125"/>
      <c r="CE37" s="126"/>
      <c r="CF37" s="127"/>
      <c r="CG37" s="128"/>
      <c r="CH37" s="83"/>
      <c r="CI37" s="120"/>
      <c r="CJ37" s="123"/>
      <c r="CK37" s="121" t="s">
        <v>277</v>
      </c>
      <c r="CL37" s="122" t="s">
        <v>277</v>
      </c>
      <c r="CM37" s="123" t="s">
        <v>277</v>
      </c>
      <c r="CN37" s="123" t="s">
        <v>277</v>
      </c>
      <c r="CO37" s="124" t="s">
        <v>277</v>
      </c>
      <c r="CP37" s="125" t="s">
        <v>277</v>
      </c>
      <c r="CQ37" s="126" t="s">
        <v>277</v>
      </c>
      <c r="CR37" s="127" t="s">
        <v>277</v>
      </c>
      <c r="CS37" s="128" t="s">
        <v>277</v>
      </c>
      <c r="CT37" s="83"/>
      <c r="CU37" s="120"/>
      <c r="CV37" s="120"/>
      <c r="CW37" s="121" t="s">
        <v>277</v>
      </c>
      <c r="CX37" s="122" t="s">
        <v>277</v>
      </c>
      <c r="CY37" s="123" t="s">
        <v>277</v>
      </c>
      <c r="CZ37" s="123" t="s">
        <v>277</v>
      </c>
      <c r="DA37" s="124" t="s">
        <v>277</v>
      </c>
      <c r="DB37" s="125" t="s">
        <v>277</v>
      </c>
      <c r="DC37" s="126" t="s">
        <v>277</v>
      </c>
      <c r="DD37" s="127" t="s">
        <v>277</v>
      </c>
      <c r="DE37" s="128" t="s">
        <v>277</v>
      </c>
      <c r="DF37" s="83"/>
      <c r="DG37" s="120"/>
      <c r="DH37" s="120"/>
      <c r="DI37" s="121" t="str">
        <f t="shared" si="10"/>
        <v/>
      </c>
      <c r="DJ37" s="122" t="str">
        <f t="shared" si="11"/>
        <v/>
      </c>
      <c r="DK37" s="123" t="str">
        <f t="shared" si="12"/>
        <v/>
      </c>
      <c r="DL37" s="123" t="str">
        <f t="shared" si="13"/>
        <v/>
      </c>
      <c r="DM37" s="124" t="str">
        <f t="shared" si="14"/>
        <v/>
      </c>
      <c r="DN37" s="125" t="str">
        <f t="shared" si="15"/>
        <v/>
      </c>
      <c r="DO37" s="126" t="str">
        <f t="shared" si="16"/>
        <v/>
      </c>
      <c r="DP37" s="127" t="str">
        <f t="shared" si="17"/>
        <v/>
      </c>
      <c r="DQ37" s="128" t="str">
        <f t="shared" si="18"/>
        <v/>
      </c>
      <c r="DR37" s="83"/>
      <c r="DS37" s="120"/>
      <c r="DT37" s="120"/>
      <c r="DU37" s="121" t="str">
        <f t="shared" si="19"/>
        <v/>
      </c>
      <c r="DV37" s="122" t="str">
        <f t="shared" si="20"/>
        <v/>
      </c>
      <c r="DW37" s="123" t="str">
        <f t="shared" si="21"/>
        <v/>
      </c>
      <c r="DX37" s="123" t="str">
        <f t="shared" si="22"/>
        <v/>
      </c>
      <c r="DY37" s="124" t="str">
        <f t="shared" si="23"/>
        <v/>
      </c>
      <c r="DZ37" s="125" t="str">
        <f t="shared" si="24"/>
        <v/>
      </c>
      <c r="EA37" s="126" t="str">
        <f t="shared" si="25"/>
        <v/>
      </c>
      <c r="EB37" s="127" t="str">
        <f t="shared" si="63"/>
        <v/>
      </c>
      <c r="EC37" s="128" t="str">
        <f t="shared" si="27"/>
        <v/>
      </c>
      <c r="ED37" s="83"/>
      <c r="EE37" s="120"/>
      <c r="EF37" s="120"/>
      <c r="EG37" s="121" t="str">
        <f t="shared" si="51"/>
        <v/>
      </c>
      <c r="EH37" s="122" t="str">
        <f t="shared" si="52"/>
        <v/>
      </c>
      <c r="EI37" s="123" t="str">
        <f t="shared" si="53"/>
        <v/>
      </c>
      <c r="EJ37" s="123" t="str">
        <f t="shared" si="54"/>
        <v/>
      </c>
      <c r="EK37" s="341" t="str">
        <f t="shared" si="5"/>
        <v/>
      </c>
      <c r="EL37" s="342" t="str">
        <f t="shared" si="6"/>
        <v/>
      </c>
      <c r="EM37" s="343" t="str">
        <f t="shared" si="7"/>
        <v/>
      </c>
      <c r="EN37" s="344" t="str">
        <f t="shared" si="0"/>
        <v/>
      </c>
      <c r="EO37" s="345" t="str">
        <f t="shared" si="8"/>
        <v/>
      </c>
      <c r="EP37" s="120"/>
      <c r="EQ37" s="120"/>
      <c r="ER37" s="120"/>
      <c r="ES37" s="121" t="str">
        <f t="shared" si="43"/>
        <v/>
      </c>
      <c r="ET37" s="122" t="str">
        <f t="shared" si="44"/>
        <v/>
      </c>
      <c r="EU37" s="123" t="str">
        <f t="shared" si="45"/>
        <v/>
      </c>
      <c r="EV37" s="123" t="str">
        <f t="shared" si="46"/>
        <v/>
      </c>
      <c r="EW37" s="341" t="str">
        <f t="shared" si="47"/>
        <v/>
      </c>
      <c r="EX37" s="342" t="str">
        <f t="shared" si="48"/>
        <v/>
      </c>
      <c r="EY37" s="343" t="str">
        <f t="shared" si="49"/>
        <v/>
      </c>
      <c r="EZ37" s="344" t="str">
        <f t="shared" si="1"/>
        <v/>
      </c>
      <c r="FA37" s="345" t="str">
        <f t="shared" si="50"/>
        <v/>
      </c>
      <c r="FB37" s="120"/>
      <c r="FC37" s="120"/>
      <c r="FD37" s="120"/>
    </row>
    <row r="38" spans="1:160" ht="13.5" customHeight="1">
      <c r="A38" s="91"/>
      <c r="B38" s="120" t="s">
        <v>1800</v>
      </c>
      <c r="C38" s="83" t="s">
        <v>1801</v>
      </c>
      <c r="D38" s="184"/>
      <c r="E38" s="121"/>
      <c r="F38" s="122"/>
      <c r="G38" s="123"/>
      <c r="H38" s="123"/>
      <c r="I38" s="124"/>
      <c r="J38" s="125"/>
      <c r="K38" s="126"/>
      <c r="L38" s="127"/>
      <c r="M38" s="128"/>
      <c r="O38" s="120"/>
      <c r="P38" s="184"/>
      <c r="Q38" s="121"/>
      <c r="R38" s="122"/>
      <c r="S38" s="123"/>
      <c r="T38" s="123"/>
      <c r="U38" s="124"/>
      <c r="V38" s="125"/>
      <c r="W38" s="126"/>
      <c r="X38" s="127"/>
      <c r="Y38" s="128"/>
      <c r="AA38" s="120"/>
      <c r="AB38" s="120"/>
      <c r="AC38" s="121"/>
      <c r="AD38" s="122"/>
      <c r="AE38" s="123"/>
      <c r="AF38" s="123"/>
      <c r="AG38" s="124"/>
      <c r="AH38" s="125"/>
      <c r="AI38" s="126"/>
      <c r="AJ38" s="127"/>
      <c r="AK38" s="128"/>
      <c r="AM38" s="120"/>
      <c r="AN38" s="120"/>
      <c r="AO38" s="121"/>
      <c r="AP38" s="122"/>
      <c r="AQ38" s="123"/>
      <c r="AR38" s="123"/>
      <c r="AS38" s="124"/>
      <c r="AT38" s="125"/>
      <c r="AU38" s="126"/>
      <c r="AV38" s="127"/>
      <c r="AW38" s="128"/>
      <c r="AX38" s="83"/>
      <c r="AY38" s="120"/>
      <c r="AZ38" s="120"/>
      <c r="BA38" s="121">
        <v>36160</v>
      </c>
      <c r="BB38" s="122" t="s">
        <v>632</v>
      </c>
      <c r="BC38" s="123">
        <v>37430</v>
      </c>
      <c r="BD38" s="123">
        <v>37576</v>
      </c>
      <c r="BE38" s="124" t="s">
        <v>730</v>
      </c>
      <c r="BF38" s="125">
        <v>1960</v>
      </c>
      <c r="BG38" s="126" t="s">
        <v>697</v>
      </c>
      <c r="BH38" s="127" t="s">
        <v>334</v>
      </c>
      <c r="BI38" s="128" t="s">
        <v>731</v>
      </c>
      <c r="BJ38" s="83"/>
      <c r="BK38" s="120"/>
      <c r="BL38" s="120"/>
      <c r="BM38" s="121"/>
      <c r="BN38" s="122"/>
      <c r="BO38" s="123"/>
      <c r="BP38" s="123"/>
      <c r="BQ38" s="124"/>
      <c r="BR38" s="125"/>
      <c r="BS38" s="126"/>
      <c r="BT38" s="127"/>
      <c r="BU38" s="128"/>
      <c r="BV38" s="83"/>
      <c r="BW38" s="120"/>
      <c r="BX38" s="120"/>
      <c r="BY38" s="121"/>
      <c r="BZ38" s="122"/>
      <c r="CA38" s="123"/>
      <c r="CB38" s="123"/>
      <c r="CC38" s="124"/>
      <c r="CD38" s="125"/>
      <c r="CE38" s="126"/>
      <c r="CF38" s="127"/>
      <c r="CG38" s="128"/>
      <c r="CH38" s="83"/>
      <c r="CI38" s="120"/>
      <c r="CJ38" s="123"/>
      <c r="CK38" s="121"/>
      <c r="CL38" s="122"/>
      <c r="CM38" s="123"/>
      <c r="CN38" s="123"/>
      <c r="CO38" s="124"/>
      <c r="CP38" s="125"/>
      <c r="CQ38" s="126"/>
      <c r="CR38" s="127"/>
      <c r="CS38" s="128"/>
      <c r="CT38" s="83"/>
      <c r="CU38" s="120"/>
      <c r="CV38" s="120"/>
      <c r="CW38" s="121"/>
      <c r="CX38" s="122"/>
      <c r="CY38" s="123"/>
      <c r="CZ38" s="123"/>
      <c r="DA38" s="124"/>
      <c r="DB38" s="125"/>
      <c r="DC38" s="126"/>
      <c r="DD38" s="127"/>
      <c r="DE38" s="128"/>
      <c r="DF38" s="83"/>
      <c r="DG38" s="120"/>
      <c r="DH38" s="120"/>
      <c r="DI38" s="121"/>
      <c r="DJ38" s="122"/>
      <c r="DK38" s="123"/>
      <c r="DL38" s="123"/>
      <c r="DM38" s="124"/>
      <c r="DN38" s="125"/>
      <c r="DO38" s="126"/>
      <c r="DP38" s="127"/>
      <c r="DQ38" s="128"/>
      <c r="DR38" s="83"/>
      <c r="DS38" s="120"/>
      <c r="DT38" s="120"/>
      <c r="DU38" s="121"/>
      <c r="DV38" s="122"/>
      <c r="DW38" s="123"/>
      <c r="DX38" s="123"/>
      <c r="DY38" s="124"/>
      <c r="DZ38" s="125"/>
      <c r="EA38" s="126"/>
      <c r="EB38" s="127"/>
      <c r="EC38" s="128"/>
      <c r="ED38" s="83"/>
      <c r="EE38" s="120"/>
      <c r="EF38" s="120"/>
      <c r="EG38" s="121"/>
      <c r="EH38" s="122"/>
      <c r="EI38" s="123"/>
      <c r="EJ38" s="123"/>
      <c r="EK38" s="341"/>
      <c r="EL38" s="342"/>
      <c r="EM38" s="343"/>
      <c r="EN38" s="344"/>
      <c r="EO38" s="345"/>
      <c r="EP38" s="120"/>
      <c r="EQ38" s="120"/>
      <c r="ER38" s="120"/>
      <c r="ES38" s="121"/>
      <c r="ET38" s="122"/>
      <c r="EU38" s="123"/>
      <c r="EV38" s="123"/>
      <c r="EW38" s="341"/>
      <c r="EX38" s="342"/>
      <c r="EY38" s="343"/>
      <c r="EZ38" s="344"/>
      <c r="FA38" s="345"/>
      <c r="FB38" s="120"/>
      <c r="FC38" s="120"/>
      <c r="FD38" s="120"/>
    </row>
    <row r="39" spans="1:160" ht="13.5" customHeight="1">
      <c r="A39" s="91"/>
      <c r="B39" s="120" t="s">
        <v>853</v>
      </c>
      <c r="C39" s="83" t="s">
        <v>854</v>
      </c>
      <c r="D39" s="184"/>
      <c r="E39" s="121"/>
      <c r="F39" s="122"/>
      <c r="G39" s="123"/>
      <c r="H39" s="123"/>
      <c r="I39" s="124"/>
      <c r="J39" s="125"/>
      <c r="K39" s="126"/>
      <c r="L39" s="127"/>
      <c r="M39" s="128"/>
      <c r="O39" s="120"/>
      <c r="P39" s="184"/>
      <c r="Q39" s="121"/>
      <c r="R39" s="122"/>
      <c r="S39" s="123"/>
      <c r="T39" s="123"/>
      <c r="U39" s="124"/>
      <c r="V39" s="125"/>
      <c r="W39" s="126"/>
      <c r="X39" s="127"/>
      <c r="Y39" s="128"/>
      <c r="AA39" s="120"/>
      <c r="AB39" s="131"/>
      <c r="AC39" s="121"/>
      <c r="AD39" s="122"/>
      <c r="AE39" s="123"/>
      <c r="AF39" s="123"/>
      <c r="AG39" s="124"/>
      <c r="AH39" s="125"/>
      <c r="AI39" s="126"/>
      <c r="AJ39" s="127"/>
      <c r="AK39" s="128"/>
      <c r="AM39" s="120"/>
      <c r="AN39" s="131"/>
      <c r="AO39" s="121"/>
      <c r="AP39" s="122"/>
      <c r="AQ39" s="123"/>
      <c r="AR39" s="123"/>
      <c r="AS39" s="124"/>
      <c r="AT39" s="125"/>
      <c r="AU39" s="126"/>
      <c r="AV39" s="127"/>
      <c r="AW39" s="128"/>
      <c r="AX39" s="83"/>
      <c r="AY39" s="120"/>
      <c r="AZ39" s="131"/>
      <c r="BA39" s="121"/>
      <c r="BB39" s="122"/>
      <c r="BC39" s="123"/>
      <c r="BD39" s="123"/>
      <c r="BE39" s="124"/>
      <c r="BF39" s="125"/>
      <c r="BG39" s="126"/>
      <c r="BH39" s="127"/>
      <c r="BI39" s="128"/>
      <c r="BJ39" s="83"/>
      <c r="BK39" s="120"/>
      <c r="BL39" s="131"/>
      <c r="BM39" s="121"/>
      <c r="BN39" s="122"/>
      <c r="BO39" s="123"/>
      <c r="BP39" s="123"/>
      <c r="BQ39" s="124"/>
      <c r="BR39" s="125"/>
      <c r="BS39" s="126"/>
      <c r="BT39" s="127"/>
      <c r="BU39" s="128"/>
      <c r="BV39" s="83"/>
      <c r="BW39" s="120"/>
      <c r="BX39" s="131"/>
      <c r="BY39" s="121"/>
      <c r="BZ39" s="122"/>
      <c r="CA39" s="123"/>
      <c r="CB39" s="123"/>
      <c r="CC39" s="124"/>
      <c r="CD39" s="125"/>
      <c r="CE39" s="126"/>
      <c r="CF39" s="127"/>
      <c r="CG39" s="128"/>
      <c r="CH39" s="83"/>
      <c r="CI39" s="120"/>
      <c r="CJ39" s="131"/>
      <c r="CK39" s="121">
        <v>41003</v>
      </c>
      <c r="CL39" s="122" t="s">
        <v>1406</v>
      </c>
      <c r="CM39" s="123">
        <v>40368</v>
      </c>
      <c r="CN39" s="123">
        <v>41003</v>
      </c>
      <c r="CO39" s="124" t="s">
        <v>716</v>
      </c>
      <c r="CP39" s="125" t="s">
        <v>717</v>
      </c>
      <c r="CQ39" s="126" t="s">
        <v>697</v>
      </c>
      <c r="CR39" s="127" t="s">
        <v>301</v>
      </c>
      <c r="CS39" s="128" t="s">
        <v>718</v>
      </c>
      <c r="CT39" s="83"/>
      <c r="CU39" s="120"/>
      <c r="CV39" s="120" t="s">
        <v>1402</v>
      </c>
      <c r="CW39" s="121">
        <f>CW$3</f>
        <v>42452</v>
      </c>
      <c r="CX39" s="122" t="s">
        <v>693</v>
      </c>
      <c r="CY39" s="123">
        <v>41003</v>
      </c>
      <c r="CZ39" s="123">
        <f>CW$3</f>
        <v>42452</v>
      </c>
      <c r="DA39" s="124" t="s">
        <v>855</v>
      </c>
      <c r="DB39" s="125" t="s">
        <v>816</v>
      </c>
      <c r="DC39" s="126" t="s">
        <v>697</v>
      </c>
      <c r="DD39" s="127" t="s">
        <v>345</v>
      </c>
      <c r="DE39" s="128" t="s">
        <v>856</v>
      </c>
      <c r="DF39" s="83"/>
      <c r="DG39" s="120"/>
      <c r="DH39" s="131" t="s">
        <v>1393</v>
      </c>
      <c r="DI39" s="121">
        <f t="shared" si="10"/>
        <v>43181</v>
      </c>
      <c r="DJ39" s="122" t="str">
        <f t="shared" si="11"/>
        <v>Fico III</v>
      </c>
      <c r="DK39" s="123">
        <f t="shared" si="12"/>
        <v>42452</v>
      </c>
      <c r="DL39" s="123">
        <v>42613</v>
      </c>
      <c r="DM39" s="124" t="str">
        <f t="shared" si="14"/>
        <v>Roman Brecely</v>
      </c>
      <c r="DN39" s="125" t="str">
        <f t="shared" si="15"/>
        <v>1966</v>
      </c>
      <c r="DO39" s="126" t="str">
        <f t="shared" si="16"/>
        <v>male</v>
      </c>
      <c r="DP39" s="127" t="str">
        <f t="shared" si="17"/>
        <v>sk_siet01</v>
      </c>
      <c r="DQ39" s="128" t="str">
        <f t="shared" si="18"/>
        <v>Brecely_Roman_1966</v>
      </c>
      <c r="DR39" s="83"/>
      <c r="DS39" s="120"/>
      <c r="DT39" s="83" t="s">
        <v>1724</v>
      </c>
      <c r="DU39" s="121" t="str">
        <f t="shared" si="19"/>
        <v/>
      </c>
      <c r="DV39" s="122" t="str">
        <f t="shared" si="20"/>
        <v/>
      </c>
      <c r="DW39" s="123" t="str">
        <f t="shared" si="21"/>
        <v/>
      </c>
      <c r="DX39" s="123" t="str">
        <f t="shared" si="22"/>
        <v/>
      </c>
      <c r="DY39" s="124" t="str">
        <f t="shared" si="23"/>
        <v/>
      </c>
      <c r="DZ39" s="125" t="str">
        <f t="shared" si="24"/>
        <v/>
      </c>
      <c r="EA39" s="126" t="str">
        <f t="shared" si="25"/>
        <v/>
      </c>
      <c r="EB39" s="127" t="str">
        <f t="shared" si="63"/>
        <v/>
      </c>
      <c r="EC39" s="128" t="str">
        <f t="shared" si="27"/>
        <v/>
      </c>
      <c r="ED39" s="83"/>
      <c r="EE39" s="120"/>
      <c r="EF39" s="120"/>
      <c r="EG39" s="121" t="str">
        <f t="shared" si="51"/>
        <v/>
      </c>
      <c r="EH39" s="122" t="str">
        <f t="shared" si="52"/>
        <v/>
      </c>
      <c r="EI39" s="123" t="str">
        <f t="shared" si="53"/>
        <v/>
      </c>
      <c r="EJ39" s="123" t="str">
        <f t="shared" si="54"/>
        <v/>
      </c>
      <c r="EK39" s="341" t="str">
        <f t="shared" si="5"/>
        <v/>
      </c>
      <c r="EL39" s="342" t="str">
        <f t="shared" si="6"/>
        <v/>
      </c>
      <c r="EM39" s="343" t="str">
        <f t="shared" si="7"/>
        <v/>
      </c>
      <c r="EN39" s="344" t="str">
        <f t="shared" si="0"/>
        <v/>
      </c>
      <c r="EO39" s="345" t="str">
        <f t="shared" si="8"/>
        <v/>
      </c>
      <c r="EP39" s="120"/>
      <c r="EQ39" s="120"/>
      <c r="ER39" s="120"/>
      <c r="ES39" s="121" t="str">
        <f t="shared" si="43"/>
        <v/>
      </c>
      <c r="ET39" s="122" t="str">
        <f t="shared" si="44"/>
        <v/>
      </c>
      <c r="EU39" s="123" t="str">
        <f t="shared" si="45"/>
        <v/>
      </c>
      <c r="EV39" s="123" t="str">
        <f t="shared" si="46"/>
        <v/>
      </c>
      <c r="EW39" s="341" t="str">
        <f t="shared" si="47"/>
        <v/>
      </c>
      <c r="EX39" s="342" t="str">
        <f t="shared" si="48"/>
        <v/>
      </c>
      <c r="EY39" s="343" t="str">
        <f t="shared" si="49"/>
        <v/>
      </c>
      <c r="EZ39" s="344" t="str">
        <f t="shared" si="1"/>
        <v/>
      </c>
      <c r="FA39" s="345" t="str">
        <f t="shared" si="50"/>
        <v/>
      </c>
      <c r="FB39" s="120"/>
      <c r="FC39" s="120"/>
      <c r="FD39" s="120"/>
    </row>
    <row r="40" spans="1:160" ht="13.5" customHeight="1">
      <c r="A40" s="91"/>
      <c r="B40" s="120" t="s">
        <v>853</v>
      </c>
      <c r="C40" s="83" t="s">
        <v>854</v>
      </c>
      <c r="D40" s="184"/>
      <c r="E40" s="121"/>
      <c r="F40" s="122"/>
      <c r="G40" s="123"/>
      <c r="H40" s="123"/>
      <c r="I40" s="124"/>
      <c r="J40" s="125"/>
      <c r="K40" s="126"/>
      <c r="L40" s="127"/>
      <c r="M40" s="128"/>
      <c r="O40" s="120"/>
      <c r="P40" s="184"/>
      <c r="Q40" s="121"/>
      <c r="R40" s="122"/>
      <c r="S40" s="123"/>
      <c r="T40" s="123"/>
      <c r="U40" s="124"/>
      <c r="V40" s="125"/>
      <c r="W40" s="126"/>
      <c r="X40" s="127"/>
      <c r="Y40" s="128"/>
      <c r="AA40" s="120"/>
      <c r="AB40" s="131"/>
      <c r="AC40" s="121"/>
      <c r="AD40" s="122"/>
      <c r="AE40" s="123"/>
      <c r="AF40" s="123"/>
      <c r="AG40" s="124"/>
      <c r="AH40" s="125"/>
      <c r="AI40" s="126"/>
      <c r="AJ40" s="127"/>
      <c r="AK40" s="128"/>
      <c r="AM40" s="120"/>
      <c r="AN40" s="131"/>
      <c r="AO40" s="121"/>
      <c r="AP40" s="122"/>
      <c r="AQ40" s="123"/>
      <c r="AR40" s="123"/>
      <c r="AS40" s="124"/>
      <c r="AT40" s="125"/>
      <c r="AU40" s="126"/>
      <c r="AV40" s="127"/>
      <c r="AW40" s="128"/>
      <c r="AX40" s="83"/>
      <c r="AY40" s="120"/>
      <c r="AZ40" s="131"/>
      <c r="BA40" s="121"/>
      <c r="BB40" s="122"/>
      <c r="BC40" s="123"/>
      <c r="BD40" s="123"/>
      <c r="BE40" s="124"/>
      <c r="BF40" s="125"/>
      <c r="BG40" s="126"/>
      <c r="BH40" s="127"/>
      <c r="BI40" s="128"/>
      <c r="BJ40" s="83"/>
      <c r="BK40" s="120"/>
      <c r="BL40" s="131"/>
      <c r="BM40" s="121"/>
      <c r="BN40" s="122"/>
      <c r="BO40" s="123"/>
      <c r="BP40" s="123"/>
      <c r="BQ40" s="124"/>
      <c r="BR40" s="125"/>
      <c r="BS40" s="126"/>
      <c r="BT40" s="127"/>
      <c r="BU40" s="128"/>
      <c r="BV40" s="83"/>
      <c r="BW40" s="120"/>
      <c r="BX40" s="131"/>
      <c r="BY40" s="121"/>
      <c r="BZ40" s="122"/>
      <c r="CA40" s="123"/>
      <c r="CB40" s="123"/>
      <c r="CC40" s="124"/>
      <c r="CD40" s="125"/>
      <c r="CE40" s="126"/>
      <c r="CF40" s="127"/>
      <c r="CG40" s="128"/>
      <c r="CH40" s="83"/>
      <c r="CI40" s="120"/>
      <c r="CJ40" s="131"/>
      <c r="CK40" s="121"/>
      <c r="CL40" s="122"/>
      <c r="CM40" s="123"/>
      <c r="CN40" s="123"/>
      <c r="CO40" s="124"/>
      <c r="CP40" s="125"/>
      <c r="CQ40" s="126"/>
      <c r="CR40" s="127"/>
      <c r="CS40" s="128"/>
      <c r="CT40" s="83"/>
      <c r="CU40" s="120"/>
      <c r="CV40" s="120"/>
      <c r="CW40" s="121"/>
      <c r="CX40" s="122"/>
      <c r="CY40" s="123"/>
      <c r="CZ40" s="123"/>
      <c r="DA40" s="124"/>
      <c r="DB40" s="125"/>
      <c r="DC40" s="126"/>
      <c r="DD40" s="127"/>
      <c r="DE40" s="128"/>
      <c r="DF40" s="83"/>
      <c r="DG40" s="120"/>
      <c r="DH40" s="131"/>
      <c r="DI40" s="121">
        <f t="shared" si="10"/>
        <v>43181</v>
      </c>
      <c r="DJ40" s="122" t="str">
        <f t="shared" si="11"/>
        <v>Fico III</v>
      </c>
      <c r="DK40" s="123">
        <v>42613</v>
      </c>
      <c r="DL40" s="123">
        <v>42736</v>
      </c>
      <c r="DM40" s="124" t="str">
        <f t="shared" si="14"/>
        <v>Árpád Érsek</v>
      </c>
      <c r="DN40" s="125" t="str">
        <f t="shared" si="15"/>
        <v>1958</v>
      </c>
      <c r="DO40" s="126" t="str">
        <f t="shared" si="16"/>
        <v>male</v>
      </c>
      <c r="DP40" s="127" t="str">
        <f t="shared" si="17"/>
        <v>sk_mosthid01</v>
      </c>
      <c r="DQ40" s="128" t="str">
        <f t="shared" si="18"/>
        <v>Érsek_Árpád_1958</v>
      </c>
      <c r="DR40" s="83"/>
      <c r="DS40" s="120"/>
      <c r="DT40" s="120" t="s">
        <v>1735</v>
      </c>
      <c r="DU40" s="121"/>
      <c r="DV40" s="122"/>
      <c r="DW40" s="123"/>
      <c r="DX40" s="123"/>
      <c r="DY40" s="124"/>
      <c r="DZ40" s="125"/>
      <c r="EA40" s="126"/>
      <c r="EB40" s="127"/>
      <c r="EC40" s="128"/>
      <c r="ED40" s="83"/>
      <c r="EE40" s="120"/>
      <c r="EF40" s="120"/>
      <c r="EG40" s="121"/>
      <c r="EH40" s="122"/>
      <c r="EI40" s="123"/>
      <c r="EJ40" s="123"/>
      <c r="EK40" s="341"/>
      <c r="EL40" s="342"/>
      <c r="EM40" s="343"/>
      <c r="EN40" s="344"/>
      <c r="EO40" s="345"/>
      <c r="EP40" s="120"/>
      <c r="EQ40" s="120"/>
      <c r="ER40" s="120"/>
      <c r="ES40" s="121" t="str">
        <f t="shared" ref="ES40:ES41" si="64">IF(EW40="","",ES$3)</f>
        <v/>
      </c>
      <c r="ET40" s="122" t="str">
        <f t="shared" ref="ET40:ET41" si="65">IF(EW40="","",ES$1)</f>
        <v/>
      </c>
      <c r="EU40" s="123" t="str">
        <f t="shared" ref="EU40:EU41" si="66">IF(EW40="","",ES$2)</f>
        <v/>
      </c>
      <c r="EV40" s="123" t="str">
        <f t="shared" ref="EV40:EV41" si="67">IF(EW40="","",ES$3)</f>
        <v/>
      </c>
      <c r="EW40" s="341" t="str">
        <f t="shared" si="47"/>
        <v/>
      </c>
      <c r="EX40" s="342" t="str">
        <f t="shared" si="48"/>
        <v/>
      </c>
      <c r="EY40" s="343" t="str">
        <f t="shared" si="49"/>
        <v/>
      </c>
      <c r="EZ40" s="344" t="str">
        <f t="shared" si="1"/>
        <v/>
      </c>
      <c r="FA40" s="345" t="str">
        <f t="shared" si="50"/>
        <v/>
      </c>
      <c r="FB40" s="120"/>
      <c r="FC40" s="120"/>
      <c r="FD40" s="120"/>
    </row>
    <row r="41" spans="1:160" ht="13.5" customHeight="1">
      <c r="A41" s="91"/>
      <c r="B41" s="120" t="s">
        <v>1752</v>
      </c>
      <c r="C41" s="83" t="s">
        <v>1753</v>
      </c>
      <c r="D41" s="184"/>
      <c r="E41" s="121"/>
      <c r="F41" s="122"/>
      <c r="G41" s="123"/>
      <c r="H41" s="123"/>
      <c r="I41" s="124"/>
      <c r="J41" s="125"/>
      <c r="K41" s="126"/>
      <c r="L41" s="127"/>
      <c r="M41" s="128"/>
      <c r="O41" s="120"/>
      <c r="P41" s="184"/>
      <c r="Q41" s="121"/>
      <c r="R41" s="122"/>
      <c r="S41" s="123"/>
      <c r="T41" s="123"/>
      <c r="U41" s="124"/>
      <c r="V41" s="125"/>
      <c r="W41" s="126"/>
      <c r="X41" s="127"/>
      <c r="Y41" s="128"/>
      <c r="AA41" s="120"/>
      <c r="AB41" s="131"/>
      <c r="AC41" s="121"/>
      <c r="AD41" s="122"/>
      <c r="AE41" s="123"/>
      <c r="AF41" s="123"/>
      <c r="AG41" s="124"/>
      <c r="AH41" s="125"/>
      <c r="AI41" s="126"/>
      <c r="AJ41" s="127"/>
      <c r="AK41" s="128"/>
      <c r="AM41" s="120"/>
      <c r="AN41" s="131"/>
      <c r="AO41" s="121"/>
      <c r="AP41" s="122"/>
      <c r="AQ41" s="123"/>
      <c r="AR41" s="123"/>
      <c r="AS41" s="124"/>
      <c r="AT41" s="125"/>
      <c r="AU41" s="126"/>
      <c r="AV41" s="127"/>
      <c r="AW41" s="128"/>
      <c r="AX41" s="83"/>
      <c r="AY41" s="120"/>
      <c r="AZ41" s="131"/>
      <c r="BA41" s="121"/>
      <c r="BB41" s="122"/>
      <c r="BC41" s="123"/>
      <c r="BD41" s="123"/>
      <c r="BE41" s="124"/>
      <c r="BF41" s="125"/>
      <c r="BG41" s="126"/>
      <c r="BH41" s="127"/>
      <c r="BI41" s="128"/>
      <c r="BJ41" s="83"/>
      <c r="BK41" s="120"/>
      <c r="BL41" s="131"/>
      <c r="BM41" s="121"/>
      <c r="BN41" s="122"/>
      <c r="BO41" s="123"/>
      <c r="BP41" s="123"/>
      <c r="BQ41" s="124"/>
      <c r="BR41" s="125"/>
      <c r="BS41" s="126"/>
      <c r="BT41" s="127"/>
      <c r="BU41" s="128"/>
      <c r="BV41" s="83"/>
      <c r="BW41" s="120"/>
      <c r="BX41" s="131"/>
      <c r="BY41" s="121"/>
      <c r="BZ41" s="122"/>
      <c r="CA41" s="123"/>
      <c r="CB41" s="123"/>
      <c r="CC41" s="124"/>
      <c r="CD41" s="125"/>
      <c r="CE41" s="126"/>
      <c r="CF41" s="127"/>
      <c r="CG41" s="128"/>
      <c r="CH41" s="83"/>
      <c r="CI41" s="120"/>
      <c r="CJ41" s="131"/>
      <c r="CK41" s="121"/>
      <c r="CL41" s="122"/>
      <c r="CM41" s="123"/>
      <c r="CN41" s="123"/>
      <c r="CO41" s="124"/>
      <c r="CP41" s="125"/>
      <c r="CQ41" s="126"/>
      <c r="CR41" s="127"/>
      <c r="CS41" s="128"/>
      <c r="CT41" s="83"/>
      <c r="CU41" s="120"/>
      <c r="CV41" s="131"/>
      <c r="CW41" s="121"/>
      <c r="CX41" s="122"/>
      <c r="CY41" s="123"/>
      <c r="CZ41" s="123"/>
      <c r="DA41" s="124"/>
      <c r="DB41" s="125"/>
      <c r="DC41" s="126"/>
      <c r="DD41" s="127"/>
      <c r="DE41" s="128"/>
      <c r="DF41" s="83"/>
      <c r="DG41" s="120"/>
      <c r="DH41" s="131"/>
      <c r="DI41" s="121">
        <f>IF(DM41="","",DI$3)</f>
        <v>43181</v>
      </c>
      <c r="DJ41" s="122" t="str">
        <f>IF(DM41="","",DI$1)</f>
        <v>Fico III</v>
      </c>
      <c r="DK41" s="123">
        <v>42736</v>
      </c>
      <c r="DL41" s="123">
        <f>IF(DM41="","",DI$3)</f>
        <v>43181</v>
      </c>
      <c r="DM41" s="124" t="str">
        <f>IF(DT41="","",IF(ISNUMBER(SEARCH(":",DT41)),MID(DT41,FIND(":",DT41)+2,FIND("(",DT41)-FIND(":",DT41)-3),LEFT(DT41,FIND("(",DT41)-2)))</f>
        <v>Árpád Érsek</v>
      </c>
      <c r="DN41" s="125" t="str">
        <f>IF(DT41="","",MID(DT41,FIND("(",DT41)+1,4))</f>
        <v>1958</v>
      </c>
      <c r="DO41" s="126" t="str">
        <f>IF(ISNUMBER(SEARCH("*female*",DT41)),"female",IF(ISNUMBER(SEARCH("*male*",DT41)),"male",""))</f>
        <v>male</v>
      </c>
      <c r="DP41" s="127" t="str">
        <f>IF(DT41="","",IF(ISERROR(MID(DT41,FIND("male,",DT41)+6,(FIND(")",DT41)-(FIND("male,",DT41)+6))))=TRUE,"missing/error",MID(DT41,FIND("male,",DT41)+6,(FIND(")",DT41)-(FIND("male,",DT41)+6)))))</f>
        <v>sk_mosthid01</v>
      </c>
      <c r="DQ41" s="128" t="str">
        <f t="shared" ref="DQ41" si="68">IF(DM41="","",(MID(DM41,(SEARCH("^^",SUBSTITUTE(DM41," ","^^",LEN(DM41)-LEN(SUBSTITUTE(DM41," ","")))))+1,99)&amp;"_"&amp;LEFT(DM41,FIND(" ",DM41)-1)&amp;"_"&amp;DN41))</f>
        <v>Érsek_Árpád_1958</v>
      </c>
      <c r="DR41" s="83"/>
      <c r="DS41" s="120"/>
      <c r="DT41" s="120" t="s">
        <v>1735</v>
      </c>
      <c r="DU41" s="121">
        <f>IF(DY41="","",DU$3)</f>
        <v>43910</v>
      </c>
      <c r="DV41" s="122" t="str">
        <f>IF(DY41="","",DU$1)</f>
        <v>Pelegrini I</v>
      </c>
      <c r="DW41" s="123">
        <f>IF(DY41="","",DU$2)</f>
        <v>43181</v>
      </c>
      <c r="DX41" s="123">
        <f>IF(DY41="","",DU$3)</f>
        <v>43910</v>
      </c>
      <c r="DY41" s="124" t="str">
        <f t="shared" ref="DY41" si="69">IF(EF41="","",IF(ISNUMBER(SEARCH(":",EF41)),MID(EF41,FIND(":",EF41)+2,FIND("(",EF41)-FIND(":",EF41)-3),LEFT(EF41,FIND("(",EF41)-2)))</f>
        <v>Árpád Érsek</v>
      </c>
      <c r="DZ41" s="125" t="str">
        <f t="shared" ref="DZ41" si="70">IF(EF41="","",MID(EF41,FIND("(",EF41)+1,4))</f>
        <v>1958</v>
      </c>
      <c r="EA41" s="126" t="str">
        <f t="shared" ref="EA41" si="71">IF(ISNUMBER(SEARCH("*female*",EF41)),"female",IF(ISNUMBER(SEARCH("*male*",EF41)),"male",""))</f>
        <v>male</v>
      </c>
      <c r="EB41" s="127" t="str">
        <f t="shared" ref="EB41" si="72">IF(EF41="","",IF(ISERROR(MID(EF41,FIND("male,",EF41)+6,(FIND(")",EF41)-(FIND("male,",EF41)+6))))=TRUE,"missing/error",MID(EF41,FIND("male,",EF41)+6,(FIND(")",EF41)-(FIND("male,",EF41)+6)))))</f>
        <v>sk_mosthid01</v>
      </c>
      <c r="EC41" s="128" t="str">
        <f t="shared" ref="EC41" si="73">IF(DY41="","",(MID(DY41,(SEARCH("^^",SUBSTITUTE(DY41," ","^^",LEN(DY41)-LEN(SUBSTITUTE(DY41," ","")))))+1,99)&amp;"_"&amp;LEFT(DY41,FIND(" ",DY41)-1)&amp;"_"&amp;DZ41))</f>
        <v>Érsek_Árpád_1958</v>
      </c>
      <c r="ED41" s="83"/>
      <c r="EE41" s="120"/>
      <c r="EF41" s="120" t="s">
        <v>1735</v>
      </c>
      <c r="EG41" s="121">
        <f t="shared" ref="EG41" si="74">IF(EK41="","",EG$3)</f>
        <v>44287</v>
      </c>
      <c r="EH41" s="122" t="str">
        <f t="shared" ref="EH41" si="75">IF(EK41="","",EG$1)</f>
        <v>Matovič I</v>
      </c>
      <c r="EI41" s="123">
        <f t="shared" ref="EI41" si="76">IF(EK41="","",EG$2)</f>
        <v>43910</v>
      </c>
      <c r="EJ41" s="123">
        <f t="shared" ref="EJ41" si="77">IF(EK41="","",EG$3)</f>
        <v>44287</v>
      </c>
      <c r="EK41" s="341" t="str">
        <f t="shared" ref="EK41" si="78">IF(ER41="","",IF(ISNUMBER(SEARCH(":",ER41)),MID(ER41,FIND(":",ER41)+2,FIND("(",ER41)-FIND(":",ER41)-3),LEFT(ER41,FIND("(",ER41)-2)))</f>
        <v>Andrej Doležal</v>
      </c>
      <c r="EL41" s="342" t="str">
        <f t="shared" ref="EL41" si="79">IF(ER41="","",MID(ER41,FIND("(",ER41)+1,4))</f>
        <v>1981</v>
      </c>
      <c r="EM41" s="343" t="str">
        <f t="shared" ref="EM41" si="80">IF(ISNUMBER(SEARCH("*female*",ER41)),"female",IF(ISNUMBER(SEARCH("*male*",ER41)),"male",""))</f>
        <v>male</v>
      </c>
      <c r="EN41" s="344" t="str">
        <f t="shared" ref="EN41" si="81">IF(ER41="","",IF(ISERROR(MID(ER41,FIND("male,",ER41)+6,(FIND(")",ER41)-(FIND("male,",ER41)+6))))=TRUE,"missing/error",MID(ER41,FIND("male,",ER41)+6,(FIND(")",ER41)-(FIND("male,",ER41)+6)))))</f>
        <v>sk_sr-bk01</v>
      </c>
      <c r="EO41" s="345" t="str">
        <f t="shared" ref="EO41" si="82">IF(EK41="","",(MID(EK41,(SEARCH("^^",SUBSTITUTE(EK41," ","^^",LEN(EK41)-LEN(SUBSTITUTE(EK41," ","")))))+1,99)&amp;"_"&amp;LEFT(EK41,FIND(" ",EK41)-1)&amp;"_"&amp;EL41))</f>
        <v>Doležal_Andrej_1981</v>
      </c>
      <c r="EP41" s="120"/>
      <c r="EQ41" s="120"/>
      <c r="ER41" s="120" t="s">
        <v>1798</v>
      </c>
      <c r="ES41" s="121">
        <f t="shared" si="64"/>
        <v>44525</v>
      </c>
      <c r="ET41" s="122" t="str">
        <f t="shared" si="65"/>
        <v>Heger I</v>
      </c>
      <c r="EU41" s="123">
        <f t="shared" si="66"/>
        <v>44287</v>
      </c>
      <c r="EV41" s="123">
        <f t="shared" si="67"/>
        <v>44525</v>
      </c>
      <c r="EW41" s="341" t="str">
        <f t="shared" si="47"/>
        <v>Andrej Doležal</v>
      </c>
      <c r="EX41" s="342" t="str">
        <f t="shared" si="48"/>
        <v>1981</v>
      </c>
      <c r="EY41" s="343" t="str">
        <f t="shared" si="49"/>
        <v>male</v>
      </c>
      <c r="EZ41" s="344" t="str">
        <f t="shared" si="1"/>
        <v>sk_sr-bk01</v>
      </c>
      <c r="FA41" s="345" t="str">
        <f t="shared" si="50"/>
        <v>Doležal_Andrej_1981</v>
      </c>
      <c r="FB41" s="120"/>
      <c r="FC41" s="120"/>
      <c r="FD41" s="120" t="s">
        <v>1798</v>
      </c>
    </row>
    <row r="42" spans="1:160" ht="13.5" customHeight="1">
      <c r="A42" s="91"/>
      <c r="B42" s="120" t="s">
        <v>1764</v>
      </c>
      <c r="C42" s="83" t="s">
        <v>1763</v>
      </c>
      <c r="D42" s="184"/>
      <c r="E42" s="121"/>
      <c r="F42" s="122"/>
      <c r="G42" s="123"/>
      <c r="H42" s="123"/>
      <c r="I42" s="124"/>
      <c r="J42" s="125"/>
      <c r="K42" s="126"/>
      <c r="L42" s="127"/>
      <c r="M42" s="128"/>
      <c r="O42" s="120"/>
      <c r="P42" s="184"/>
      <c r="Q42" s="121"/>
      <c r="R42" s="122"/>
      <c r="S42" s="123"/>
      <c r="T42" s="123"/>
      <c r="U42" s="124"/>
      <c r="V42" s="125"/>
      <c r="W42" s="126"/>
      <c r="X42" s="127"/>
      <c r="Y42" s="128"/>
      <c r="AA42" s="120"/>
      <c r="AB42" s="120"/>
      <c r="AC42" s="121"/>
      <c r="AD42" s="122"/>
      <c r="AE42" s="123"/>
      <c r="AF42" s="123"/>
      <c r="AG42" s="124"/>
      <c r="AH42" s="125"/>
      <c r="AI42" s="126"/>
      <c r="AJ42" s="127"/>
      <c r="AK42" s="128"/>
      <c r="AM42" s="120"/>
      <c r="AN42" s="120"/>
      <c r="AO42" s="121"/>
      <c r="AP42" s="122"/>
      <c r="AQ42" s="123"/>
      <c r="AR42" s="123"/>
      <c r="AS42" s="124"/>
      <c r="AT42" s="125"/>
      <c r="AU42" s="126"/>
      <c r="AV42" s="127"/>
      <c r="AW42" s="128"/>
      <c r="AX42" s="83"/>
      <c r="AY42" s="120"/>
      <c r="AZ42" s="120"/>
      <c r="BA42" s="121"/>
      <c r="BB42" s="122"/>
      <c r="BC42" s="123"/>
      <c r="BD42" s="123"/>
      <c r="BE42" s="124"/>
      <c r="BF42" s="125"/>
      <c r="BG42" s="126"/>
      <c r="BH42" s="127"/>
      <c r="BI42" s="128"/>
      <c r="BJ42" s="83"/>
      <c r="BK42" s="120"/>
      <c r="BL42" s="120"/>
      <c r="BM42" s="121"/>
      <c r="BN42" s="122"/>
      <c r="BO42" s="123"/>
      <c r="BP42" s="123"/>
      <c r="BQ42" s="124"/>
      <c r="BR42" s="125"/>
      <c r="BS42" s="126"/>
      <c r="BT42" s="127"/>
      <c r="BU42" s="128"/>
      <c r="BV42" s="83"/>
      <c r="BW42" s="120"/>
      <c r="BX42" s="120"/>
      <c r="BY42" s="121"/>
      <c r="BZ42" s="122"/>
      <c r="CA42" s="123"/>
      <c r="CB42" s="123"/>
      <c r="CC42" s="124"/>
      <c r="CD42" s="125"/>
      <c r="CE42" s="126"/>
      <c r="CF42" s="127"/>
      <c r="CG42" s="128"/>
      <c r="CH42" s="83"/>
      <c r="CI42" s="120"/>
      <c r="CJ42" s="120"/>
      <c r="CK42" s="121"/>
      <c r="CL42" s="122"/>
      <c r="CM42" s="123"/>
      <c r="CN42" s="123"/>
      <c r="CO42" s="124"/>
      <c r="CP42" s="125"/>
      <c r="CQ42" s="126"/>
      <c r="CR42" s="127"/>
      <c r="CS42" s="128"/>
      <c r="CT42" s="83"/>
      <c r="CU42" s="120"/>
      <c r="CV42" s="120"/>
      <c r="CW42" s="121"/>
      <c r="CX42" s="122"/>
      <c r="CY42" s="123"/>
      <c r="CZ42" s="123"/>
      <c r="DA42" s="124"/>
      <c r="DB42" s="125"/>
      <c r="DC42" s="126"/>
      <c r="DD42" s="127"/>
      <c r="DE42" s="128"/>
      <c r="DF42" s="83"/>
      <c r="DG42" s="120"/>
      <c r="DH42" s="120"/>
      <c r="DI42" s="121"/>
      <c r="DJ42" s="122"/>
      <c r="DK42" s="123"/>
      <c r="DL42" s="123"/>
      <c r="DM42" s="124"/>
      <c r="DN42" s="125"/>
      <c r="DO42" s="126"/>
      <c r="DP42" s="127"/>
      <c r="DQ42" s="128"/>
      <c r="DR42" s="83"/>
      <c r="DS42" s="120"/>
      <c r="DT42" s="120"/>
      <c r="DU42" s="121"/>
      <c r="DV42" s="122"/>
      <c r="DW42" s="123"/>
      <c r="DX42" s="123"/>
      <c r="DY42" s="124"/>
      <c r="DZ42" s="125"/>
      <c r="EA42" s="126"/>
      <c r="EB42" s="127"/>
      <c r="EC42" s="128"/>
      <c r="ED42" s="83"/>
      <c r="EE42" s="120"/>
      <c r="EF42" s="120"/>
      <c r="EG42" s="121">
        <f>IF(EK42="","",EG$3)</f>
        <v>44287</v>
      </c>
      <c r="EH42" s="122" t="str">
        <f>IF(EK42="","",EG$1)</f>
        <v>Matovič I</v>
      </c>
      <c r="EI42" s="123">
        <f>IF(EK42="","",EG$2)</f>
        <v>43910</v>
      </c>
      <c r="EJ42" s="123">
        <f>IF(EK42="","",EG$3)</f>
        <v>44287</v>
      </c>
      <c r="EK42" s="341" t="str">
        <f>IF(ER42="","",IF(ISNUMBER(SEARCH(":",ER42)),MID(ER42,FIND(":",ER42)+2,FIND("(",ER42)-FIND(":",ER42)-3),LEFT(ER42,FIND("(",ER42)-2)))</f>
        <v>Veronika Remišová</v>
      </c>
      <c r="EL42" s="342" t="str">
        <f>IF(ER42="","",MID(ER42,FIND("(",ER42)+1,4))</f>
        <v>1976</v>
      </c>
      <c r="EM42" s="343" t="str">
        <f>IF(ISNUMBER(SEARCH("*female*",ER42)),"female",IF(ISNUMBER(SEARCH("*male*",ER42)),"male",""))</f>
        <v>female</v>
      </c>
      <c r="EN42" s="344" t="str">
        <f>IF(ER42="","",IF(ISERROR(MID(ER42,FIND("male,",ER42)+6,(FIND(")",ER42)-(FIND("male,",ER42)+6))))=TRUE,"missing/error",MID(ER42,FIND("male,",ER42)+6,(FIND(")",ER42)-(FIND("male,",ER42)+6)))))</f>
        <v>sk_zl01</v>
      </c>
      <c r="EO42" s="345" t="str">
        <f>IF(EK42="","",(MID(EK42,(SEARCH("^^",SUBSTITUTE(EK42," ","^^",LEN(EK42)-LEN(SUBSTITUTE(EK42," ","")))))+1,99)&amp;"_"&amp;LEFT(EK42,FIND(" ",EK42)-1)&amp;"_"&amp;EL42))</f>
        <v>Remišová_Veronika_1976</v>
      </c>
      <c r="EP42" s="120"/>
      <c r="EQ42" s="120"/>
      <c r="ER42" s="120" t="s">
        <v>1743</v>
      </c>
      <c r="ES42" s="121">
        <f>IF(EW42="","",ES$3)</f>
        <v>44525</v>
      </c>
      <c r="ET42" s="122" t="str">
        <f>IF(EW42="","",ES$1)</f>
        <v>Heger I</v>
      </c>
      <c r="EU42" s="123">
        <f>IF(EW42="","",ES$2)</f>
        <v>44287</v>
      </c>
      <c r="EV42" s="123">
        <f>IF(EW42="","",ES$3)</f>
        <v>44525</v>
      </c>
      <c r="EW42" s="341" t="str">
        <f>IF(FD42="","",IF(ISNUMBER(SEARCH(":",FD42)),MID(FD42,FIND(":",FD42)+2,FIND("(",FD42)-FIND(":",FD42)-3),LEFT(FD42,FIND("(",FD42)-2)))</f>
        <v>Veronika Remišová</v>
      </c>
      <c r="EX42" s="342" t="str">
        <f>IF(FD42="","",MID(FD42,FIND("(",FD42)+1,4))</f>
        <v>1976</v>
      </c>
      <c r="EY42" s="343" t="str">
        <f>IF(ISNUMBER(SEARCH("*female*",FD42)),"female",IF(ISNUMBER(SEARCH("*male*",FD42)),"male",""))</f>
        <v>female</v>
      </c>
      <c r="EZ42" s="344" t="str">
        <f>IF(FD42="","",IF(ISERROR(MID(FD42,FIND("male,",FD42)+6,(FIND(")",FD42)-(FIND("male,",FD42)+6))))=TRUE,"missing/error",MID(FD42,FIND("male,",FD42)+6,(FIND(")",FD42)-(FIND("male,",FD42)+6)))))</f>
        <v>sk_zl01</v>
      </c>
      <c r="FA42" s="345" t="str">
        <f>IF(EW42="","",(MID(EW42,(SEARCH("^^",SUBSTITUTE(EW42," ","^^",LEN(EW42)-LEN(SUBSTITUTE(EW42," ","")))))+1,99)&amp;"_"&amp;LEFT(EW42,FIND(" ",EW42)-1)&amp;"_"&amp;EX42))</f>
        <v>Remišová_Veronika_1976</v>
      </c>
      <c r="FB42" s="120"/>
      <c r="FC42" s="120"/>
      <c r="FD42" s="120" t="s">
        <v>1743</v>
      </c>
    </row>
    <row r="43" spans="1:160" ht="13.5" customHeight="1">
      <c r="A43" s="91"/>
      <c r="B43" s="120" t="s">
        <v>857</v>
      </c>
      <c r="C43" s="83" t="s">
        <v>858</v>
      </c>
      <c r="D43" s="184"/>
      <c r="E43" s="121">
        <v>33779</v>
      </c>
      <c r="F43" s="122" t="s">
        <v>628</v>
      </c>
      <c r="G43" s="123">
        <v>33779</v>
      </c>
      <c r="H43" s="123">
        <v>34283</v>
      </c>
      <c r="I43" s="124" t="s">
        <v>859</v>
      </c>
      <c r="J43" s="125">
        <v>1927</v>
      </c>
      <c r="K43" s="126" t="s">
        <v>697</v>
      </c>
      <c r="L43" s="127" t="s">
        <v>298</v>
      </c>
      <c r="M43" s="128" t="s">
        <v>860</v>
      </c>
      <c r="O43" s="120"/>
      <c r="P43" s="184"/>
      <c r="Q43" s="121">
        <v>34283</v>
      </c>
      <c r="R43" s="122" t="s">
        <v>629</v>
      </c>
      <c r="S43" s="123">
        <v>34283</v>
      </c>
      <c r="T43" s="123">
        <v>34409</v>
      </c>
      <c r="U43" s="124" t="s">
        <v>859</v>
      </c>
      <c r="V43" s="125" t="s">
        <v>861</v>
      </c>
      <c r="W43" s="126" t="s">
        <v>697</v>
      </c>
      <c r="X43" s="127" t="s">
        <v>298</v>
      </c>
      <c r="Y43" s="128" t="s">
        <v>860</v>
      </c>
      <c r="AA43" s="120"/>
      <c r="AB43" s="120"/>
      <c r="AC43" s="121">
        <v>34409</v>
      </c>
      <c r="AD43" s="122" t="s">
        <v>630</v>
      </c>
      <c r="AE43" s="123">
        <v>34409</v>
      </c>
      <c r="AF43" s="123">
        <v>34680</v>
      </c>
      <c r="AG43" s="124" t="s">
        <v>862</v>
      </c>
      <c r="AH43" s="125" t="s">
        <v>863</v>
      </c>
      <c r="AI43" s="126" t="s">
        <v>697</v>
      </c>
      <c r="AJ43" s="127" t="s">
        <v>301</v>
      </c>
      <c r="AK43" s="128" t="s">
        <v>864</v>
      </c>
      <c r="AM43" s="120"/>
      <c r="AN43" s="120"/>
      <c r="AO43" s="121">
        <v>36160</v>
      </c>
      <c r="AP43" s="122" t="s">
        <v>631</v>
      </c>
      <c r="AQ43" s="123">
        <v>34680</v>
      </c>
      <c r="AR43" s="123">
        <v>36129</v>
      </c>
      <c r="AS43" s="124" t="s">
        <v>865</v>
      </c>
      <c r="AT43" s="125" t="s">
        <v>764</v>
      </c>
      <c r="AU43" s="126" t="s">
        <v>697</v>
      </c>
      <c r="AV43" s="127" t="s">
        <v>298</v>
      </c>
      <c r="AW43" s="128" t="s">
        <v>866</v>
      </c>
      <c r="AX43" s="83"/>
      <c r="AY43" s="120"/>
      <c r="AZ43" s="120"/>
      <c r="BA43" s="121">
        <v>36160</v>
      </c>
      <c r="BB43" s="122" t="s">
        <v>632</v>
      </c>
      <c r="BC43" s="123">
        <v>36129</v>
      </c>
      <c r="BD43" s="123">
        <v>37576</v>
      </c>
      <c r="BE43" s="124" t="s">
        <v>740</v>
      </c>
      <c r="BF43" s="125" t="s">
        <v>701</v>
      </c>
      <c r="BG43" s="126" t="s">
        <v>697</v>
      </c>
      <c r="BH43" s="127" t="s">
        <v>334</v>
      </c>
      <c r="BI43" s="128" t="s">
        <v>741</v>
      </c>
      <c r="BJ43" s="83"/>
      <c r="BK43" s="120"/>
      <c r="BL43" s="120"/>
      <c r="BM43" s="121">
        <v>37621</v>
      </c>
      <c r="BN43" s="122" t="s">
        <v>633</v>
      </c>
      <c r="BO43" s="123">
        <v>37576</v>
      </c>
      <c r="BP43" s="123">
        <v>38483</v>
      </c>
      <c r="BQ43" s="124" t="s">
        <v>789</v>
      </c>
      <c r="BR43" s="125" t="s">
        <v>790</v>
      </c>
      <c r="BS43" s="126" t="s">
        <v>697</v>
      </c>
      <c r="BT43" s="127" t="s">
        <v>282</v>
      </c>
      <c r="BU43" s="128" t="s">
        <v>791</v>
      </c>
      <c r="BV43" s="83"/>
      <c r="BW43" s="120"/>
      <c r="BX43" s="120"/>
      <c r="BY43" s="121">
        <v>39082</v>
      </c>
      <c r="BZ43" s="122" t="s">
        <v>634</v>
      </c>
      <c r="CA43" s="123">
        <v>38902</v>
      </c>
      <c r="CB43" s="123">
        <v>40368</v>
      </c>
      <c r="CC43" s="124" t="s">
        <v>867</v>
      </c>
      <c r="CD43" s="125" t="s">
        <v>868</v>
      </c>
      <c r="CE43" s="126" t="s">
        <v>697</v>
      </c>
      <c r="CF43" s="127" t="s">
        <v>345</v>
      </c>
      <c r="CG43" s="128" t="s">
        <v>869</v>
      </c>
      <c r="CH43" s="83"/>
      <c r="CI43" s="120"/>
      <c r="CJ43" s="120"/>
      <c r="CK43" s="121">
        <v>41003</v>
      </c>
      <c r="CL43" s="122" t="s">
        <v>1406</v>
      </c>
      <c r="CM43" s="123">
        <v>40368</v>
      </c>
      <c r="CN43" s="123">
        <v>41003</v>
      </c>
      <c r="CO43" s="124" t="s">
        <v>870</v>
      </c>
      <c r="CP43" s="125" t="s">
        <v>871</v>
      </c>
      <c r="CQ43" s="126" t="s">
        <v>697</v>
      </c>
      <c r="CR43" s="127" t="s">
        <v>368</v>
      </c>
      <c r="CS43" s="128" t="s">
        <v>872</v>
      </c>
      <c r="CT43" s="83"/>
      <c r="CU43" s="120"/>
      <c r="CV43" s="120" t="s">
        <v>873</v>
      </c>
      <c r="CW43" s="121">
        <f>CW$3</f>
        <v>42452</v>
      </c>
      <c r="CX43" s="122" t="s">
        <v>693</v>
      </c>
      <c r="CY43" s="123">
        <v>41003</v>
      </c>
      <c r="CZ43" s="123">
        <f>CW$3</f>
        <v>42452</v>
      </c>
      <c r="DA43" s="124" t="s">
        <v>867</v>
      </c>
      <c r="DB43" s="125" t="s">
        <v>868</v>
      </c>
      <c r="DC43" s="126" t="s">
        <v>697</v>
      </c>
      <c r="DD43" s="127" t="s">
        <v>345</v>
      </c>
      <c r="DE43" s="128" t="s">
        <v>869</v>
      </c>
      <c r="DF43" s="83"/>
      <c r="DG43" s="120"/>
      <c r="DH43" s="120" t="s">
        <v>1394</v>
      </c>
      <c r="DI43" s="121">
        <f t="shared" si="10"/>
        <v>43181</v>
      </c>
      <c r="DJ43" s="122" t="str">
        <f t="shared" si="11"/>
        <v>Fico III</v>
      </c>
      <c r="DK43" s="123">
        <f t="shared" si="12"/>
        <v>42452</v>
      </c>
      <c r="DL43" s="123">
        <v>43166</v>
      </c>
      <c r="DM43" s="124" t="str">
        <f t="shared" si="14"/>
        <v>Marek Maďarič</v>
      </c>
      <c r="DN43" s="125" t="str">
        <f t="shared" si="15"/>
        <v>1966</v>
      </c>
      <c r="DO43" s="126" t="str">
        <f t="shared" si="16"/>
        <v>male</v>
      </c>
      <c r="DP43" s="127" t="str">
        <f t="shared" si="17"/>
        <v>sk_smer01</v>
      </c>
      <c r="DQ43" s="128" t="str">
        <f t="shared" si="18"/>
        <v>Maďarič_Marek_1966</v>
      </c>
      <c r="DR43" s="83"/>
      <c r="DS43" s="120"/>
      <c r="DT43" s="120" t="s">
        <v>1394</v>
      </c>
      <c r="DU43" s="121">
        <f t="shared" si="19"/>
        <v>43910</v>
      </c>
      <c r="DV43" s="122" t="str">
        <f t="shared" si="20"/>
        <v>Pelegrini I</v>
      </c>
      <c r="DW43" s="123">
        <f t="shared" si="21"/>
        <v>43181</v>
      </c>
      <c r="DX43" s="123">
        <f t="shared" si="22"/>
        <v>43910</v>
      </c>
      <c r="DY43" s="124" t="str">
        <f t="shared" si="23"/>
        <v>Ľubica Laššáková</v>
      </c>
      <c r="DZ43" s="125" t="str">
        <f t="shared" si="24"/>
        <v>1960</v>
      </c>
      <c r="EA43" s="126" t="str">
        <f t="shared" si="25"/>
        <v>female</v>
      </c>
      <c r="EB43" s="127" t="str">
        <f t="shared" si="63"/>
        <v>sk_smer01</v>
      </c>
      <c r="EC43" s="128" t="str">
        <f t="shared" si="27"/>
        <v>Laššáková_Ľubica_1960</v>
      </c>
      <c r="ED43" s="83"/>
      <c r="EE43" s="120"/>
      <c r="EF43" s="120" t="s">
        <v>1737</v>
      </c>
      <c r="EG43" s="121">
        <f t="shared" si="51"/>
        <v>44287</v>
      </c>
      <c r="EH43" s="122" t="str">
        <f t="shared" si="52"/>
        <v>Matovič I</v>
      </c>
      <c r="EI43" s="123">
        <f t="shared" si="53"/>
        <v>43910</v>
      </c>
      <c r="EJ43" s="123">
        <f t="shared" si="54"/>
        <v>44287</v>
      </c>
      <c r="EK43" s="341" t="str">
        <f t="shared" si="5"/>
        <v>Natália Milanová</v>
      </c>
      <c r="EL43" s="342" t="str">
        <f t="shared" si="6"/>
        <v>1982</v>
      </c>
      <c r="EM43" s="343" t="str">
        <f t="shared" si="7"/>
        <v>female</v>
      </c>
      <c r="EN43" s="344" t="str">
        <f t="shared" si="0"/>
        <v>sk_olano01</v>
      </c>
      <c r="EO43" s="345" t="str">
        <f t="shared" si="8"/>
        <v>Milanová_Natália_1982</v>
      </c>
      <c r="EP43" s="120"/>
      <c r="EQ43" s="120"/>
      <c r="ER43" s="120" t="s">
        <v>1757</v>
      </c>
      <c r="ES43" s="121">
        <f t="shared" si="43"/>
        <v>44525</v>
      </c>
      <c r="ET43" s="122" t="str">
        <f t="shared" si="44"/>
        <v>Heger I</v>
      </c>
      <c r="EU43" s="123">
        <f t="shared" si="45"/>
        <v>44287</v>
      </c>
      <c r="EV43" s="123">
        <f t="shared" si="46"/>
        <v>44525</v>
      </c>
      <c r="EW43" s="341" t="str">
        <f t="shared" si="47"/>
        <v>Natália Milanová</v>
      </c>
      <c r="EX43" s="342" t="str">
        <f t="shared" si="48"/>
        <v>1982</v>
      </c>
      <c r="EY43" s="343" t="str">
        <f t="shared" si="49"/>
        <v>female</v>
      </c>
      <c r="EZ43" s="344" t="str">
        <f t="shared" si="1"/>
        <v>sk_olano01</v>
      </c>
      <c r="FA43" s="345" t="str">
        <f t="shared" si="50"/>
        <v>Milanová_Natália_1982</v>
      </c>
      <c r="FB43" s="120"/>
      <c r="FC43" s="120"/>
      <c r="FD43" s="120" t="s">
        <v>1757</v>
      </c>
    </row>
    <row r="44" spans="1:160" ht="13.5" customHeight="1">
      <c r="A44" s="91"/>
      <c r="B44" s="120" t="s">
        <v>857</v>
      </c>
      <c r="C44" s="83" t="s">
        <v>858</v>
      </c>
      <c r="D44" s="184"/>
      <c r="E44" s="121"/>
      <c r="F44" s="122"/>
      <c r="G44" s="123"/>
      <c r="H44" s="123"/>
      <c r="I44" s="124"/>
      <c r="J44" s="125"/>
      <c r="K44" s="126"/>
      <c r="L44" s="127"/>
      <c r="M44" s="128" t="s">
        <v>277</v>
      </c>
      <c r="O44" s="120"/>
      <c r="P44" s="184"/>
      <c r="Q44" s="121"/>
      <c r="R44" s="122"/>
      <c r="S44" s="123"/>
      <c r="T44" s="123"/>
      <c r="U44" s="124"/>
      <c r="V44" s="125"/>
      <c r="W44" s="126"/>
      <c r="X44" s="127"/>
      <c r="Y44" s="128" t="s">
        <v>277</v>
      </c>
      <c r="AA44" s="120"/>
      <c r="AB44" s="120"/>
      <c r="AC44" s="121"/>
      <c r="AD44" s="122"/>
      <c r="AE44" s="123"/>
      <c r="AF44" s="123" t="s">
        <v>277</v>
      </c>
      <c r="AG44" s="124"/>
      <c r="AH44" s="125"/>
      <c r="AI44" s="126"/>
      <c r="AJ44" s="127"/>
      <c r="AK44" s="128" t="s">
        <v>277</v>
      </c>
      <c r="AM44" s="120"/>
      <c r="AN44" s="120"/>
      <c r="AO44" s="121"/>
      <c r="AP44" s="122"/>
      <c r="AQ44" s="123"/>
      <c r="AR44" s="123" t="s">
        <v>277</v>
      </c>
      <c r="AS44" s="124"/>
      <c r="AT44" s="125"/>
      <c r="AU44" s="126"/>
      <c r="AV44" s="127"/>
      <c r="AW44" s="128" t="s">
        <v>277</v>
      </c>
      <c r="AX44" s="83"/>
      <c r="AY44" s="120"/>
      <c r="AZ44" s="120"/>
      <c r="BA44" s="121"/>
      <c r="BB44" s="122"/>
      <c r="BC44" s="123"/>
      <c r="BD44" s="123" t="s">
        <v>277</v>
      </c>
      <c r="BE44" s="124"/>
      <c r="BF44" s="125"/>
      <c r="BG44" s="126"/>
      <c r="BH44" s="127"/>
      <c r="BI44" s="128" t="s">
        <v>277</v>
      </c>
      <c r="BJ44" s="83"/>
      <c r="BK44" s="120"/>
      <c r="BL44" s="120"/>
      <c r="BM44" s="121">
        <v>38717</v>
      </c>
      <c r="BN44" s="122" t="s">
        <v>633</v>
      </c>
      <c r="BO44" s="123">
        <v>38519</v>
      </c>
      <c r="BP44" s="123">
        <v>38806</v>
      </c>
      <c r="BQ44" s="124" t="s">
        <v>874</v>
      </c>
      <c r="BR44" s="125" t="s">
        <v>775</v>
      </c>
      <c r="BS44" s="126" t="s">
        <v>697</v>
      </c>
      <c r="BT44" s="127" t="s">
        <v>1401</v>
      </c>
      <c r="BU44" s="128" t="s">
        <v>875</v>
      </c>
      <c r="BV44" s="83"/>
      <c r="BW44" s="120"/>
      <c r="BX44" s="120"/>
      <c r="BY44" s="121"/>
      <c r="BZ44" s="122"/>
      <c r="CA44" s="123"/>
      <c r="CB44" s="123"/>
      <c r="CC44" s="124"/>
      <c r="CD44" s="125"/>
      <c r="CE44" s="126"/>
      <c r="CF44" s="127"/>
      <c r="CG44" s="128" t="s">
        <v>277</v>
      </c>
      <c r="CH44" s="83"/>
      <c r="CI44" s="120"/>
      <c r="CJ44" s="120"/>
      <c r="CK44" s="121" t="s">
        <v>277</v>
      </c>
      <c r="CL44" s="122" t="s">
        <v>277</v>
      </c>
      <c r="CM44" s="123" t="s">
        <v>277</v>
      </c>
      <c r="CN44" s="123" t="s">
        <v>277</v>
      </c>
      <c r="CO44" s="124" t="s">
        <v>277</v>
      </c>
      <c r="CP44" s="125" t="s">
        <v>277</v>
      </c>
      <c r="CQ44" s="126" t="s">
        <v>277</v>
      </c>
      <c r="CR44" s="127" t="s">
        <v>277</v>
      </c>
      <c r="CS44" s="128" t="s">
        <v>277</v>
      </c>
      <c r="CT44" s="83"/>
      <c r="CU44" s="120"/>
      <c r="CV44" s="120"/>
      <c r="CW44" s="121" t="s">
        <v>277</v>
      </c>
      <c r="CX44" s="122" t="s">
        <v>277</v>
      </c>
      <c r="CY44" s="123" t="s">
        <v>277</v>
      </c>
      <c r="CZ44" s="123" t="s">
        <v>277</v>
      </c>
      <c r="DA44" s="124" t="s">
        <v>277</v>
      </c>
      <c r="DB44" s="125" t="s">
        <v>277</v>
      </c>
      <c r="DC44" s="126" t="s">
        <v>277</v>
      </c>
      <c r="DD44" s="127" t="s">
        <v>277</v>
      </c>
      <c r="DE44" s="128" t="s">
        <v>277</v>
      </c>
      <c r="DF44" s="83"/>
      <c r="DG44" s="120"/>
      <c r="DH44" s="120"/>
      <c r="DI44" s="121">
        <f t="shared" si="10"/>
        <v>43181</v>
      </c>
      <c r="DJ44" s="122" t="str">
        <f t="shared" si="11"/>
        <v>Fico III</v>
      </c>
      <c r="DK44" s="123">
        <v>43166</v>
      </c>
      <c r="DL44" s="123">
        <f t="shared" si="13"/>
        <v>43181</v>
      </c>
      <c r="DM44" s="124" t="str">
        <f t="shared" si="14"/>
        <v>Peter Pellegrini</v>
      </c>
      <c r="DN44" s="125" t="str">
        <f t="shared" si="15"/>
        <v>1957</v>
      </c>
      <c r="DO44" s="126" t="str">
        <f t="shared" si="16"/>
        <v>male</v>
      </c>
      <c r="DP44" s="127" t="str">
        <f t="shared" si="17"/>
        <v>sk_smer01</v>
      </c>
      <c r="DQ44" s="128" t="str">
        <f t="shared" si="18"/>
        <v>Pellegrini_Peter_1957</v>
      </c>
      <c r="DR44" s="83" t="s">
        <v>1734</v>
      </c>
      <c r="DS44" s="120"/>
      <c r="DT44" s="120" t="s">
        <v>1727</v>
      </c>
      <c r="DU44" s="121" t="str">
        <f t="shared" si="19"/>
        <v/>
      </c>
      <c r="DV44" s="122" t="str">
        <f t="shared" si="20"/>
        <v/>
      </c>
      <c r="DW44" s="123" t="str">
        <f t="shared" si="21"/>
        <v/>
      </c>
      <c r="DX44" s="123" t="str">
        <f t="shared" si="22"/>
        <v/>
      </c>
      <c r="DY44" s="124" t="str">
        <f t="shared" si="23"/>
        <v/>
      </c>
      <c r="DZ44" s="125" t="str">
        <f t="shared" si="24"/>
        <v/>
      </c>
      <c r="EA44" s="126" t="str">
        <f t="shared" si="25"/>
        <v/>
      </c>
      <c r="EB44" s="127" t="str">
        <f t="shared" si="63"/>
        <v/>
      </c>
      <c r="EC44" s="128" t="str">
        <f t="shared" si="27"/>
        <v/>
      </c>
      <c r="ED44" s="83"/>
      <c r="EE44" s="120"/>
      <c r="EF44" s="120"/>
      <c r="EG44" s="121" t="str">
        <f t="shared" si="51"/>
        <v/>
      </c>
      <c r="EH44" s="122" t="str">
        <f t="shared" si="52"/>
        <v/>
      </c>
      <c r="EI44" s="123" t="str">
        <f t="shared" si="53"/>
        <v/>
      </c>
      <c r="EJ44" s="123" t="str">
        <f t="shared" si="54"/>
        <v/>
      </c>
      <c r="EK44" s="341" t="str">
        <f t="shared" si="5"/>
        <v/>
      </c>
      <c r="EL44" s="342" t="str">
        <f t="shared" si="6"/>
        <v/>
      </c>
      <c r="EM44" s="343" t="str">
        <f t="shared" si="7"/>
        <v/>
      </c>
      <c r="EN44" s="344" t="str">
        <f t="shared" si="0"/>
        <v/>
      </c>
      <c r="EO44" s="345" t="str">
        <f t="shared" si="8"/>
        <v/>
      </c>
      <c r="EP44" s="120"/>
      <c r="EQ44" s="120"/>
      <c r="ER44" s="120"/>
      <c r="ES44" s="121" t="str">
        <f t="shared" si="43"/>
        <v/>
      </c>
      <c r="ET44" s="122" t="str">
        <f t="shared" si="44"/>
        <v/>
      </c>
      <c r="EU44" s="123" t="str">
        <f t="shared" si="45"/>
        <v/>
      </c>
      <c r="EV44" s="123" t="str">
        <f t="shared" si="46"/>
        <v/>
      </c>
      <c r="EW44" s="341" t="str">
        <f t="shared" si="47"/>
        <v/>
      </c>
      <c r="EX44" s="342" t="str">
        <f t="shared" si="48"/>
        <v/>
      </c>
      <c r="EY44" s="343" t="str">
        <f t="shared" si="49"/>
        <v/>
      </c>
      <c r="EZ44" s="344" t="str">
        <f t="shared" si="1"/>
        <v/>
      </c>
      <c r="FA44" s="345" t="str">
        <f t="shared" si="50"/>
        <v/>
      </c>
      <c r="FB44" s="120"/>
      <c r="FC44" s="120"/>
      <c r="FD44" s="120"/>
    </row>
    <row r="45" spans="1:160" ht="13.5" customHeight="1">
      <c r="A45" s="91"/>
      <c r="B45" s="120" t="s">
        <v>876</v>
      </c>
      <c r="C45" s="83" t="s">
        <v>877</v>
      </c>
      <c r="D45" s="184"/>
      <c r="E45" s="121">
        <v>33779</v>
      </c>
      <c r="F45" s="122" t="s">
        <v>628</v>
      </c>
      <c r="G45" s="123">
        <v>34044</v>
      </c>
      <c r="H45" s="123">
        <v>34283</v>
      </c>
      <c r="I45" s="124" t="s">
        <v>878</v>
      </c>
      <c r="J45" s="125">
        <v>1941</v>
      </c>
      <c r="K45" s="126" t="s">
        <v>697</v>
      </c>
      <c r="L45" s="127" t="s">
        <v>298</v>
      </c>
      <c r="M45" s="128" t="s">
        <v>879</v>
      </c>
      <c r="N45" s="83" t="s">
        <v>880</v>
      </c>
      <c r="O45" s="120"/>
      <c r="P45" s="184"/>
      <c r="Q45" s="121">
        <v>34283</v>
      </c>
      <c r="R45" s="122" t="s">
        <v>629</v>
      </c>
      <c r="S45" s="123">
        <v>34283</v>
      </c>
      <c r="T45" s="123">
        <v>34409</v>
      </c>
      <c r="U45" s="124" t="s">
        <v>878</v>
      </c>
      <c r="V45" s="125" t="s">
        <v>881</v>
      </c>
      <c r="W45" s="126" t="s">
        <v>697</v>
      </c>
      <c r="X45" s="127" t="s">
        <v>1401</v>
      </c>
      <c r="Y45" s="128" t="s">
        <v>879</v>
      </c>
      <c r="AA45" s="120"/>
      <c r="AB45" s="120"/>
      <c r="AC45" s="121">
        <v>34409</v>
      </c>
      <c r="AD45" s="122" t="s">
        <v>630</v>
      </c>
      <c r="AE45" s="123">
        <v>34409</v>
      </c>
      <c r="AF45" s="123">
        <v>34680</v>
      </c>
      <c r="AG45" s="124" t="s">
        <v>882</v>
      </c>
      <c r="AH45" s="125" t="s">
        <v>801</v>
      </c>
      <c r="AI45" s="126" t="s">
        <v>697</v>
      </c>
      <c r="AJ45" s="127" t="s">
        <v>338</v>
      </c>
      <c r="AK45" s="128" t="s">
        <v>883</v>
      </c>
      <c r="AM45" s="120"/>
      <c r="AN45" s="120"/>
      <c r="AO45" s="121">
        <v>36160</v>
      </c>
      <c r="AP45" s="122" t="s">
        <v>631</v>
      </c>
      <c r="AQ45" s="123">
        <v>34680</v>
      </c>
      <c r="AR45" s="123">
        <v>36129</v>
      </c>
      <c r="AS45" s="124" t="s">
        <v>884</v>
      </c>
      <c r="AT45" s="125" t="s">
        <v>710</v>
      </c>
      <c r="AU45" s="126" t="s">
        <v>697</v>
      </c>
      <c r="AV45" s="127" t="s">
        <v>348</v>
      </c>
      <c r="AW45" s="128" t="s">
        <v>885</v>
      </c>
      <c r="AX45" s="83"/>
      <c r="AY45" s="120"/>
      <c r="AZ45" s="120"/>
      <c r="BA45" s="121">
        <v>36160</v>
      </c>
      <c r="BB45" s="122" t="s">
        <v>632</v>
      </c>
      <c r="BC45" s="123">
        <v>36129</v>
      </c>
      <c r="BD45" s="123">
        <v>36893</v>
      </c>
      <c r="BE45" s="124" t="s">
        <v>882</v>
      </c>
      <c r="BF45" s="125" t="s">
        <v>801</v>
      </c>
      <c r="BG45" s="126" t="s">
        <v>697</v>
      </c>
      <c r="BH45" s="127" t="s">
        <v>338</v>
      </c>
      <c r="BI45" s="128" t="s">
        <v>883</v>
      </c>
      <c r="BJ45" s="83"/>
      <c r="BK45" s="120"/>
      <c r="BL45" s="120"/>
      <c r="BM45" s="121">
        <v>37621</v>
      </c>
      <c r="BN45" s="122" t="s">
        <v>633</v>
      </c>
      <c r="BO45" s="123">
        <v>37576</v>
      </c>
      <c r="BP45" s="123">
        <v>37888</v>
      </c>
      <c r="BQ45" s="124" t="s">
        <v>742</v>
      </c>
      <c r="BR45" s="125" t="s">
        <v>704</v>
      </c>
      <c r="BS45" s="126" t="s">
        <v>697</v>
      </c>
      <c r="BT45" s="127" t="s">
        <v>336</v>
      </c>
      <c r="BU45" s="128" t="s">
        <v>743</v>
      </c>
      <c r="BV45" s="83"/>
      <c r="BW45" s="120" t="s">
        <v>888</v>
      </c>
      <c r="BX45" s="120"/>
      <c r="BY45" s="121">
        <v>39082</v>
      </c>
      <c r="BZ45" s="122" t="s">
        <v>634</v>
      </c>
      <c r="CA45" s="123">
        <v>38902</v>
      </c>
      <c r="CB45" s="123">
        <v>39477</v>
      </c>
      <c r="CC45" s="124" t="s">
        <v>891</v>
      </c>
      <c r="CD45" s="125" t="s">
        <v>757</v>
      </c>
      <c r="CE45" s="126" t="s">
        <v>697</v>
      </c>
      <c r="CF45" s="127" t="s">
        <v>345</v>
      </c>
      <c r="CG45" s="128" t="s">
        <v>892</v>
      </c>
      <c r="CH45" s="83"/>
      <c r="CI45" s="120"/>
      <c r="CJ45" s="120"/>
      <c r="CK45" s="121">
        <v>41003</v>
      </c>
      <c r="CL45" s="122" t="s">
        <v>1406</v>
      </c>
      <c r="CM45" s="123">
        <v>40368</v>
      </c>
      <c r="CN45" s="123">
        <v>40870</v>
      </c>
      <c r="CO45" s="124" t="s">
        <v>893</v>
      </c>
      <c r="CP45" s="125" t="s">
        <v>757</v>
      </c>
      <c r="CQ45" s="126" t="s">
        <v>697</v>
      </c>
      <c r="CR45" s="127" t="s">
        <v>368</v>
      </c>
      <c r="CS45" s="128" t="s">
        <v>894</v>
      </c>
      <c r="CT45" s="83"/>
      <c r="CU45" s="120"/>
      <c r="CV45" s="120" t="s">
        <v>895</v>
      </c>
      <c r="CW45" s="121">
        <f>CW$3</f>
        <v>42452</v>
      </c>
      <c r="CX45" s="122" t="s">
        <v>693</v>
      </c>
      <c r="CY45" s="123">
        <v>41003</v>
      </c>
      <c r="CZ45" s="123">
        <f>CW$3</f>
        <v>42452</v>
      </c>
      <c r="DA45" s="124" t="s">
        <v>896</v>
      </c>
      <c r="DB45" s="125" t="s">
        <v>897</v>
      </c>
      <c r="DC45" s="126" t="s">
        <v>697</v>
      </c>
      <c r="DD45" s="127" t="s">
        <v>345</v>
      </c>
      <c r="DE45" s="128" t="s">
        <v>898</v>
      </c>
      <c r="DF45" s="83"/>
      <c r="DG45" s="120"/>
      <c r="DH45" s="120" t="s">
        <v>1395</v>
      </c>
      <c r="DI45" s="121" t="str">
        <f t="shared" si="10"/>
        <v/>
      </c>
      <c r="DJ45" s="122" t="str">
        <f t="shared" si="11"/>
        <v/>
      </c>
      <c r="DK45" s="123" t="str">
        <f t="shared" si="12"/>
        <v/>
      </c>
      <c r="DL45" s="123" t="str">
        <f t="shared" si="13"/>
        <v/>
      </c>
      <c r="DM45" s="124" t="str">
        <f t="shared" si="14"/>
        <v/>
      </c>
      <c r="DN45" s="125" t="str">
        <f t="shared" si="15"/>
        <v/>
      </c>
      <c r="DO45" s="126" t="str">
        <f t="shared" si="16"/>
        <v/>
      </c>
      <c r="DP45" s="127" t="str">
        <f t="shared" si="17"/>
        <v/>
      </c>
      <c r="DQ45" s="128" t="str">
        <f t="shared" si="18"/>
        <v/>
      </c>
      <c r="DR45" s="83"/>
      <c r="DS45" s="120"/>
      <c r="DT45" s="120"/>
      <c r="DU45" s="121" t="str">
        <f t="shared" si="19"/>
        <v/>
      </c>
      <c r="DV45" s="122" t="str">
        <f t="shared" si="20"/>
        <v/>
      </c>
      <c r="DW45" s="123" t="str">
        <f t="shared" si="21"/>
        <v/>
      </c>
      <c r="DX45" s="123" t="str">
        <f t="shared" si="22"/>
        <v/>
      </c>
      <c r="DY45" s="124" t="str">
        <f t="shared" si="23"/>
        <v/>
      </c>
      <c r="DZ45" s="125" t="str">
        <f t="shared" si="24"/>
        <v/>
      </c>
      <c r="EA45" s="126" t="str">
        <f t="shared" si="25"/>
        <v/>
      </c>
      <c r="EB45" s="127" t="str">
        <f t="shared" si="63"/>
        <v/>
      </c>
      <c r="EC45" s="128" t="str">
        <f t="shared" si="27"/>
        <v/>
      </c>
      <c r="ED45" s="83"/>
      <c r="EE45" s="120"/>
      <c r="EF45" s="120"/>
      <c r="EG45" s="121">
        <f t="shared" si="51"/>
        <v>44287</v>
      </c>
      <c r="EH45" s="122" t="str">
        <f t="shared" si="52"/>
        <v>Matovič I</v>
      </c>
      <c r="EI45" s="123">
        <f t="shared" si="53"/>
        <v>43910</v>
      </c>
      <c r="EJ45" s="123">
        <f t="shared" si="54"/>
        <v>44287</v>
      </c>
      <c r="EK45" s="341" t="str">
        <f t="shared" si="5"/>
        <v>Jaroslav Naď</v>
      </c>
      <c r="EL45" s="342" t="str">
        <f t="shared" si="6"/>
        <v>1981</v>
      </c>
      <c r="EM45" s="343" t="str">
        <f t="shared" si="7"/>
        <v>male</v>
      </c>
      <c r="EN45" s="344" t="str">
        <f t="shared" si="0"/>
        <v>sk_olano01</v>
      </c>
      <c r="EO45" s="345" t="str">
        <f t="shared" si="8"/>
        <v>Naď_Jaroslav_1981</v>
      </c>
      <c r="EP45" s="120"/>
      <c r="EQ45" s="120"/>
      <c r="ER45" s="120" t="s">
        <v>1754</v>
      </c>
      <c r="ES45" s="121">
        <f t="shared" si="43"/>
        <v>44525</v>
      </c>
      <c r="ET45" s="122" t="str">
        <f t="shared" si="44"/>
        <v>Heger I</v>
      </c>
      <c r="EU45" s="123">
        <f t="shared" si="45"/>
        <v>44287</v>
      </c>
      <c r="EV45" s="123">
        <f t="shared" si="46"/>
        <v>44525</v>
      </c>
      <c r="EW45" s="341" t="str">
        <f t="shared" si="47"/>
        <v>Jaroslav Naď</v>
      </c>
      <c r="EX45" s="342" t="str">
        <f t="shared" si="48"/>
        <v>1981</v>
      </c>
      <c r="EY45" s="343" t="str">
        <f t="shared" si="49"/>
        <v>male</v>
      </c>
      <c r="EZ45" s="344" t="str">
        <f t="shared" si="1"/>
        <v>sk_olano01</v>
      </c>
      <c r="FA45" s="345" t="str">
        <f t="shared" si="50"/>
        <v>Naď_Jaroslav_1981</v>
      </c>
      <c r="FB45" s="120"/>
      <c r="FC45" s="120"/>
      <c r="FD45" s="120" t="s">
        <v>1754</v>
      </c>
    </row>
    <row r="46" spans="1:160" ht="13.5" customHeight="1">
      <c r="A46" s="91"/>
      <c r="B46" s="120" t="s">
        <v>876</v>
      </c>
      <c r="C46" s="83" t="s">
        <v>877</v>
      </c>
      <c r="D46" s="184"/>
      <c r="E46" s="121"/>
      <c r="F46" s="122"/>
      <c r="G46" s="123"/>
      <c r="H46" s="123"/>
      <c r="I46" s="124"/>
      <c r="J46" s="125"/>
      <c r="K46" s="126"/>
      <c r="L46" s="127"/>
      <c r="M46" s="128" t="s">
        <v>277</v>
      </c>
      <c r="O46" s="120"/>
      <c r="P46" s="184"/>
      <c r="Q46" s="121"/>
      <c r="R46" s="122"/>
      <c r="S46" s="123"/>
      <c r="T46" s="123"/>
      <c r="U46" s="124"/>
      <c r="V46" s="125"/>
      <c r="W46" s="126"/>
      <c r="X46" s="127"/>
      <c r="Y46" s="128" t="s">
        <v>277</v>
      </c>
      <c r="AA46" s="120"/>
      <c r="AB46" s="120"/>
      <c r="AC46" s="121"/>
      <c r="AD46" s="122"/>
      <c r="AE46" s="123"/>
      <c r="AF46" s="123" t="s">
        <v>277</v>
      </c>
      <c r="AG46" s="124"/>
      <c r="AH46" s="125"/>
      <c r="AI46" s="126"/>
      <c r="AJ46" s="127"/>
      <c r="AK46" s="128" t="s">
        <v>277</v>
      </c>
      <c r="AM46" s="120"/>
      <c r="AN46" s="120"/>
      <c r="AO46" s="121"/>
      <c r="AP46" s="122"/>
      <c r="AQ46" s="123"/>
      <c r="AR46" s="123" t="s">
        <v>277</v>
      </c>
      <c r="AS46" s="124"/>
      <c r="AT46" s="125"/>
      <c r="AU46" s="126"/>
      <c r="AV46" s="127"/>
      <c r="AW46" s="128" t="s">
        <v>277</v>
      </c>
      <c r="AX46" s="83"/>
      <c r="AY46" s="120"/>
      <c r="AZ46" s="120"/>
      <c r="BA46" s="121">
        <v>36891</v>
      </c>
      <c r="BB46" s="122" t="s">
        <v>632</v>
      </c>
      <c r="BC46" s="123">
        <v>36893</v>
      </c>
      <c r="BD46" s="123">
        <v>37576</v>
      </c>
      <c r="BE46" s="124" t="s">
        <v>886</v>
      </c>
      <c r="BF46" s="125" t="s">
        <v>726</v>
      </c>
      <c r="BG46" s="126" t="s">
        <v>697</v>
      </c>
      <c r="BH46" s="127" t="s">
        <v>338</v>
      </c>
      <c r="BI46" s="128" t="s">
        <v>887</v>
      </c>
      <c r="BJ46" s="83"/>
      <c r="BK46" s="120"/>
      <c r="BL46" s="120"/>
      <c r="BM46" s="121">
        <v>37986</v>
      </c>
      <c r="BN46" s="122" t="s">
        <v>633</v>
      </c>
      <c r="BO46" s="123">
        <v>37888</v>
      </c>
      <c r="BP46" s="123">
        <v>38744</v>
      </c>
      <c r="BQ46" s="124" t="s">
        <v>889</v>
      </c>
      <c r="BR46" s="125" t="s">
        <v>775</v>
      </c>
      <c r="BS46" s="126" t="s">
        <v>697</v>
      </c>
      <c r="BT46" s="127" t="s">
        <v>336</v>
      </c>
      <c r="BU46" s="128" t="s">
        <v>890</v>
      </c>
      <c r="BV46" s="83"/>
      <c r="BW46" s="120"/>
      <c r="BX46" s="120"/>
      <c r="BY46" s="121">
        <v>39813</v>
      </c>
      <c r="BZ46" s="122" t="s">
        <v>634</v>
      </c>
      <c r="CA46" s="123">
        <v>39477</v>
      </c>
      <c r="CB46" s="123">
        <v>40368</v>
      </c>
      <c r="CC46" s="124" t="s">
        <v>902</v>
      </c>
      <c r="CD46" s="125" t="s">
        <v>903</v>
      </c>
      <c r="CE46" s="126" t="s">
        <v>697</v>
      </c>
      <c r="CF46" s="127" t="s">
        <v>345</v>
      </c>
      <c r="CG46" s="128" t="s">
        <v>904</v>
      </c>
      <c r="CH46" s="83"/>
      <c r="CI46" s="120"/>
      <c r="CJ46" s="120"/>
      <c r="CK46" s="121">
        <v>41003</v>
      </c>
      <c r="CL46" s="122" t="s">
        <v>1406</v>
      </c>
      <c r="CM46" s="123">
        <v>40875</v>
      </c>
      <c r="CN46" s="123">
        <v>41003</v>
      </c>
      <c r="CO46" s="124" t="s">
        <v>709</v>
      </c>
      <c r="CP46" s="125" t="s">
        <v>710</v>
      </c>
      <c r="CQ46" s="126" t="s">
        <v>711</v>
      </c>
      <c r="CR46" s="127" t="s">
        <v>336</v>
      </c>
      <c r="CS46" s="128" t="s">
        <v>712</v>
      </c>
      <c r="CT46" s="83" t="s">
        <v>277</v>
      </c>
      <c r="CU46" s="120"/>
      <c r="CV46" s="120" t="s">
        <v>713</v>
      </c>
      <c r="CW46" s="121" t="s">
        <v>277</v>
      </c>
      <c r="CX46" s="122" t="s">
        <v>277</v>
      </c>
      <c r="CY46" s="123" t="s">
        <v>277</v>
      </c>
      <c r="CZ46" s="123" t="s">
        <v>277</v>
      </c>
      <c r="DA46" s="124" t="s">
        <v>277</v>
      </c>
      <c r="DB46" s="125" t="s">
        <v>277</v>
      </c>
      <c r="DC46" s="126" t="s">
        <v>277</v>
      </c>
      <c r="DD46" s="127" t="s">
        <v>277</v>
      </c>
      <c r="DE46" s="128" t="s">
        <v>277</v>
      </c>
      <c r="DF46" s="83"/>
      <c r="DG46" s="120"/>
      <c r="DH46" s="120"/>
      <c r="DI46" s="121">
        <f t="shared" si="10"/>
        <v>43181</v>
      </c>
      <c r="DJ46" s="122" t="str">
        <f t="shared" si="11"/>
        <v>Fico III</v>
      </c>
      <c r="DK46" s="123">
        <f t="shared" si="12"/>
        <v>42452</v>
      </c>
      <c r="DL46" s="123">
        <f t="shared" si="13"/>
        <v>43181</v>
      </c>
      <c r="DM46" s="124" t="str">
        <f>IF(DT46="","",IF(ISNUMBER(SEARCH(":",DT46)),MID(DT46,FIND(":",DT46)+2,FIND("(",DT46)-FIND(":",DT46)-3),LEFT(DT46,FIND("(",DT46)-2)))</f>
        <v>Peter Gajdoš</v>
      </c>
      <c r="DN46" s="125" t="str">
        <f t="shared" si="15"/>
        <v>1959</v>
      </c>
      <c r="DO46" s="126" t="str">
        <f t="shared" si="16"/>
        <v>male</v>
      </c>
      <c r="DP46" s="154" t="s">
        <v>1401</v>
      </c>
      <c r="DQ46" s="128" t="str">
        <f t="shared" si="18"/>
        <v>Gajdoš_Peter_1959</v>
      </c>
      <c r="DR46" s="83"/>
      <c r="DS46" s="120"/>
      <c r="DT46" s="120" t="s">
        <v>1720</v>
      </c>
      <c r="DU46" s="121">
        <f t="shared" si="19"/>
        <v>43910</v>
      </c>
      <c r="DV46" s="122" t="str">
        <f t="shared" si="20"/>
        <v>Pelegrini I</v>
      </c>
      <c r="DW46" s="123">
        <f t="shared" si="21"/>
        <v>43181</v>
      </c>
      <c r="DX46" s="123">
        <f t="shared" si="22"/>
        <v>43910</v>
      </c>
      <c r="DY46" s="124" t="str">
        <f>IF(EF46="","",IF(ISNUMBER(SEARCH(":",EF46)),MID(EF46,FIND(":",EF46)+2,FIND("(",EF46)-FIND(":",EF46)-3),LEFT(EF46,FIND("(",EF46)-2)))</f>
        <v>Peter Gajdoš</v>
      </c>
      <c r="DZ46" s="125" t="str">
        <f t="shared" si="24"/>
        <v>1959</v>
      </c>
      <c r="EA46" s="126" t="str">
        <f t="shared" si="25"/>
        <v>male</v>
      </c>
      <c r="EB46" s="154" t="s">
        <v>1401</v>
      </c>
      <c r="EC46" s="128" t="str">
        <f t="shared" si="27"/>
        <v>Gajdoš_Peter_1959</v>
      </c>
      <c r="ED46" s="83"/>
      <c r="EE46" s="120"/>
      <c r="EF46" s="120" t="s">
        <v>1720</v>
      </c>
      <c r="EG46" s="121" t="str">
        <f t="shared" si="51"/>
        <v/>
      </c>
      <c r="EH46" s="122" t="str">
        <f t="shared" si="52"/>
        <v/>
      </c>
      <c r="EI46" s="123" t="str">
        <f t="shared" si="53"/>
        <v/>
      </c>
      <c r="EJ46" s="123" t="str">
        <f t="shared" si="54"/>
        <v/>
      </c>
      <c r="EK46" s="341" t="str">
        <f>IF(ER46="","",IF(ISNUMBER(SEARCH(":",ER46)),MID(ER46,FIND(":",ER46)+2,FIND("(",ER46)-FIND(":",ER46)-3),LEFT(ER46,FIND("(",ER46)-2)))</f>
        <v/>
      </c>
      <c r="EL46" s="342" t="str">
        <f t="shared" si="6"/>
        <v/>
      </c>
      <c r="EM46" s="343" t="str">
        <f t="shared" si="7"/>
        <v/>
      </c>
      <c r="EN46" s="344" t="str">
        <f t="shared" si="0"/>
        <v/>
      </c>
      <c r="EO46" s="345" t="str">
        <f t="shared" si="8"/>
        <v/>
      </c>
      <c r="EP46" s="120"/>
      <c r="EQ46" s="120"/>
      <c r="ER46" s="120"/>
      <c r="ES46" s="121" t="str">
        <f t="shared" si="43"/>
        <v/>
      </c>
      <c r="ET46" s="122" t="str">
        <f t="shared" si="44"/>
        <v/>
      </c>
      <c r="EU46" s="123" t="str">
        <f t="shared" si="45"/>
        <v/>
      </c>
      <c r="EV46" s="123" t="str">
        <f t="shared" si="46"/>
        <v/>
      </c>
      <c r="EW46" s="341" t="str">
        <f>IF(FD46="","",IF(ISNUMBER(SEARCH(":",FD46)),MID(FD46,FIND(":",FD46)+2,FIND("(",FD46)-FIND(":",FD46)-3),LEFT(FD46,FIND("(",FD46)-2)))</f>
        <v/>
      </c>
      <c r="EX46" s="342" t="str">
        <f t="shared" si="48"/>
        <v/>
      </c>
      <c r="EY46" s="343" t="str">
        <f t="shared" si="49"/>
        <v/>
      </c>
      <c r="EZ46" s="344" t="str">
        <f t="shared" si="1"/>
        <v/>
      </c>
      <c r="FA46" s="345" t="str">
        <f t="shared" si="50"/>
        <v/>
      </c>
      <c r="FB46" s="120"/>
      <c r="FC46" s="120"/>
      <c r="FD46" s="120"/>
    </row>
    <row r="47" spans="1:160" ht="13.5" customHeight="1">
      <c r="A47" s="91"/>
      <c r="B47" s="120" t="s">
        <v>876</v>
      </c>
      <c r="C47" s="83" t="s">
        <v>877</v>
      </c>
      <c r="D47" s="184"/>
      <c r="E47" s="121"/>
      <c r="F47" s="122"/>
      <c r="G47" s="123"/>
      <c r="H47" s="123"/>
      <c r="I47" s="124"/>
      <c r="J47" s="125"/>
      <c r="K47" s="126"/>
      <c r="L47" s="127"/>
      <c r="M47" s="128"/>
      <c r="O47" s="120"/>
      <c r="P47" s="184"/>
      <c r="Q47" s="121"/>
      <c r="R47" s="122"/>
      <c r="S47" s="123"/>
      <c r="T47" s="123"/>
      <c r="U47" s="124"/>
      <c r="V47" s="125"/>
      <c r="W47" s="126"/>
      <c r="X47" s="127"/>
      <c r="Y47" s="128"/>
      <c r="AA47" s="120"/>
      <c r="AB47" s="120"/>
      <c r="AC47" s="121"/>
      <c r="AD47" s="122"/>
      <c r="AE47" s="123"/>
      <c r="AF47" s="123"/>
      <c r="AG47" s="124"/>
      <c r="AH47" s="125"/>
      <c r="AI47" s="126"/>
      <c r="AJ47" s="127"/>
      <c r="AK47" s="128"/>
      <c r="AM47" s="120"/>
      <c r="AN47" s="120"/>
      <c r="AO47" s="121"/>
      <c r="AP47" s="122"/>
      <c r="AQ47" s="123"/>
      <c r="AR47" s="123"/>
      <c r="AS47" s="124"/>
      <c r="AT47" s="125"/>
      <c r="AU47" s="126"/>
      <c r="AV47" s="127"/>
      <c r="AW47" s="128"/>
      <c r="AX47" s="83"/>
      <c r="AY47" s="120"/>
      <c r="AZ47" s="120"/>
      <c r="BA47" s="121"/>
      <c r="BB47" s="122"/>
      <c r="BC47" s="123"/>
      <c r="BD47" s="123"/>
      <c r="BE47" s="124"/>
      <c r="BF47" s="125"/>
      <c r="BG47" s="126"/>
      <c r="BH47" s="127"/>
      <c r="BI47" s="128"/>
      <c r="BJ47" s="83"/>
      <c r="BK47" s="120"/>
      <c r="BL47" s="120"/>
      <c r="BM47" s="121">
        <v>39082</v>
      </c>
      <c r="BN47" s="122" t="s">
        <v>633</v>
      </c>
      <c r="BO47" s="123">
        <v>38744</v>
      </c>
      <c r="BP47" s="123">
        <v>38902</v>
      </c>
      <c r="BQ47" s="124" t="s">
        <v>899</v>
      </c>
      <c r="BR47" s="125" t="s">
        <v>900</v>
      </c>
      <c r="BS47" s="126" t="s">
        <v>697</v>
      </c>
      <c r="BT47" s="127" t="s">
        <v>336</v>
      </c>
      <c r="BU47" s="128" t="s">
        <v>901</v>
      </c>
      <c r="BV47" s="83"/>
      <c r="BW47" s="120"/>
      <c r="BX47" s="120"/>
      <c r="BY47" s="121"/>
      <c r="BZ47" s="122"/>
      <c r="CA47" s="123"/>
      <c r="CB47" s="123"/>
      <c r="CC47" s="124"/>
      <c r="CD47" s="125"/>
      <c r="CE47" s="126"/>
      <c r="CF47" s="127"/>
      <c r="CG47" s="128"/>
      <c r="CH47" s="83"/>
      <c r="CI47" s="120"/>
      <c r="CJ47" s="120"/>
      <c r="CK47" s="121"/>
      <c r="CL47" s="122"/>
      <c r="CM47" s="123"/>
      <c r="CN47" s="123"/>
      <c r="CO47" s="124"/>
      <c r="CP47" s="125"/>
      <c r="CQ47" s="126"/>
      <c r="CR47" s="127"/>
      <c r="CS47" s="128"/>
      <c r="CT47" s="83"/>
      <c r="CU47" s="120"/>
      <c r="CV47" s="120"/>
      <c r="CW47" s="121"/>
      <c r="CX47" s="122"/>
      <c r="CY47" s="123"/>
      <c r="CZ47" s="123"/>
      <c r="DA47" s="124"/>
      <c r="DB47" s="125"/>
      <c r="DC47" s="126"/>
      <c r="DD47" s="46"/>
      <c r="DE47" s="128"/>
      <c r="DF47" s="83"/>
      <c r="DG47" s="120"/>
      <c r="DH47" s="120"/>
      <c r="DI47" s="121"/>
      <c r="DJ47" s="122"/>
      <c r="DK47" s="123"/>
      <c r="DL47" s="123"/>
      <c r="DM47" s="124"/>
      <c r="DN47" s="125"/>
      <c r="DO47" s="126"/>
      <c r="DP47" s="154"/>
      <c r="DQ47" s="128"/>
      <c r="DR47" s="83"/>
      <c r="DS47" s="120"/>
      <c r="DT47" s="120"/>
      <c r="DU47" s="121"/>
      <c r="DV47" s="122"/>
      <c r="DW47" s="123"/>
      <c r="DX47" s="123"/>
      <c r="DY47" s="124"/>
      <c r="DZ47" s="125"/>
      <c r="EA47" s="126"/>
      <c r="EB47" s="154"/>
      <c r="EC47" s="128"/>
      <c r="ED47" s="83"/>
      <c r="EE47" s="120"/>
      <c r="EF47" s="120"/>
      <c r="EG47" s="121"/>
      <c r="EH47" s="122"/>
      <c r="EI47" s="123"/>
      <c r="EJ47" s="123"/>
      <c r="EK47" s="341"/>
      <c r="EL47" s="342"/>
      <c r="EM47" s="343"/>
      <c r="EN47" s="344"/>
      <c r="EO47" s="345"/>
      <c r="EP47" s="120"/>
      <c r="EQ47" s="120"/>
      <c r="ER47" s="120"/>
      <c r="ES47" s="121"/>
      <c r="ET47" s="122"/>
      <c r="EU47" s="123"/>
      <c r="EV47" s="123"/>
      <c r="EW47" s="341"/>
      <c r="EX47" s="342"/>
      <c r="EY47" s="343"/>
      <c r="EZ47" s="344"/>
      <c r="FA47" s="345"/>
      <c r="FB47" s="120"/>
      <c r="FC47" s="120"/>
      <c r="FD47" s="120"/>
    </row>
    <row r="48" spans="1:160" ht="13.5" customHeight="1">
      <c r="A48" s="91"/>
      <c r="B48" s="120" t="s">
        <v>905</v>
      </c>
      <c r="C48" s="83" t="s">
        <v>906</v>
      </c>
      <c r="D48" s="184"/>
      <c r="E48" s="121">
        <v>33779</v>
      </c>
      <c r="F48" s="122" t="s">
        <v>628</v>
      </c>
      <c r="G48" s="123">
        <v>33779</v>
      </c>
      <c r="H48" s="123">
        <v>34047</v>
      </c>
      <c r="I48" s="124" t="s">
        <v>907</v>
      </c>
      <c r="J48" s="125">
        <v>1951</v>
      </c>
      <c r="K48" s="126" t="s">
        <v>697</v>
      </c>
      <c r="L48" s="127" t="s">
        <v>348</v>
      </c>
      <c r="M48" s="128" t="s">
        <v>908</v>
      </c>
      <c r="O48" s="120"/>
      <c r="P48" s="184"/>
      <c r="Q48" s="121">
        <v>34283</v>
      </c>
      <c r="R48" s="122" t="s">
        <v>629</v>
      </c>
      <c r="S48" s="123">
        <v>34283</v>
      </c>
      <c r="T48" s="123">
        <v>34409</v>
      </c>
      <c r="U48" s="124" t="s">
        <v>909</v>
      </c>
      <c r="V48" s="125" t="s">
        <v>863</v>
      </c>
      <c r="W48" s="126" t="s">
        <v>697</v>
      </c>
      <c r="X48" s="127" t="s">
        <v>1401</v>
      </c>
      <c r="Y48" s="128" t="s">
        <v>910</v>
      </c>
      <c r="AA48" s="120"/>
      <c r="AB48" s="120"/>
      <c r="AC48" s="121">
        <v>34409</v>
      </c>
      <c r="AD48" s="122" t="s">
        <v>630</v>
      </c>
      <c r="AE48" s="123">
        <v>34409</v>
      </c>
      <c r="AF48" s="123">
        <v>34680</v>
      </c>
      <c r="AG48" s="124" t="s">
        <v>911</v>
      </c>
      <c r="AH48" s="125" t="s">
        <v>701</v>
      </c>
      <c r="AI48" s="126" t="s">
        <v>697</v>
      </c>
      <c r="AJ48" s="127" t="s">
        <v>338</v>
      </c>
      <c r="AK48" s="128" t="s">
        <v>912</v>
      </c>
      <c r="AM48" s="120"/>
      <c r="AN48" s="120"/>
      <c r="AO48" s="121">
        <v>36160</v>
      </c>
      <c r="AP48" s="122" t="s">
        <v>631</v>
      </c>
      <c r="AQ48" s="123">
        <v>34680</v>
      </c>
      <c r="AR48" s="123">
        <v>35304</v>
      </c>
      <c r="AS48" s="124" t="s">
        <v>909</v>
      </c>
      <c r="AT48" s="125" t="s">
        <v>863</v>
      </c>
      <c r="AU48" s="126" t="s">
        <v>697</v>
      </c>
      <c r="AV48" s="127" t="s">
        <v>298</v>
      </c>
      <c r="AW48" s="128" t="s">
        <v>910</v>
      </c>
      <c r="AX48" s="83"/>
      <c r="AY48" s="120"/>
      <c r="AZ48" s="120"/>
      <c r="BA48" s="121">
        <v>36160</v>
      </c>
      <c r="BB48" s="122" t="s">
        <v>632</v>
      </c>
      <c r="BC48" s="123">
        <v>36129</v>
      </c>
      <c r="BD48" s="123">
        <v>36452</v>
      </c>
      <c r="BE48" s="124" t="s">
        <v>907</v>
      </c>
      <c r="BF48" s="125" t="s">
        <v>745</v>
      </c>
      <c r="BG48" s="126" t="s">
        <v>697</v>
      </c>
      <c r="BH48" s="127" t="s">
        <v>334</v>
      </c>
      <c r="BI48" s="128" t="s">
        <v>908</v>
      </c>
      <c r="BJ48" s="83"/>
      <c r="BK48" s="120"/>
      <c r="BL48" s="120"/>
      <c r="BM48" s="121">
        <v>37621</v>
      </c>
      <c r="BN48" s="122" t="s">
        <v>633</v>
      </c>
      <c r="BO48" s="123">
        <v>37576</v>
      </c>
      <c r="BP48" s="123">
        <v>37874</v>
      </c>
      <c r="BQ48" s="124" t="s">
        <v>771</v>
      </c>
      <c r="BR48" s="125" t="s">
        <v>772</v>
      </c>
      <c r="BS48" s="126" t="s">
        <v>697</v>
      </c>
      <c r="BT48" s="127" t="s">
        <v>282</v>
      </c>
      <c r="BU48" s="128" t="s">
        <v>773</v>
      </c>
      <c r="BV48" s="83"/>
      <c r="BW48" s="120"/>
      <c r="BX48" s="120"/>
      <c r="BY48" s="121">
        <v>39082</v>
      </c>
      <c r="BZ48" s="122" t="s">
        <v>634</v>
      </c>
      <c r="CA48" s="123">
        <v>38902</v>
      </c>
      <c r="CB48" s="123">
        <v>40368</v>
      </c>
      <c r="CC48" s="124" t="s">
        <v>830</v>
      </c>
      <c r="CD48" s="125" t="s">
        <v>769</v>
      </c>
      <c r="CE48" s="126" t="s">
        <v>697</v>
      </c>
      <c r="CF48" s="127" t="s">
        <v>345</v>
      </c>
      <c r="CG48" s="128" t="s">
        <v>831</v>
      </c>
      <c r="CH48" s="83"/>
      <c r="CI48" s="120"/>
      <c r="CJ48" s="120"/>
      <c r="CK48" s="121">
        <v>41003</v>
      </c>
      <c r="CL48" s="122" t="s">
        <v>1406</v>
      </c>
      <c r="CM48" s="123">
        <v>40368</v>
      </c>
      <c r="CN48" s="123">
        <v>41003</v>
      </c>
      <c r="CO48" s="124" t="s">
        <v>915</v>
      </c>
      <c r="CP48" s="125" t="s">
        <v>750</v>
      </c>
      <c r="CQ48" s="126" t="s">
        <v>697</v>
      </c>
      <c r="CR48" s="127" t="s">
        <v>368</v>
      </c>
      <c r="CS48" s="128" t="s">
        <v>916</v>
      </c>
      <c r="CT48" s="83"/>
      <c r="CU48" s="120"/>
      <c r="CV48" s="120" t="s">
        <v>917</v>
      </c>
      <c r="CW48" s="121">
        <f>CW$3</f>
        <v>42452</v>
      </c>
      <c r="CX48" s="122" t="s">
        <v>693</v>
      </c>
      <c r="CY48" s="123">
        <v>41003</v>
      </c>
      <c r="CZ48" s="123">
        <v>41823</v>
      </c>
      <c r="DA48" s="124" t="s">
        <v>918</v>
      </c>
      <c r="DB48" s="125" t="s">
        <v>838</v>
      </c>
      <c r="DC48" s="126" t="s">
        <v>697</v>
      </c>
      <c r="DD48" s="154" t="s">
        <v>1401</v>
      </c>
      <c r="DE48" s="128" t="s">
        <v>919</v>
      </c>
      <c r="DF48" s="83"/>
      <c r="DG48" s="120"/>
      <c r="DH48" s="120" t="s">
        <v>1396</v>
      </c>
      <c r="DI48" s="121">
        <f t="shared" si="10"/>
        <v>43181</v>
      </c>
      <c r="DJ48" s="122" t="str">
        <f t="shared" si="11"/>
        <v>Fico III</v>
      </c>
      <c r="DK48" s="123">
        <f t="shared" si="12"/>
        <v>42452</v>
      </c>
      <c r="DL48" s="123">
        <f t="shared" si="13"/>
        <v>43181</v>
      </c>
      <c r="DM48" s="124" t="str">
        <f t="shared" si="14"/>
        <v>Peter Žiga</v>
      </c>
      <c r="DN48" s="125" t="str">
        <f t="shared" si="15"/>
        <v>1972</v>
      </c>
      <c r="DO48" s="126" t="str">
        <f t="shared" si="16"/>
        <v>male</v>
      </c>
      <c r="DP48" s="127" t="str">
        <f t="shared" si="17"/>
        <v>sk_smer01</v>
      </c>
      <c r="DQ48" s="128" t="str">
        <f t="shared" si="18"/>
        <v>Žiga_Peter_1972</v>
      </c>
      <c r="DR48" s="83"/>
      <c r="DS48" s="120"/>
      <c r="DT48" s="120" t="s">
        <v>1397</v>
      </c>
      <c r="DU48" s="121">
        <f t="shared" si="19"/>
        <v>43910</v>
      </c>
      <c r="DV48" s="122" t="str">
        <f t="shared" si="20"/>
        <v>Pelegrini I</v>
      </c>
      <c r="DW48" s="123">
        <f t="shared" si="21"/>
        <v>43181</v>
      </c>
      <c r="DX48" s="123">
        <f t="shared" si="22"/>
        <v>43910</v>
      </c>
      <c r="DY48" s="124" t="str">
        <f t="shared" ref="DY48:DY117" si="83">IF(EF48="","",IF(ISNUMBER(SEARCH(":",EF48)),MID(EF48,FIND(":",EF48)+2,FIND("(",EF48)-FIND(":",EF48)-3),LEFT(EF48,FIND("(",EF48)-2)))</f>
        <v>Peter Žiga</v>
      </c>
      <c r="DZ48" s="125" t="str">
        <f t="shared" si="24"/>
        <v>1972</v>
      </c>
      <c r="EA48" s="126" t="str">
        <f t="shared" si="25"/>
        <v>male</v>
      </c>
      <c r="EB48" s="127" t="str">
        <f t="shared" ref="EB48:EB54" si="84">IF(EF48="","",IF(ISERROR(MID(EF48,FIND("male,",EF48)+6,(FIND(")",EF48)-(FIND("male,",EF48)+6))))=TRUE,"missing/error",MID(EF48,FIND("male,",EF48)+6,(FIND(")",EF48)-(FIND("male,",EF48)+6)))))</f>
        <v>sk_smer01</v>
      </c>
      <c r="EC48" s="128" t="str">
        <f t="shared" si="27"/>
        <v>Žiga_Peter_1972</v>
      </c>
      <c r="ED48" s="83"/>
      <c r="EE48" s="120"/>
      <c r="EF48" s="120" t="s">
        <v>1397</v>
      </c>
      <c r="EG48" s="121">
        <f t="shared" si="51"/>
        <v>44287</v>
      </c>
      <c r="EH48" s="122" t="str">
        <f t="shared" si="52"/>
        <v>Matovič I</v>
      </c>
      <c r="EI48" s="123">
        <f t="shared" si="53"/>
        <v>43910</v>
      </c>
      <c r="EJ48" s="123">
        <v>44278</v>
      </c>
      <c r="EK48" s="341" t="str">
        <f t="shared" ref="EK48:EK79" si="85">IF(ER48="","",IF(ISNUMBER(SEARCH(":",ER48)),MID(ER48,FIND(":",ER48)+2,FIND("(",ER48)-FIND(":",ER48)-3),LEFT(ER48,FIND("(",ER48)-2)))</f>
        <v>Richard Sulík</v>
      </c>
      <c r="EL48" s="342" t="str">
        <f t="shared" si="6"/>
        <v>1968</v>
      </c>
      <c r="EM48" s="343" t="str">
        <f t="shared" si="7"/>
        <v>male</v>
      </c>
      <c r="EN48" s="344" t="str">
        <f t="shared" si="0"/>
        <v>sk_sas01</v>
      </c>
      <c r="EO48" s="345" t="str">
        <f t="shared" si="8"/>
        <v>Sulík_Richard_1968</v>
      </c>
      <c r="EP48" s="120"/>
      <c r="EQ48" s="120"/>
      <c r="ER48" s="120" t="s">
        <v>1749</v>
      </c>
      <c r="ES48" s="121">
        <f t="shared" si="43"/>
        <v>44525</v>
      </c>
      <c r="ET48" s="122" t="str">
        <f t="shared" si="44"/>
        <v>Heger I</v>
      </c>
      <c r="EU48" s="123">
        <f t="shared" si="45"/>
        <v>44287</v>
      </c>
      <c r="EV48" s="123">
        <f t="shared" si="46"/>
        <v>44525</v>
      </c>
      <c r="EW48" s="341" t="str">
        <f t="shared" ref="EW48:EW79" si="86">IF(FD48="","",IF(ISNUMBER(SEARCH(":",FD48)),MID(FD48,FIND(":",FD48)+2,FIND("(",FD48)-FIND(":",FD48)-3),LEFT(FD48,FIND("(",FD48)-2)))</f>
        <v>Richard Sulík</v>
      </c>
      <c r="EX48" s="342" t="str">
        <f t="shared" si="48"/>
        <v>1968</v>
      </c>
      <c r="EY48" s="343" t="str">
        <f t="shared" si="49"/>
        <v>male</v>
      </c>
      <c r="EZ48" s="344" t="str">
        <f t="shared" si="1"/>
        <v>sk_sas01</v>
      </c>
      <c r="FA48" s="345" t="str">
        <f t="shared" si="50"/>
        <v>Sulík_Richard_1968</v>
      </c>
      <c r="FB48" s="120"/>
      <c r="FC48" s="120"/>
      <c r="FD48" s="120" t="s">
        <v>1749</v>
      </c>
    </row>
    <row r="49" spans="1:160" ht="13.5" customHeight="1">
      <c r="A49" s="91"/>
      <c r="B49" s="120" t="s">
        <v>905</v>
      </c>
      <c r="C49" s="83" t="s">
        <v>906</v>
      </c>
      <c r="D49" s="184"/>
      <c r="E49" s="121">
        <v>33779</v>
      </c>
      <c r="F49" s="122" t="s">
        <v>628</v>
      </c>
      <c r="G49" s="123">
        <v>34048</v>
      </c>
      <c r="H49" s="123">
        <v>34283</v>
      </c>
      <c r="I49" s="124" t="s">
        <v>920</v>
      </c>
      <c r="J49" s="125">
        <v>1934</v>
      </c>
      <c r="K49" s="126" t="s">
        <v>697</v>
      </c>
      <c r="L49" s="127" t="s">
        <v>298</v>
      </c>
      <c r="M49" s="128" t="s">
        <v>921</v>
      </c>
      <c r="O49" s="120"/>
      <c r="P49" s="184" t="s">
        <v>922</v>
      </c>
      <c r="Q49" s="121" t="s">
        <v>277</v>
      </c>
      <c r="R49" s="122" t="s">
        <v>277</v>
      </c>
      <c r="S49" s="123" t="s">
        <v>277</v>
      </c>
      <c r="T49" s="123"/>
      <c r="U49" s="124" t="s">
        <v>277</v>
      </c>
      <c r="V49" s="125" t="s">
        <v>277</v>
      </c>
      <c r="W49" s="126" t="s">
        <v>277</v>
      </c>
      <c r="X49" s="127" t="s">
        <v>277</v>
      </c>
      <c r="Y49" s="128" t="s">
        <v>277</v>
      </c>
      <c r="AA49" s="120"/>
      <c r="AB49" s="120"/>
      <c r="AC49" s="121" t="s">
        <v>277</v>
      </c>
      <c r="AD49" s="122" t="s">
        <v>277</v>
      </c>
      <c r="AE49" s="123" t="s">
        <v>277</v>
      </c>
      <c r="AF49" s="123" t="s">
        <v>277</v>
      </c>
      <c r="AG49" s="124" t="s">
        <v>277</v>
      </c>
      <c r="AH49" s="125" t="s">
        <v>277</v>
      </c>
      <c r="AI49" s="126" t="s">
        <v>277</v>
      </c>
      <c r="AJ49" s="127" t="s">
        <v>277</v>
      </c>
      <c r="AK49" s="128" t="s">
        <v>277</v>
      </c>
      <c r="AM49" s="120"/>
      <c r="AN49" s="120"/>
      <c r="AO49" s="121">
        <v>36160</v>
      </c>
      <c r="AP49" s="122" t="s">
        <v>631</v>
      </c>
      <c r="AQ49" s="123">
        <v>35304</v>
      </c>
      <c r="AR49" s="123">
        <v>35853</v>
      </c>
      <c r="AS49" s="124" t="s">
        <v>923</v>
      </c>
      <c r="AT49" s="125" t="s">
        <v>733</v>
      </c>
      <c r="AU49" s="126" t="s">
        <v>697</v>
      </c>
      <c r="AV49" s="127" t="s">
        <v>298</v>
      </c>
      <c r="AW49" s="128" t="s">
        <v>924</v>
      </c>
      <c r="AX49" s="83"/>
      <c r="AY49" s="120"/>
      <c r="AZ49" s="120"/>
      <c r="BA49" s="121">
        <v>36525</v>
      </c>
      <c r="BB49" s="122" t="s">
        <v>632</v>
      </c>
      <c r="BC49" s="123">
        <v>36452</v>
      </c>
      <c r="BD49" s="123">
        <v>37576</v>
      </c>
      <c r="BE49" s="124" t="s">
        <v>913</v>
      </c>
      <c r="BF49" s="125" t="s">
        <v>807</v>
      </c>
      <c r="BG49" s="126" t="s">
        <v>697</v>
      </c>
      <c r="BH49" s="127" t="s">
        <v>334</v>
      </c>
      <c r="BI49" s="128" t="s">
        <v>914</v>
      </c>
      <c r="BJ49" s="83"/>
      <c r="BK49" s="120"/>
      <c r="BL49" s="120"/>
      <c r="BM49" s="121">
        <v>37986</v>
      </c>
      <c r="BN49" s="122" t="s">
        <v>633</v>
      </c>
      <c r="BO49" s="123">
        <v>37874</v>
      </c>
      <c r="BP49" s="123">
        <v>38588</v>
      </c>
      <c r="BQ49" s="124" t="s">
        <v>783</v>
      </c>
      <c r="BR49" s="125" t="s">
        <v>775</v>
      </c>
      <c r="BS49" s="126" t="s">
        <v>697</v>
      </c>
      <c r="BT49" s="127" t="s">
        <v>282</v>
      </c>
      <c r="BU49" s="128" t="s">
        <v>784</v>
      </c>
      <c r="BV49" s="83"/>
      <c r="BW49" s="120"/>
      <c r="BX49" s="120"/>
      <c r="BY49" s="121" t="s">
        <v>277</v>
      </c>
      <c r="BZ49" s="122" t="s">
        <v>277</v>
      </c>
      <c r="CA49" s="123" t="s">
        <v>277</v>
      </c>
      <c r="CB49" s="123"/>
      <c r="CC49" s="124" t="s">
        <v>277</v>
      </c>
      <c r="CD49" s="125" t="s">
        <v>277</v>
      </c>
      <c r="CE49" s="126" t="s">
        <v>277</v>
      </c>
      <c r="CF49" s="127" t="s">
        <v>277</v>
      </c>
      <c r="CG49" s="128" t="s">
        <v>277</v>
      </c>
      <c r="CH49" s="83"/>
      <c r="CI49" s="120"/>
      <c r="CJ49" s="120"/>
      <c r="CK49" s="121" t="s">
        <v>277</v>
      </c>
      <c r="CL49" s="122" t="s">
        <v>277</v>
      </c>
      <c r="CM49" s="123" t="s">
        <v>277</v>
      </c>
      <c r="CN49" s="123" t="s">
        <v>277</v>
      </c>
      <c r="CO49" s="124" t="s">
        <v>277</v>
      </c>
      <c r="CP49" s="125" t="s">
        <v>277</v>
      </c>
      <c r="CQ49" s="126" t="s">
        <v>277</v>
      </c>
      <c r="CR49" s="127" t="s">
        <v>277</v>
      </c>
      <c r="CS49" s="128" t="s">
        <v>277</v>
      </c>
      <c r="CT49" s="83"/>
      <c r="CU49" s="120"/>
      <c r="CV49" s="120"/>
      <c r="CW49" s="121">
        <f t="shared" ref="CW49" si="87">IF(DA49="","",CW$3)</f>
        <v>42452</v>
      </c>
      <c r="CX49" s="122" t="str">
        <f t="shared" ref="CX49" si="88">IF(DA49="","",CW$1)</f>
        <v>Fico II</v>
      </c>
      <c r="CY49" s="123">
        <v>41823</v>
      </c>
      <c r="CZ49" s="123">
        <v>42130</v>
      </c>
      <c r="DA49" s="124" t="str">
        <f t="shared" ref="DA49" si="89">IF(DH49="","",IF(ISNUMBER(SEARCH(":",DH49)),MID(DH49,FIND(":",DH49)+2,FIND("(",DH49)-FIND(":",DH49)-3),LEFT(DH49,FIND("(",DH49)-2)))</f>
        <v>Pavol Pavlis</v>
      </c>
      <c r="DB49" s="125" t="str">
        <f t="shared" ref="DB49" si="90">IF(DH49="","",MID(DH49,FIND("(",DH49)+1,4))</f>
        <v>1961</v>
      </c>
      <c r="DC49" s="126" t="str">
        <f t="shared" ref="DC49" si="91">IF(ISNUMBER(SEARCH("*female*",DH49)),"female",IF(ISNUMBER(SEARCH("*male*",DH49)),"male",""))</f>
        <v>male</v>
      </c>
      <c r="DD49" s="127" t="s">
        <v>345</v>
      </c>
      <c r="DE49" s="128" t="str">
        <f t="shared" ref="DE49" si="92">IF(DA49="","",(MID(DA49,(SEARCH("^^",SUBSTITUTE(DA49," ","^^",LEN(DA49)-LEN(SUBSTITUTE(DA49," ","")))))+1,99)&amp;"_"&amp;LEFT(DA49,FIND(" ",DA49)-1)&amp;"_"&amp;DB49))</f>
        <v>Pavlis_Pavol_1961</v>
      </c>
      <c r="DF49" s="83"/>
      <c r="DG49" s="120"/>
      <c r="DH49" s="120" t="s">
        <v>1495</v>
      </c>
      <c r="DI49" s="121" t="str">
        <f t="shared" si="10"/>
        <v/>
      </c>
      <c r="DJ49" s="122" t="str">
        <f t="shared" si="11"/>
        <v/>
      </c>
      <c r="DK49" s="123" t="str">
        <f t="shared" si="12"/>
        <v/>
      </c>
      <c r="DL49" s="123" t="str">
        <f t="shared" si="13"/>
        <v/>
      </c>
      <c r="DM49" s="124" t="str">
        <f t="shared" si="14"/>
        <v/>
      </c>
      <c r="DN49" s="125" t="str">
        <f t="shared" si="15"/>
        <v/>
      </c>
      <c r="DO49" s="126" t="str">
        <f t="shared" si="16"/>
        <v/>
      </c>
      <c r="DP49" s="127" t="str">
        <f t="shared" si="17"/>
        <v/>
      </c>
      <c r="DQ49" s="128" t="str">
        <f t="shared" si="18"/>
        <v/>
      </c>
      <c r="DR49" s="83"/>
      <c r="DS49" s="120"/>
      <c r="DT49" s="120"/>
      <c r="DU49" s="121" t="str">
        <f t="shared" si="19"/>
        <v/>
      </c>
      <c r="DV49" s="122" t="str">
        <f t="shared" si="20"/>
        <v/>
      </c>
      <c r="DW49" s="123" t="str">
        <f t="shared" si="21"/>
        <v/>
      </c>
      <c r="DX49" s="123" t="str">
        <f t="shared" si="22"/>
        <v/>
      </c>
      <c r="DY49" s="124" t="str">
        <f t="shared" si="83"/>
        <v/>
      </c>
      <c r="DZ49" s="125" t="str">
        <f t="shared" si="24"/>
        <v/>
      </c>
      <c r="EA49" s="126" t="str">
        <f t="shared" si="25"/>
        <v/>
      </c>
      <c r="EB49" s="127" t="str">
        <f t="shared" si="84"/>
        <v/>
      </c>
      <c r="EC49" s="128" t="str">
        <f t="shared" si="27"/>
        <v/>
      </c>
      <c r="ED49" s="83"/>
      <c r="EE49" s="120"/>
      <c r="EF49" s="120"/>
      <c r="EG49" s="121">
        <f t="shared" si="51"/>
        <v>44287</v>
      </c>
      <c r="EH49" s="122" t="str">
        <f t="shared" si="52"/>
        <v>Matovič I</v>
      </c>
      <c r="EI49" s="123">
        <v>44278</v>
      </c>
      <c r="EJ49" s="123">
        <f t="shared" ref="EJ49" si="93">IF(EK49="","",EG$3)</f>
        <v>44287</v>
      </c>
      <c r="EK49" s="341" t="str">
        <f t="shared" si="85"/>
        <v>Andrej Doležal</v>
      </c>
      <c r="EL49" s="342" t="str">
        <f t="shared" si="6"/>
        <v>1981</v>
      </c>
      <c r="EM49" s="343" t="str">
        <f t="shared" si="7"/>
        <v>male</v>
      </c>
      <c r="EN49" s="344" t="str">
        <f t="shared" si="0"/>
        <v>sk_sr-bk01</v>
      </c>
      <c r="EO49" s="345" t="str">
        <f t="shared" si="8"/>
        <v>Doležal_Andrej_1981</v>
      </c>
      <c r="EP49" s="120" t="s">
        <v>1734</v>
      </c>
      <c r="EQ49" s="120"/>
      <c r="ER49" s="120" t="s">
        <v>1798</v>
      </c>
      <c r="ES49" s="121" t="str">
        <f t="shared" si="43"/>
        <v/>
      </c>
      <c r="ET49" s="122" t="str">
        <f t="shared" si="44"/>
        <v/>
      </c>
      <c r="EU49" s="123" t="str">
        <f t="shared" si="45"/>
        <v/>
      </c>
      <c r="EV49" s="123" t="str">
        <f t="shared" si="46"/>
        <v/>
      </c>
      <c r="EW49" s="341" t="str">
        <f t="shared" si="86"/>
        <v/>
      </c>
      <c r="EX49" s="342" t="str">
        <f t="shared" si="48"/>
        <v/>
      </c>
      <c r="EY49" s="343" t="str">
        <f t="shared" si="49"/>
        <v/>
      </c>
      <c r="EZ49" s="344" t="str">
        <f t="shared" si="1"/>
        <v/>
      </c>
      <c r="FA49" s="345" t="str">
        <f t="shared" si="50"/>
        <v/>
      </c>
      <c r="FB49" s="120"/>
      <c r="FC49" s="120"/>
      <c r="FD49" s="120"/>
    </row>
    <row r="50" spans="1:160" ht="13.5" customHeight="1">
      <c r="A50" s="91"/>
      <c r="B50" s="120" t="s">
        <v>905</v>
      </c>
      <c r="C50" s="83" t="s">
        <v>906</v>
      </c>
      <c r="D50" s="184"/>
      <c r="E50" s="121">
        <v>33779</v>
      </c>
      <c r="F50" s="122" t="s">
        <v>628</v>
      </c>
      <c r="G50" s="123">
        <v>34048</v>
      </c>
      <c r="H50" s="123">
        <v>34283</v>
      </c>
      <c r="I50" s="124" t="s">
        <v>920</v>
      </c>
      <c r="J50" s="125">
        <v>1934</v>
      </c>
      <c r="K50" s="126" t="s">
        <v>697</v>
      </c>
      <c r="L50" s="127" t="s">
        <v>298</v>
      </c>
      <c r="M50" s="128" t="s">
        <v>921</v>
      </c>
      <c r="O50" s="120"/>
      <c r="P50" s="184" t="s">
        <v>922</v>
      </c>
      <c r="Q50" s="121" t="s">
        <v>277</v>
      </c>
      <c r="R50" s="122" t="s">
        <v>277</v>
      </c>
      <c r="S50" s="123" t="s">
        <v>277</v>
      </c>
      <c r="T50" s="123"/>
      <c r="U50" s="124" t="s">
        <v>277</v>
      </c>
      <c r="V50" s="125" t="s">
        <v>277</v>
      </c>
      <c r="W50" s="126" t="s">
        <v>277</v>
      </c>
      <c r="X50" s="127" t="s">
        <v>277</v>
      </c>
      <c r="Y50" s="128" t="s">
        <v>277</v>
      </c>
      <c r="AA50" s="120"/>
      <c r="AB50" s="120"/>
      <c r="AC50" s="121" t="s">
        <v>277</v>
      </c>
      <c r="AD50" s="122" t="s">
        <v>277</v>
      </c>
      <c r="AE50" s="123" t="s">
        <v>277</v>
      </c>
      <c r="AF50" s="123" t="s">
        <v>277</v>
      </c>
      <c r="AG50" s="124" t="s">
        <v>277</v>
      </c>
      <c r="AH50" s="125" t="s">
        <v>277</v>
      </c>
      <c r="AI50" s="126" t="s">
        <v>277</v>
      </c>
      <c r="AJ50" s="127" t="s">
        <v>277</v>
      </c>
      <c r="AK50" s="128" t="s">
        <v>277</v>
      </c>
      <c r="AM50" s="120"/>
      <c r="AN50" s="120"/>
      <c r="AO50" s="121">
        <v>36160</v>
      </c>
      <c r="AP50" s="122" t="s">
        <v>631</v>
      </c>
      <c r="AQ50" s="123">
        <v>35853</v>
      </c>
      <c r="AR50" s="123">
        <v>36129</v>
      </c>
      <c r="AS50" s="124" t="s">
        <v>925</v>
      </c>
      <c r="AT50" s="125" t="s">
        <v>804</v>
      </c>
      <c r="AU50" s="126" t="s">
        <v>697</v>
      </c>
      <c r="AV50" s="127" t="s">
        <v>1401</v>
      </c>
      <c r="AW50" s="128" t="s">
        <v>926</v>
      </c>
      <c r="AX50" s="83"/>
      <c r="AY50" s="120"/>
      <c r="AZ50" s="120"/>
      <c r="BA50" s="121"/>
      <c r="BB50" s="122"/>
      <c r="BC50" s="123"/>
      <c r="BD50" s="123"/>
      <c r="BE50" s="124"/>
      <c r="BF50" s="125"/>
      <c r="BG50" s="126"/>
      <c r="BH50" s="127"/>
      <c r="BI50" s="128"/>
      <c r="BJ50" s="83"/>
      <c r="BK50" s="120"/>
      <c r="BL50" s="120"/>
      <c r="BM50" s="121">
        <v>38717</v>
      </c>
      <c r="BN50" s="122" t="s">
        <v>633</v>
      </c>
      <c r="BO50" s="123">
        <v>38629</v>
      </c>
      <c r="BP50" s="123">
        <v>38902</v>
      </c>
      <c r="BQ50" s="124" t="s">
        <v>927</v>
      </c>
      <c r="BR50" s="125" t="s">
        <v>868</v>
      </c>
      <c r="BS50" s="126" t="s">
        <v>697</v>
      </c>
      <c r="BT50" s="127" t="s">
        <v>282</v>
      </c>
      <c r="BU50" s="128" t="s">
        <v>928</v>
      </c>
      <c r="BV50" s="83"/>
      <c r="BW50" s="120"/>
      <c r="BX50" s="120"/>
      <c r="BY50" s="121" t="s">
        <v>277</v>
      </c>
      <c r="BZ50" s="122" t="s">
        <v>277</v>
      </c>
      <c r="CA50" s="123" t="s">
        <v>277</v>
      </c>
      <c r="CB50" s="123"/>
      <c r="CC50" s="124" t="s">
        <v>277</v>
      </c>
      <c r="CD50" s="125" t="s">
        <v>277</v>
      </c>
      <c r="CE50" s="126" t="s">
        <v>277</v>
      </c>
      <c r="CF50" s="127" t="s">
        <v>277</v>
      </c>
      <c r="CG50" s="128" t="s">
        <v>277</v>
      </c>
      <c r="CH50" s="83"/>
      <c r="CI50" s="120"/>
      <c r="CJ50" s="120"/>
      <c r="CK50" s="121" t="s">
        <v>277</v>
      </c>
      <c r="CL50" s="122" t="s">
        <v>277</v>
      </c>
      <c r="CM50" s="123" t="s">
        <v>277</v>
      </c>
      <c r="CN50" s="123" t="s">
        <v>277</v>
      </c>
      <c r="CO50" s="124" t="s">
        <v>277</v>
      </c>
      <c r="CP50" s="125" t="s">
        <v>277</v>
      </c>
      <c r="CQ50" s="126" t="s">
        <v>277</v>
      </c>
      <c r="CR50" s="127" t="s">
        <v>277</v>
      </c>
      <c r="CS50" s="128" t="s">
        <v>277</v>
      </c>
      <c r="CT50" s="83"/>
      <c r="CU50" s="120"/>
      <c r="CV50" s="120"/>
      <c r="CW50" s="121">
        <f t="shared" ref="CW50" si="94">IF(DA50="","",CW$3)</f>
        <v>42452</v>
      </c>
      <c r="CX50" s="122" t="str">
        <f t="shared" ref="CX50" si="95">IF(DA50="","",CW$1)</f>
        <v>Fico II</v>
      </c>
      <c r="CY50" s="123">
        <v>42130</v>
      </c>
      <c r="CZ50" s="123">
        <v>42171</v>
      </c>
      <c r="DA50" s="124" t="str">
        <f t="shared" ref="DA50" si="96">IF(DH50="","",IF(ISNUMBER(SEARCH(":",DH50)),MID(DH50,FIND(":",DH50)+2,FIND("(",DH50)-FIND(":",DH50)-3),LEFT(DH50,FIND("(",DH50)-2)))</f>
        <v>Peter Kažimír</v>
      </c>
      <c r="DB50" s="125" t="str">
        <f t="shared" ref="DB50" si="97">IF(DH50="","",MID(DH50,FIND("(",DH50)+1,4))</f>
        <v>1968</v>
      </c>
      <c r="DC50" s="126" t="str">
        <f t="shared" ref="DC50" si="98">IF(ISNUMBER(SEARCH("*female*",DH50)),"female",IF(ISNUMBER(SEARCH("*male*",DH50)),"male",""))</f>
        <v>male</v>
      </c>
      <c r="DD50" s="127" t="s">
        <v>345</v>
      </c>
      <c r="DE50" s="128" t="str">
        <f t="shared" ref="DE50" si="99">IF(DA50="","",(MID(DA50,(SEARCH("^^",SUBSTITUTE(DA50," ","^^",LEN(DA50)-LEN(SUBSTITUTE(DA50," ","")))))+1,99)&amp;"_"&amp;LEFT(DA50,FIND(" ",DA50)-1)&amp;"_"&amp;DB50))</f>
        <v>Kažimír_Peter_1968</v>
      </c>
      <c r="DF50" s="83"/>
      <c r="DG50" s="120"/>
      <c r="DH50" s="120" t="s">
        <v>1389</v>
      </c>
      <c r="DI50" s="121" t="str">
        <f t="shared" ref="DI50" si="100">IF(DM50="","",DI$3)</f>
        <v/>
      </c>
      <c r="DJ50" s="122" t="str">
        <f t="shared" ref="DJ50" si="101">IF(DM50="","",DI$1)</f>
        <v/>
      </c>
      <c r="DK50" s="123" t="str">
        <f t="shared" ref="DK50" si="102">IF(DM50="","",DI$2)</f>
        <v/>
      </c>
      <c r="DL50" s="123" t="str">
        <f t="shared" ref="DL50" si="103">IF(DM50="","",DI$3)</f>
        <v/>
      </c>
      <c r="DM50" s="124" t="str">
        <f t="shared" ref="DM50" si="104">IF(DT50="","",IF(ISNUMBER(SEARCH(":",DT50)),MID(DT50,FIND(":",DT50)+2,FIND("(",DT50)-FIND(":",DT50)-3),LEFT(DT50,FIND("(",DT50)-2)))</f>
        <v/>
      </c>
      <c r="DN50" s="125" t="str">
        <f t="shared" ref="DN50" si="105">IF(DT50="","",MID(DT50,FIND("(",DT50)+1,4))</f>
        <v/>
      </c>
      <c r="DO50" s="126" t="str">
        <f t="shared" ref="DO50" si="106">IF(ISNUMBER(SEARCH("*female*",DT50)),"female",IF(ISNUMBER(SEARCH("*male*",DT50)),"male",""))</f>
        <v/>
      </c>
      <c r="DP50" s="127" t="str">
        <f t="shared" ref="DP50" si="107">IF(DT50="","",IF(ISERROR(MID(DT50,FIND("male,",DT50)+6,(FIND(")",DT50)-(FIND("male,",DT50)+6))))=TRUE,"missing/error",MID(DT50,FIND("male,",DT50)+6,(FIND(")",DT50)-(FIND("male,",DT50)+6)))))</f>
        <v/>
      </c>
      <c r="DQ50" s="128" t="str">
        <f t="shared" ref="DQ50" si="108">IF(DM50="","",(MID(DM50,(SEARCH("^^",SUBSTITUTE(DM50," ","^^",LEN(DM50)-LEN(SUBSTITUTE(DM50," ","")))))+1,99)&amp;"_"&amp;LEFT(DM50,FIND(" ",DM50)-1)&amp;"_"&amp;DN50))</f>
        <v/>
      </c>
      <c r="DR50" s="83"/>
      <c r="DS50" s="120"/>
      <c r="DT50" s="120"/>
      <c r="DU50" s="121" t="str">
        <f t="shared" si="19"/>
        <v/>
      </c>
      <c r="DV50" s="122" t="str">
        <f t="shared" si="20"/>
        <v/>
      </c>
      <c r="DW50" s="123" t="str">
        <f t="shared" si="21"/>
        <v/>
      </c>
      <c r="DX50" s="123" t="str">
        <f t="shared" si="22"/>
        <v/>
      </c>
      <c r="DY50" s="124" t="str">
        <f t="shared" si="83"/>
        <v/>
      </c>
      <c r="DZ50" s="125" t="str">
        <f t="shared" si="24"/>
        <v/>
      </c>
      <c r="EA50" s="126" t="str">
        <f t="shared" si="25"/>
        <v/>
      </c>
      <c r="EB50" s="127" t="str">
        <f t="shared" si="84"/>
        <v/>
      </c>
      <c r="EC50" s="128" t="str">
        <f t="shared" si="27"/>
        <v/>
      </c>
      <c r="ED50" s="83"/>
      <c r="EE50" s="120"/>
      <c r="EF50" s="120"/>
      <c r="EG50" s="121" t="str">
        <f t="shared" si="51"/>
        <v/>
      </c>
      <c r="EH50" s="122" t="str">
        <f t="shared" si="52"/>
        <v/>
      </c>
      <c r="EI50" s="123" t="str">
        <f t="shared" si="53"/>
        <v/>
      </c>
      <c r="EJ50" s="123" t="str">
        <f t="shared" si="54"/>
        <v/>
      </c>
      <c r="EK50" s="341" t="str">
        <f t="shared" si="85"/>
        <v/>
      </c>
      <c r="EL50" s="342" t="str">
        <f t="shared" si="6"/>
        <v/>
      </c>
      <c r="EM50" s="343" t="str">
        <f t="shared" si="7"/>
        <v/>
      </c>
      <c r="EN50" s="344" t="str">
        <f t="shared" si="0"/>
        <v/>
      </c>
      <c r="EO50" s="345" t="str">
        <f t="shared" si="8"/>
        <v/>
      </c>
      <c r="EP50" s="120"/>
      <c r="EQ50" s="120"/>
      <c r="ER50" s="120"/>
      <c r="ES50" s="121" t="str">
        <f t="shared" si="43"/>
        <v/>
      </c>
      <c r="ET50" s="122" t="str">
        <f t="shared" si="44"/>
        <v/>
      </c>
      <c r="EU50" s="123" t="str">
        <f t="shared" si="45"/>
        <v/>
      </c>
      <c r="EV50" s="123" t="str">
        <f t="shared" si="46"/>
        <v/>
      </c>
      <c r="EW50" s="341" t="str">
        <f t="shared" si="86"/>
        <v/>
      </c>
      <c r="EX50" s="342" t="str">
        <f t="shared" si="48"/>
        <v/>
      </c>
      <c r="EY50" s="343" t="str">
        <f t="shared" si="49"/>
        <v/>
      </c>
      <c r="EZ50" s="344" t="str">
        <f t="shared" si="1"/>
        <v/>
      </c>
      <c r="FA50" s="345" t="str">
        <f t="shared" si="50"/>
        <v/>
      </c>
      <c r="FB50" s="120"/>
      <c r="FC50" s="120"/>
      <c r="FD50" s="120"/>
    </row>
    <row r="51" spans="1:160" ht="13.5" customHeight="1">
      <c r="A51" s="91"/>
      <c r="B51" s="120" t="s">
        <v>905</v>
      </c>
      <c r="C51" s="83" t="s">
        <v>906</v>
      </c>
      <c r="D51" s="184"/>
      <c r="E51" s="121"/>
      <c r="F51" s="122"/>
      <c r="G51" s="123"/>
      <c r="H51" s="123"/>
      <c r="I51" s="124"/>
      <c r="J51" s="125"/>
      <c r="K51" s="126"/>
      <c r="L51" s="127"/>
      <c r="M51" s="128" t="s">
        <v>277</v>
      </c>
      <c r="O51" s="120"/>
      <c r="P51" s="184"/>
      <c r="Q51" s="121" t="s">
        <v>277</v>
      </c>
      <c r="R51" s="122" t="s">
        <v>277</v>
      </c>
      <c r="S51" s="123" t="s">
        <v>277</v>
      </c>
      <c r="T51" s="123"/>
      <c r="U51" s="124" t="s">
        <v>277</v>
      </c>
      <c r="V51" s="125" t="s">
        <v>277</v>
      </c>
      <c r="W51" s="126" t="s">
        <v>277</v>
      </c>
      <c r="X51" s="127" t="s">
        <v>277</v>
      </c>
      <c r="Y51" s="128" t="s">
        <v>277</v>
      </c>
      <c r="AA51" s="120"/>
      <c r="AB51" s="120"/>
      <c r="AC51" s="121"/>
      <c r="AD51" s="122"/>
      <c r="AE51" s="123"/>
      <c r="AF51" s="123" t="s">
        <v>277</v>
      </c>
      <c r="AG51" s="124"/>
      <c r="AH51" s="125"/>
      <c r="AI51" s="126"/>
      <c r="AJ51" s="127"/>
      <c r="AK51" s="128" t="s">
        <v>277</v>
      </c>
      <c r="AM51" s="120"/>
      <c r="AN51" s="120"/>
      <c r="AO51" s="121"/>
      <c r="AP51" s="122"/>
      <c r="AQ51" s="123"/>
      <c r="AR51" s="123" t="s">
        <v>277</v>
      </c>
      <c r="AS51" s="124"/>
      <c r="AT51" s="125"/>
      <c r="AU51" s="126"/>
      <c r="AV51" s="127"/>
      <c r="AW51" s="128" t="s">
        <v>277</v>
      </c>
      <c r="AX51" s="83"/>
      <c r="AY51" s="120"/>
      <c r="AZ51" s="120"/>
      <c r="BA51" s="121"/>
      <c r="BB51" s="122"/>
      <c r="BC51" s="123"/>
      <c r="BD51" s="123" t="s">
        <v>277</v>
      </c>
      <c r="BE51" s="124"/>
      <c r="BF51" s="125"/>
      <c r="BG51" s="126"/>
      <c r="BH51" s="127"/>
      <c r="BI51" s="128" t="s">
        <v>277</v>
      </c>
      <c r="BJ51" s="83"/>
      <c r="BK51" s="120"/>
      <c r="BL51" s="120"/>
      <c r="BM51" s="121" t="s">
        <v>277</v>
      </c>
      <c r="BN51" s="122" t="s">
        <v>277</v>
      </c>
      <c r="BO51" s="123" t="s">
        <v>277</v>
      </c>
      <c r="BP51" s="123" t="s">
        <v>277</v>
      </c>
      <c r="BQ51" s="124" t="s">
        <v>277</v>
      </c>
      <c r="BR51" s="125" t="s">
        <v>277</v>
      </c>
      <c r="BS51" s="126" t="s">
        <v>277</v>
      </c>
      <c r="BT51" s="127" t="s">
        <v>277</v>
      </c>
      <c r="BU51" s="128" t="s">
        <v>277</v>
      </c>
      <c r="BV51" s="83"/>
      <c r="BW51" s="120"/>
      <c r="BX51" s="120"/>
      <c r="BY51" s="121" t="s">
        <v>277</v>
      </c>
      <c r="BZ51" s="122" t="s">
        <v>277</v>
      </c>
      <c r="CA51" s="123" t="s">
        <v>277</v>
      </c>
      <c r="CB51" s="123"/>
      <c r="CC51" s="124" t="s">
        <v>277</v>
      </c>
      <c r="CD51" s="125" t="s">
        <v>277</v>
      </c>
      <c r="CE51" s="126" t="s">
        <v>277</v>
      </c>
      <c r="CF51" s="127" t="s">
        <v>277</v>
      </c>
      <c r="CG51" s="128" t="s">
        <v>277</v>
      </c>
      <c r="CH51" s="83"/>
      <c r="CI51" s="120"/>
      <c r="CJ51" s="120"/>
      <c r="CK51" s="121" t="s">
        <v>277</v>
      </c>
      <c r="CL51" s="122" t="s">
        <v>277</v>
      </c>
      <c r="CM51" s="123" t="s">
        <v>277</v>
      </c>
      <c r="CN51" s="123" t="s">
        <v>277</v>
      </c>
      <c r="CO51" s="124" t="s">
        <v>277</v>
      </c>
      <c r="CP51" s="125" t="s">
        <v>277</v>
      </c>
      <c r="CQ51" s="126" t="s">
        <v>277</v>
      </c>
      <c r="CR51" s="127" t="s">
        <v>277</v>
      </c>
      <c r="CS51" s="128" t="s">
        <v>277</v>
      </c>
      <c r="CT51" s="83"/>
      <c r="CU51" s="120"/>
      <c r="CV51" s="120"/>
      <c r="CW51" s="121">
        <f t="shared" ref="CW51" si="109">IF(DA51="","",CW$3)</f>
        <v>42452</v>
      </c>
      <c r="CX51" s="122" t="str">
        <f t="shared" ref="CX51" si="110">IF(DA51="","",CW$1)</f>
        <v>Fico II</v>
      </c>
      <c r="CY51" s="123">
        <v>42171</v>
      </c>
      <c r="CZ51" s="123">
        <f>CW$3</f>
        <v>42452</v>
      </c>
      <c r="DA51" s="124" t="str">
        <f t="shared" ref="DA51" si="111">IF(DH51="","",IF(ISNUMBER(SEARCH(":",DH51)),MID(DH51,FIND(":",DH51)+2,FIND("(",DH51)-FIND(":",DH51)-3),LEFT(DH51,FIND("(",DH51)-2)))</f>
        <v>Vazil Hudák</v>
      </c>
      <c r="DB51" s="125" t="str">
        <f t="shared" ref="DB51" si="112">IF(DH51="","",MID(DH51,FIND("(",DH51)+1,4))</f>
        <v>1964</v>
      </c>
      <c r="DC51" s="126" t="str">
        <f t="shared" ref="DC51" si="113">IF(ISNUMBER(SEARCH("*female*",DH51)),"female",IF(ISNUMBER(SEARCH("*male*",DH51)),"male",""))</f>
        <v>male</v>
      </c>
      <c r="DD51" s="127" t="s">
        <v>345</v>
      </c>
      <c r="DE51" s="128" t="str">
        <f t="shared" ref="DE51" si="114">IF(DA51="","",(MID(DA51,(SEARCH("^^",SUBSTITUTE(DA51," ","^^",LEN(DA51)-LEN(SUBSTITUTE(DA51," ","")))))+1,99)&amp;"_"&amp;LEFT(DA51,FIND(" ",DA51)-1)&amp;"_"&amp;DB51))</f>
        <v>Hudák_Vazil_1964</v>
      </c>
      <c r="DF51" s="83"/>
      <c r="DG51" s="120"/>
      <c r="DH51" s="120" t="s">
        <v>1578</v>
      </c>
      <c r="DI51" s="121" t="str">
        <f t="shared" si="10"/>
        <v/>
      </c>
      <c r="DJ51" s="122" t="str">
        <f t="shared" si="11"/>
        <v/>
      </c>
      <c r="DK51" s="123" t="str">
        <f t="shared" si="12"/>
        <v/>
      </c>
      <c r="DL51" s="123" t="str">
        <f t="shared" si="13"/>
        <v/>
      </c>
      <c r="DM51" s="124" t="str">
        <f t="shared" si="14"/>
        <v/>
      </c>
      <c r="DN51" s="125" t="str">
        <f t="shared" si="15"/>
        <v/>
      </c>
      <c r="DO51" s="126" t="str">
        <f t="shared" si="16"/>
        <v/>
      </c>
      <c r="DP51" s="127" t="str">
        <f t="shared" si="17"/>
        <v/>
      </c>
      <c r="DQ51" s="128" t="str">
        <f t="shared" si="18"/>
        <v/>
      </c>
      <c r="DR51" s="83"/>
      <c r="DS51" s="120"/>
      <c r="DT51" s="120"/>
      <c r="DU51" s="121" t="str">
        <f t="shared" si="19"/>
        <v/>
      </c>
      <c r="DV51" s="122" t="str">
        <f t="shared" si="20"/>
        <v/>
      </c>
      <c r="DW51" s="123" t="str">
        <f t="shared" si="21"/>
        <v/>
      </c>
      <c r="DX51" s="123" t="str">
        <f t="shared" si="22"/>
        <v/>
      </c>
      <c r="DY51" s="124" t="str">
        <f t="shared" si="83"/>
        <v/>
      </c>
      <c r="DZ51" s="125" t="str">
        <f t="shared" si="24"/>
        <v/>
      </c>
      <c r="EA51" s="126" t="str">
        <f t="shared" si="25"/>
        <v/>
      </c>
      <c r="EB51" s="127" t="str">
        <f t="shared" si="84"/>
        <v/>
      </c>
      <c r="EC51" s="128" t="str">
        <f t="shared" si="27"/>
        <v/>
      </c>
      <c r="ED51" s="83"/>
      <c r="EE51" s="120"/>
      <c r="EF51" s="120"/>
      <c r="EG51" s="121" t="str">
        <f t="shared" si="51"/>
        <v/>
      </c>
      <c r="EH51" s="122" t="str">
        <f t="shared" si="52"/>
        <v/>
      </c>
      <c r="EI51" s="123" t="str">
        <f t="shared" si="53"/>
        <v/>
      </c>
      <c r="EJ51" s="123" t="str">
        <f t="shared" si="54"/>
        <v/>
      </c>
      <c r="EK51" s="341" t="str">
        <f t="shared" si="85"/>
        <v/>
      </c>
      <c r="EL51" s="342" t="str">
        <f t="shared" si="6"/>
        <v/>
      </c>
      <c r="EM51" s="343" t="str">
        <f t="shared" si="7"/>
        <v/>
      </c>
      <c r="EN51" s="344" t="str">
        <f t="shared" si="0"/>
        <v/>
      </c>
      <c r="EO51" s="345" t="str">
        <f t="shared" si="8"/>
        <v/>
      </c>
      <c r="EP51" s="120"/>
      <c r="EQ51" s="120"/>
      <c r="ER51" s="120"/>
      <c r="ES51" s="121" t="str">
        <f t="shared" si="43"/>
        <v/>
      </c>
      <c r="ET51" s="122" t="str">
        <f t="shared" si="44"/>
        <v/>
      </c>
      <c r="EU51" s="123" t="str">
        <f t="shared" si="45"/>
        <v/>
      </c>
      <c r="EV51" s="123" t="str">
        <f t="shared" si="46"/>
        <v/>
      </c>
      <c r="EW51" s="341" t="str">
        <f t="shared" si="86"/>
        <v/>
      </c>
      <c r="EX51" s="342" t="str">
        <f t="shared" si="48"/>
        <v/>
      </c>
      <c r="EY51" s="343" t="str">
        <f t="shared" si="49"/>
        <v/>
      </c>
      <c r="EZ51" s="344" t="str">
        <f t="shared" si="1"/>
        <v/>
      </c>
      <c r="FA51" s="345" t="str">
        <f t="shared" si="50"/>
        <v/>
      </c>
      <c r="FB51" s="120"/>
      <c r="FC51" s="120"/>
      <c r="FD51" s="120"/>
    </row>
    <row r="52" spans="1:160" ht="13.5" customHeight="1">
      <c r="A52" s="91"/>
      <c r="B52" s="120" t="s">
        <v>929</v>
      </c>
      <c r="C52" s="83" t="s">
        <v>1802</v>
      </c>
      <c r="D52" s="184"/>
      <c r="E52" s="121">
        <v>33779</v>
      </c>
      <c r="F52" s="122" t="s">
        <v>628</v>
      </c>
      <c r="G52" s="123">
        <v>33779</v>
      </c>
      <c r="H52" s="123">
        <v>34138</v>
      </c>
      <c r="I52" s="124" t="s">
        <v>930</v>
      </c>
      <c r="J52" s="125">
        <v>1931</v>
      </c>
      <c r="K52" s="126" t="s">
        <v>697</v>
      </c>
      <c r="L52" s="127" t="s">
        <v>298</v>
      </c>
      <c r="M52" s="128" t="s">
        <v>931</v>
      </c>
      <c r="O52" s="120"/>
      <c r="P52" s="184"/>
      <c r="Q52" s="121">
        <v>34283</v>
      </c>
      <c r="R52" s="122" t="s">
        <v>629</v>
      </c>
      <c r="S52" s="123">
        <v>34283</v>
      </c>
      <c r="T52" s="123">
        <v>34409</v>
      </c>
      <c r="U52" s="124" t="s">
        <v>932</v>
      </c>
      <c r="V52" s="125" t="s">
        <v>769</v>
      </c>
      <c r="W52" s="126" t="s">
        <v>697</v>
      </c>
      <c r="X52" s="127" t="s">
        <v>348</v>
      </c>
      <c r="Y52" s="128" t="s">
        <v>933</v>
      </c>
      <c r="AA52" s="120"/>
      <c r="AB52" s="120"/>
      <c r="AC52" s="121">
        <v>34409</v>
      </c>
      <c r="AD52" s="122" t="s">
        <v>630</v>
      </c>
      <c r="AE52" s="123">
        <v>34409</v>
      </c>
      <c r="AF52" s="123">
        <v>34680</v>
      </c>
      <c r="AG52" s="124" t="s">
        <v>913</v>
      </c>
      <c r="AH52" s="125" t="s">
        <v>807</v>
      </c>
      <c r="AI52" s="126" t="s">
        <v>697</v>
      </c>
      <c r="AJ52" s="127" t="s">
        <v>284</v>
      </c>
      <c r="AK52" s="128" t="s">
        <v>914</v>
      </c>
      <c r="AM52" s="120"/>
      <c r="AN52" s="120"/>
      <c r="AO52" s="121">
        <v>36160</v>
      </c>
      <c r="AP52" s="122" t="s">
        <v>631</v>
      </c>
      <c r="AQ52" s="123">
        <v>34680</v>
      </c>
      <c r="AR52" s="123">
        <v>36129</v>
      </c>
      <c r="AS52" s="124" t="s">
        <v>941</v>
      </c>
      <c r="AT52" s="125" t="s">
        <v>699</v>
      </c>
      <c r="AU52" s="126" t="s">
        <v>711</v>
      </c>
      <c r="AV52" s="127" t="s">
        <v>348</v>
      </c>
      <c r="AW52" s="128" t="s">
        <v>942</v>
      </c>
      <c r="AX52" s="83"/>
      <c r="AY52" s="120"/>
      <c r="AZ52" s="120"/>
      <c r="BA52" s="121"/>
      <c r="BB52" s="122"/>
      <c r="BC52" s="123"/>
      <c r="BD52" s="123"/>
      <c r="BE52" s="124"/>
      <c r="BF52" s="125"/>
      <c r="BG52" s="126"/>
      <c r="BH52" s="127"/>
      <c r="BI52" s="128"/>
      <c r="BJ52" s="83"/>
      <c r="BK52" s="120"/>
      <c r="BL52" s="120"/>
      <c r="BM52" s="121"/>
      <c r="BN52" s="122"/>
      <c r="BO52" s="123"/>
      <c r="BP52" s="123"/>
      <c r="BQ52" s="124"/>
      <c r="BR52" s="125"/>
      <c r="BS52" s="126"/>
      <c r="BT52" s="127"/>
      <c r="BU52" s="128"/>
      <c r="BV52" s="83"/>
      <c r="BW52" s="120"/>
      <c r="BX52" s="120"/>
      <c r="BY52" s="121"/>
      <c r="BZ52" s="122"/>
      <c r="CA52" s="123"/>
      <c r="CB52" s="123"/>
      <c r="CC52" s="124"/>
      <c r="CD52" s="125"/>
      <c r="CE52" s="126"/>
      <c r="CF52" s="127"/>
      <c r="CG52" s="128"/>
      <c r="CH52" s="83"/>
      <c r="CI52" s="120"/>
      <c r="CJ52" s="120"/>
      <c r="CK52" s="121" t="s">
        <v>277</v>
      </c>
      <c r="CL52" s="122" t="s">
        <v>277</v>
      </c>
      <c r="CM52" s="123" t="s">
        <v>277</v>
      </c>
      <c r="CN52" s="123" t="s">
        <v>277</v>
      </c>
      <c r="CO52" s="124" t="s">
        <v>277</v>
      </c>
      <c r="CP52" s="125" t="s">
        <v>277</v>
      </c>
      <c r="CQ52" s="126" t="s">
        <v>277</v>
      </c>
      <c r="CR52" s="127" t="s">
        <v>277</v>
      </c>
      <c r="CS52" s="128" t="s">
        <v>277</v>
      </c>
      <c r="CT52" s="83"/>
      <c r="CU52" s="120"/>
      <c r="CV52" s="120"/>
      <c r="CW52" s="121"/>
      <c r="CX52" s="122"/>
      <c r="CY52" s="123"/>
      <c r="CZ52" s="123"/>
      <c r="DA52" s="124"/>
      <c r="DB52" s="125"/>
      <c r="DC52" s="126"/>
      <c r="DD52" s="127"/>
      <c r="DE52" s="128"/>
      <c r="DF52" s="83"/>
      <c r="DG52" s="120"/>
      <c r="DH52" s="120"/>
      <c r="DI52" s="121" t="str">
        <f t="shared" si="10"/>
        <v/>
      </c>
      <c r="DJ52" s="122" t="str">
        <f t="shared" si="11"/>
        <v/>
      </c>
      <c r="DK52" s="123" t="str">
        <f t="shared" si="12"/>
        <v/>
      </c>
      <c r="DL52" s="123" t="str">
        <f t="shared" si="13"/>
        <v/>
      </c>
      <c r="DM52" s="124" t="str">
        <f t="shared" si="14"/>
        <v/>
      </c>
      <c r="DN52" s="125" t="str">
        <f t="shared" si="15"/>
        <v/>
      </c>
      <c r="DO52" s="126" t="str">
        <f t="shared" si="16"/>
        <v/>
      </c>
      <c r="DP52" s="127" t="str">
        <f t="shared" si="17"/>
        <v/>
      </c>
      <c r="DQ52" s="128" t="str">
        <f t="shared" si="18"/>
        <v/>
      </c>
      <c r="DR52" s="83"/>
      <c r="DS52" s="120"/>
      <c r="DT52" s="120"/>
      <c r="DU52" s="121" t="str">
        <f t="shared" si="19"/>
        <v/>
      </c>
      <c r="DV52" s="122" t="str">
        <f t="shared" si="20"/>
        <v/>
      </c>
      <c r="DW52" s="123" t="str">
        <f t="shared" si="21"/>
        <v/>
      </c>
      <c r="DX52" s="123" t="str">
        <f t="shared" si="22"/>
        <v/>
      </c>
      <c r="DY52" s="124" t="str">
        <f t="shared" si="83"/>
        <v/>
      </c>
      <c r="DZ52" s="125" t="str">
        <f t="shared" si="24"/>
        <v/>
      </c>
      <c r="EA52" s="126" t="str">
        <f t="shared" si="25"/>
        <v/>
      </c>
      <c r="EB52" s="127" t="str">
        <f t="shared" si="84"/>
        <v/>
      </c>
      <c r="EC52" s="128" t="str">
        <f t="shared" si="27"/>
        <v/>
      </c>
      <c r="ED52" s="83"/>
      <c r="EE52" s="120"/>
      <c r="EF52" s="120"/>
      <c r="EG52" s="121" t="str">
        <f t="shared" si="51"/>
        <v/>
      </c>
      <c r="EH52" s="122" t="str">
        <f t="shared" si="52"/>
        <v/>
      </c>
      <c r="EI52" s="123" t="str">
        <f t="shared" si="53"/>
        <v/>
      </c>
      <c r="EJ52" s="123" t="str">
        <f t="shared" si="54"/>
        <v/>
      </c>
      <c r="EK52" s="341" t="str">
        <f t="shared" si="85"/>
        <v/>
      </c>
      <c r="EL52" s="342" t="str">
        <f t="shared" si="6"/>
        <v/>
      </c>
      <c r="EM52" s="343" t="str">
        <f t="shared" si="7"/>
        <v/>
      </c>
      <c r="EN52" s="344" t="str">
        <f t="shared" si="0"/>
        <v/>
      </c>
      <c r="EO52" s="345" t="str">
        <f t="shared" si="8"/>
        <v/>
      </c>
      <c r="EP52" s="120"/>
      <c r="EQ52" s="120"/>
      <c r="ER52" s="120"/>
      <c r="ES52" s="121" t="str">
        <f t="shared" si="43"/>
        <v/>
      </c>
      <c r="ET52" s="122" t="str">
        <f t="shared" si="44"/>
        <v/>
      </c>
      <c r="EU52" s="123" t="str">
        <f t="shared" si="45"/>
        <v/>
      </c>
      <c r="EV52" s="123" t="str">
        <f t="shared" si="46"/>
        <v/>
      </c>
      <c r="EW52" s="341" t="str">
        <f t="shared" si="86"/>
        <v/>
      </c>
      <c r="EX52" s="342" t="str">
        <f t="shared" si="48"/>
        <v/>
      </c>
      <c r="EY52" s="343" t="str">
        <f t="shared" si="49"/>
        <v/>
      </c>
      <c r="EZ52" s="344" t="str">
        <f t="shared" si="1"/>
        <v/>
      </c>
      <c r="FA52" s="345" t="str">
        <f t="shared" si="50"/>
        <v/>
      </c>
      <c r="FB52" s="120"/>
      <c r="FC52" s="120"/>
      <c r="FD52" s="120"/>
    </row>
    <row r="53" spans="1:160" ht="13.5" customHeight="1">
      <c r="A53" s="91"/>
      <c r="B53" s="120" t="s">
        <v>929</v>
      </c>
      <c r="C53" s="83" t="s">
        <v>1802</v>
      </c>
      <c r="D53" s="184"/>
      <c r="E53" s="121">
        <v>33779</v>
      </c>
      <c r="F53" s="122" t="s">
        <v>628</v>
      </c>
      <c r="G53" s="123">
        <v>34142</v>
      </c>
      <c r="H53" s="123">
        <v>34283</v>
      </c>
      <c r="I53" s="124" t="s">
        <v>721</v>
      </c>
      <c r="J53" s="125">
        <v>1940</v>
      </c>
      <c r="K53" s="126" t="s">
        <v>697</v>
      </c>
      <c r="L53" s="127" t="s">
        <v>298</v>
      </c>
      <c r="M53" s="128" t="s">
        <v>722</v>
      </c>
      <c r="O53" s="120"/>
      <c r="P53" s="184"/>
      <c r="Q53" s="121" t="s">
        <v>277</v>
      </c>
      <c r="R53" s="122" t="s">
        <v>277</v>
      </c>
      <c r="S53" s="123" t="s">
        <v>277</v>
      </c>
      <c r="T53" s="123"/>
      <c r="U53" s="124" t="s">
        <v>277</v>
      </c>
      <c r="V53" s="125" t="s">
        <v>277</v>
      </c>
      <c r="W53" s="126" t="s">
        <v>277</v>
      </c>
      <c r="X53" s="127" t="s">
        <v>277</v>
      </c>
      <c r="Y53" s="128" t="s">
        <v>277</v>
      </c>
      <c r="AA53" s="120"/>
      <c r="AB53" s="120"/>
      <c r="AC53" s="121" t="s">
        <v>277</v>
      </c>
      <c r="AD53" s="122" t="s">
        <v>277</v>
      </c>
      <c r="AE53" s="123" t="s">
        <v>277</v>
      </c>
      <c r="AF53" s="123" t="s">
        <v>277</v>
      </c>
      <c r="AG53" s="124" t="s">
        <v>277</v>
      </c>
      <c r="AH53" s="125" t="s">
        <v>277</v>
      </c>
      <c r="AI53" s="126" t="s">
        <v>277</v>
      </c>
      <c r="AJ53" s="127" t="s">
        <v>277</v>
      </c>
      <c r="AK53" s="128" t="s">
        <v>277</v>
      </c>
      <c r="AM53" s="120"/>
      <c r="AN53" s="120"/>
      <c r="AO53" s="121" t="s">
        <v>277</v>
      </c>
      <c r="AP53" s="122" t="s">
        <v>277</v>
      </c>
      <c r="AQ53" s="123" t="s">
        <v>277</v>
      </c>
      <c r="AR53" s="123" t="s">
        <v>277</v>
      </c>
      <c r="AS53" s="124" t="s">
        <v>277</v>
      </c>
      <c r="AT53" s="125" t="s">
        <v>277</v>
      </c>
      <c r="AU53" s="126" t="s">
        <v>277</v>
      </c>
      <c r="AV53" s="127" t="s">
        <v>277</v>
      </c>
      <c r="AW53" s="128" t="s">
        <v>277</v>
      </c>
      <c r="AX53" s="83"/>
      <c r="AY53" s="120"/>
      <c r="AZ53" s="120"/>
      <c r="BA53" s="121"/>
      <c r="BB53" s="122"/>
      <c r="BC53" s="123"/>
      <c r="BD53" s="123"/>
      <c r="BE53" s="124"/>
      <c r="BF53" s="125"/>
      <c r="BG53" s="126"/>
      <c r="BH53" s="127"/>
      <c r="BI53" s="128"/>
      <c r="BJ53" s="83"/>
      <c r="BK53" s="120"/>
      <c r="BL53" s="120"/>
      <c r="BM53" s="121"/>
      <c r="BN53" s="122"/>
      <c r="BO53" s="123"/>
      <c r="BP53" s="123"/>
      <c r="BQ53" s="124"/>
      <c r="BR53" s="125"/>
      <c r="BS53" s="126"/>
      <c r="BT53" s="127"/>
      <c r="BU53" s="128"/>
      <c r="BV53" s="83"/>
      <c r="BW53" s="120"/>
      <c r="BX53" s="120"/>
      <c r="BY53" s="121"/>
      <c r="BZ53" s="122"/>
      <c r="CA53" s="123"/>
      <c r="CB53" s="123"/>
      <c r="CC53" s="124"/>
      <c r="CD53" s="125"/>
      <c r="CE53" s="126"/>
      <c r="CF53" s="127"/>
      <c r="CG53" s="128"/>
      <c r="CH53" s="83"/>
      <c r="CI53" s="120"/>
      <c r="CJ53" s="120"/>
      <c r="CK53" s="121" t="s">
        <v>277</v>
      </c>
      <c r="CL53" s="122" t="s">
        <v>277</v>
      </c>
      <c r="CM53" s="123" t="s">
        <v>277</v>
      </c>
      <c r="CN53" s="123" t="s">
        <v>277</v>
      </c>
      <c r="CO53" s="124" t="s">
        <v>277</v>
      </c>
      <c r="CP53" s="125" t="s">
        <v>277</v>
      </c>
      <c r="CQ53" s="126" t="s">
        <v>277</v>
      </c>
      <c r="CR53" s="127" t="s">
        <v>277</v>
      </c>
      <c r="CS53" s="128" t="s">
        <v>277</v>
      </c>
      <c r="CT53" s="83"/>
      <c r="CU53" s="120"/>
      <c r="CV53" s="120"/>
      <c r="CW53" s="121"/>
      <c r="CX53" s="122"/>
      <c r="CY53" s="123"/>
      <c r="CZ53" s="123"/>
      <c r="DA53" s="124"/>
      <c r="DB53" s="125"/>
      <c r="DC53" s="126"/>
      <c r="DD53" s="127"/>
      <c r="DE53" s="128"/>
      <c r="DF53" s="83"/>
      <c r="DG53" s="120"/>
      <c r="DH53" s="120"/>
      <c r="DI53" s="121" t="str">
        <f t="shared" si="10"/>
        <v/>
      </c>
      <c r="DJ53" s="122" t="str">
        <f t="shared" si="11"/>
        <v/>
      </c>
      <c r="DK53" s="123" t="str">
        <f t="shared" si="12"/>
        <v/>
      </c>
      <c r="DL53" s="123" t="str">
        <f t="shared" si="13"/>
        <v/>
      </c>
      <c r="DM53" s="124" t="str">
        <f t="shared" si="14"/>
        <v/>
      </c>
      <c r="DN53" s="125" t="str">
        <f t="shared" si="15"/>
        <v/>
      </c>
      <c r="DO53" s="126" t="str">
        <f t="shared" si="16"/>
        <v/>
      </c>
      <c r="DP53" s="127" t="str">
        <f t="shared" si="17"/>
        <v/>
      </c>
      <c r="DQ53" s="128" t="str">
        <f t="shared" si="18"/>
        <v/>
      </c>
      <c r="DR53" s="83"/>
      <c r="DS53" s="120"/>
      <c r="DT53" s="120"/>
      <c r="DU53" s="121" t="str">
        <f t="shared" si="19"/>
        <v/>
      </c>
      <c r="DV53" s="122" t="str">
        <f t="shared" si="20"/>
        <v/>
      </c>
      <c r="DW53" s="123" t="str">
        <f t="shared" si="21"/>
        <v/>
      </c>
      <c r="DX53" s="123" t="str">
        <f t="shared" si="22"/>
        <v/>
      </c>
      <c r="DY53" s="124" t="str">
        <f t="shared" si="83"/>
        <v/>
      </c>
      <c r="DZ53" s="125" t="str">
        <f t="shared" si="24"/>
        <v/>
      </c>
      <c r="EA53" s="126" t="str">
        <f t="shared" si="25"/>
        <v/>
      </c>
      <c r="EB53" s="127" t="str">
        <f t="shared" si="84"/>
        <v/>
      </c>
      <c r="EC53" s="128" t="str">
        <f t="shared" si="27"/>
        <v/>
      </c>
      <c r="ED53" s="83"/>
      <c r="EE53" s="120"/>
      <c r="EF53" s="120"/>
      <c r="EG53" s="121" t="str">
        <f t="shared" si="51"/>
        <v/>
      </c>
      <c r="EH53" s="122" t="str">
        <f t="shared" si="52"/>
        <v/>
      </c>
      <c r="EI53" s="123" t="str">
        <f t="shared" si="53"/>
        <v/>
      </c>
      <c r="EJ53" s="123" t="str">
        <f t="shared" si="54"/>
        <v/>
      </c>
      <c r="EK53" s="341" t="str">
        <f t="shared" si="85"/>
        <v/>
      </c>
      <c r="EL53" s="342" t="str">
        <f t="shared" si="6"/>
        <v/>
      </c>
      <c r="EM53" s="343" t="str">
        <f t="shared" si="7"/>
        <v/>
      </c>
      <c r="EN53" s="344" t="str">
        <f t="shared" si="0"/>
        <v/>
      </c>
      <c r="EO53" s="345" t="str">
        <f t="shared" si="8"/>
        <v/>
      </c>
      <c r="EP53" s="120"/>
      <c r="EQ53" s="120"/>
      <c r="ER53" s="120"/>
      <c r="ES53" s="121" t="str">
        <f t="shared" si="43"/>
        <v/>
      </c>
      <c r="ET53" s="122" t="str">
        <f t="shared" si="44"/>
        <v/>
      </c>
      <c r="EU53" s="123" t="str">
        <f t="shared" si="45"/>
        <v/>
      </c>
      <c r="EV53" s="123" t="str">
        <f t="shared" si="46"/>
        <v/>
      </c>
      <c r="EW53" s="341" t="str">
        <f t="shared" si="86"/>
        <v/>
      </c>
      <c r="EX53" s="342" t="str">
        <f t="shared" si="48"/>
        <v/>
      </c>
      <c r="EY53" s="343" t="str">
        <f t="shared" si="49"/>
        <v/>
      </c>
      <c r="EZ53" s="344" t="str">
        <f t="shared" si="1"/>
        <v/>
      </c>
      <c r="FA53" s="345" t="str">
        <f t="shared" si="50"/>
        <v/>
      </c>
      <c r="FB53" s="120"/>
      <c r="FC53" s="120"/>
      <c r="FD53" s="120"/>
    </row>
    <row r="54" spans="1:160" ht="13.5" customHeight="1">
      <c r="A54" s="91"/>
      <c r="B54" s="120" t="s">
        <v>1804</v>
      </c>
      <c r="C54" s="83" t="s">
        <v>1803</v>
      </c>
      <c r="D54" s="184"/>
      <c r="E54" s="121" t="s">
        <v>277</v>
      </c>
      <c r="F54" s="122" t="s">
        <v>277</v>
      </c>
      <c r="G54" s="123"/>
      <c r="H54" s="123"/>
      <c r="I54" s="124"/>
      <c r="J54" s="125"/>
      <c r="K54" s="126"/>
      <c r="L54" s="127"/>
      <c r="M54" s="128" t="s">
        <v>277</v>
      </c>
      <c r="O54" s="120"/>
      <c r="P54" s="184"/>
      <c r="Q54" s="121" t="s">
        <v>277</v>
      </c>
      <c r="R54" s="122" t="s">
        <v>277</v>
      </c>
      <c r="S54" s="123" t="s">
        <v>277</v>
      </c>
      <c r="T54" s="123"/>
      <c r="U54" s="124" t="s">
        <v>277</v>
      </c>
      <c r="V54" s="125" t="s">
        <v>277</v>
      </c>
      <c r="W54" s="126" t="s">
        <v>277</v>
      </c>
      <c r="X54" s="127" t="s">
        <v>277</v>
      </c>
      <c r="Y54" s="128" t="s">
        <v>277</v>
      </c>
      <c r="AA54" s="120"/>
      <c r="AB54" s="120"/>
      <c r="AC54" s="121" t="s">
        <v>277</v>
      </c>
      <c r="AD54" s="122" t="s">
        <v>277</v>
      </c>
      <c r="AE54" s="123" t="s">
        <v>277</v>
      </c>
      <c r="AF54" s="123" t="s">
        <v>277</v>
      </c>
      <c r="AG54" s="124" t="s">
        <v>277</v>
      </c>
      <c r="AH54" s="125" t="s">
        <v>277</v>
      </c>
      <c r="AI54" s="126" t="s">
        <v>277</v>
      </c>
      <c r="AJ54" s="127" t="s">
        <v>277</v>
      </c>
      <c r="AK54" s="128" t="s">
        <v>277</v>
      </c>
      <c r="AM54" s="120"/>
      <c r="AN54" s="120"/>
      <c r="AO54" s="121"/>
      <c r="AP54" s="122"/>
      <c r="AQ54" s="123"/>
      <c r="AR54" s="123"/>
      <c r="AS54" s="124"/>
      <c r="AT54" s="125"/>
      <c r="AU54" s="126"/>
      <c r="AV54" s="127"/>
      <c r="AW54" s="128"/>
      <c r="AX54" s="83"/>
      <c r="AY54" s="120"/>
      <c r="AZ54" s="120"/>
      <c r="BA54" s="121">
        <v>36160</v>
      </c>
      <c r="BB54" s="122" t="s">
        <v>632</v>
      </c>
      <c r="BC54" s="123">
        <v>36129</v>
      </c>
      <c r="BD54" s="123">
        <v>37576</v>
      </c>
      <c r="BE54" s="124" t="s">
        <v>934</v>
      </c>
      <c r="BF54" s="125" t="s">
        <v>710</v>
      </c>
      <c r="BG54" s="126" t="s">
        <v>697</v>
      </c>
      <c r="BH54" s="127" t="s">
        <v>338</v>
      </c>
      <c r="BI54" s="128" t="s">
        <v>935</v>
      </c>
      <c r="BJ54" s="83"/>
      <c r="BK54" s="120"/>
      <c r="BL54" s="120"/>
      <c r="BM54" s="121">
        <v>37621</v>
      </c>
      <c r="BN54" s="122" t="s">
        <v>633</v>
      </c>
      <c r="BO54" s="123">
        <v>37576</v>
      </c>
      <c r="BP54" s="123">
        <v>38756</v>
      </c>
      <c r="BQ54" s="124" t="s">
        <v>936</v>
      </c>
      <c r="BR54" s="125" t="s">
        <v>764</v>
      </c>
      <c r="BS54" s="126" t="s">
        <v>697</v>
      </c>
      <c r="BT54" s="127" t="s">
        <v>301</v>
      </c>
      <c r="BU54" s="128" t="s">
        <v>937</v>
      </c>
      <c r="BV54" s="83"/>
      <c r="BW54" s="120" t="s">
        <v>752</v>
      </c>
      <c r="BX54" s="120"/>
      <c r="BY54" s="121" t="s">
        <v>277</v>
      </c>
      <c r="BZ54" s="122" t="s">
        <v>277</v>
      </c>
      <c r="CA54" s="123" t="s">
        <v>277</v>
      </c>
      <c r="CB54" s="123"/>
      <c r="CC54" s="124" t="s">
        <v>277</v>
      </c>
      <c r="CD54" s="125" t="s">
        <v>277</v>
      </c>
      <c r="CE54" s="126" t="s">
        <v>277</v>
      </c>
      <c r="CF54" s="127" t="s">
        <v>277</v>
      </c>
      <c r="CG54" s="128" t="s">
        <v>277</v>
      </c>
      <c r="CH54" s="83"/>
      <c r="CI54" s="120"/>
      <c r="CJ54" s="120"/>
      <c r="CK54" s="121" t="s">
        <v>277</v>
      </c>
      <c r="CL54" s="122" t="s">
        <v>277</v>
      </c>
      <c r="CM54" s="123" t="s">
        <v>277</v>
      </c>
      <c r="CN54" s="123" t="s">
        <v>277</v>
      </c>
      <c r="CO54" s="124" t="s">
        <v>277</v>
      </c>
      <c r="CP54" s="125" t="s">
        <v>277</v>
      </c>
      <c r="CQ54" s="126" t="s">
        <v>277</v>
      </c>
      <c r="CR54" s="127" t="s">
        <v>277</v>
      </c>
      <c r="CS54" s="128" t="s">
        <v>277</v>
      </c>
      <c r="CT54" s="83"/>
      <c r="CU54" s="120"/>
      <c r="CV54" s="120"/>
      <c r="CW54" s="121"/>
      <c r="CX54" s="122"/>
      <c r="CY54" s="123"/>
      <c r="CZ54" s="123"/>
      <c r="DA54" s="124"/>
      <c r="DB54" s="125"/>
      <c r="DC54" s="126"/>
      <c r="DD54" s="127"/>
      <c r="DE54" s="128"/>
      <c r="DF54" s="83"/>
      <c r="DG54" s="120"/>
      <c r="DH54" s="120"/>
      <c r="DI54" s="121" t="str">
        <f t="shared" si="10"/>
        <v/>
      </c>
      <c r="DJ54" s="122" t="str">
        <f t="shared" si="11"/>
        <v/>
      </c>
      <c r="DK54" s="123" t="str">
        <f t="shared" si="12"/>
        <v/>
      </c>
      <c r="DL54" s="123" t="str">
        <f t="shared" si="13"/>
        <v/>
      </c>
      <c r="DM54" s="124" t="str">
        <f t="shared" si="14"/>
        <v/>
      </c>
      <c r="DN54" s="125" t="str">
        <f t="shared" si="15"/>
        <v/>
      </c>
      <c r="DO54" s="126" t="str">
        <f t="shared" si="16"/>
        <v/>
      </c>
      <c r="DP54" s="127" t="str">
        <f t="shared" si="17"/>
        <v/>
      </c>
      <c r="DQ54" s="128" t="str">
        <f t="shared" si="18"/>
        <v/>
      </c>
      <c r="DR54" s="83"/>
      <c r="DS54" s="120"/>
      <c r="DT54" s="120"/>
      <c r="DU54" s="121" t="str">
        <f t="shared" si="19"/>
        <v/>
      </c>
      <c r="DV54" s="122" t="str">
        <f t="shared" si="20"/>
        <v/>
      </c>
      <c r="DW54" s="123" t="str">
        <f t="shared" si="21"/>
        <v/>
      </c>
      <c r="DX54" s="123" t="str">
        <f t="shared" si="22"/>
        <v/>
      </c>
      <c r="DY54" s="124" t="str">
        <f t="shared" si="83"/>
        <v/>
      </c>
      <c r="DZ54" s="125" t="str">
        <f t="shared" si="24"/>
        <v/>
      </c>
      <c r="EA54" s="126" t="str">
        <f t="shared" si="25"/>
        <v/>
      </c>
      <c r="EB54" s="127" t="str">
        <f t="shared" si="84"/>
        <v/>
      </c>
      <c r="EC54" s="128" t="str">
        <f t="shared" si="27"/>
        <v/>
      </c>
      <c r="ED54" s="83"/>
      <c r="EE54" s="120"/>
      <c r="EF54" s="120"/>
      <c r="EG54" s="121" t="str">
        <f t="shared" si="51"/>
        <v/>
      </c>
      <c r="EH54" s="122" t="str">
        <f t="shared" si="52"/>
        <v/>
      </c>
      <c r="EI54" s="123" t="str">
        <f t="shared" si="53"/>
        <v/>
      </c>
      <c r="EJ54" s="123" t="str">
        <f t="shared" si="54"/>
        <v/>
      </c>
      <c r="EK54" s="341" t="str">
        <f t="shared" si="85"/>
        <v/>
      </c>
      <c r="EL54" s="342" t="str">
        <f t="shared" si="6"/>
        <v/>
      </c>
      <c r="EM54" s="343" t="str">
        <f t="shared" si="7"/>
        <v/>
      </c>
      <c r="EN54" s="344" t="str">
        <f t="shared" si="0"/>
        <v/>
      </c>
      <c r="EO54" s="345" t="str">
        <f t="shared" si="8"/>
        <v/>
      </c>
      <c r="EP54" s="120"/>
      <c r="EQ54" s="120"/>
      <c r="ER54" s="120"/>
      <c r="ES54" s="121" t="str">
        <f t="shared" si="43"/>
        <v/>
      </c>
      <c r="ET54" s="122" t="str">
        <f t="shared" si="44"/>
        <v/>
      </c>
      <c r="EU54" s="123" t="str">
        <f t="shared" si="45"/>
        <v/>
      </c>
      <c r="EV54" s="123" t="str">
        <f t="shared" si="46"/>
        <v/>
      </c>
      <c r="EW54" s="341" t="str">
        <f t="shared" si="86"/>
        <v/>
      </c>
      <c r="EX54" s="342" t="str">
        <f t="shared" si="48"/>
        <v/>
      </c>
      <c r="EY54" s="343" t="str">
        <f t="shared" si="49"/>
        <v/>
      </c>
      <c r="EZ54" s="344" t="str">
        <f t="shared" si="1"/>
        <v/>
      </c>
      <c r="FA54" s="345" t="str">
        <f t="shared" si="50"/>
        <v/>
      </c>
      <c r="FB54" s="120"/>
      <c r="FC54" s="120"/>
      <c r="FD54" s="120"/>
    </row>
    <row r="55" spans="1:160" ht="13.5" customHeight="1">
      <c r="A55" s="91"/>
      <c r="B55" s="120" t="s">
        <v>1804</v>
      </c>
      <c r="C55" s="83" t="s">
        <v>1803</v>
      </c>
      <c r="D55" s="184"/>
      <c r="E55" s="121"/>
      <c r="F55" s="122"/>
      <c r="G55" s="123"/>
      <c r="H55" s="123"/>
      <c r="I55" s="124"/>
      <c r="J55" s="125"/>
      <c r="K55" s="126"/>
      <c r="L55" s="127"/>
      <c r="M55" s="128"/>
      <c r="O55" s="120"/>
      <c r="P55" s="184"/>
      <c r="Q55" s="121"/>
      <c r="R55" s="122"/>
      <c r="S55" s="123"/>
      <c r="T55" s="123"/>
      <c r="U55" s="124"/>
      <c r="V55" s="125"/>
      <c r="W55" s="126"/>
      <c r="X55" s="127"/>
      <c r="Y55" s="128"/>
      <c r="AA55" s="120"/>
      <c r="AB55" s="120"/>
      <c r="AC55" s="121"/>
      <c r="AD55" s="122"/>
      <c r="AE55" s="123"/>
      <c r="AF55" s="123"/>
      <c r="AG55" s="124"/>
      <c r="AH55" s="125"/>
      <c r="AI55" s="126"/>
      <c r="AJ55" s="127"/>
      <c r="AK55" s="128"/>
      <c r="AM55" s="120"/>
      <c r="AN55" s="120"/>
      <c r="AO55" s="121"/>
      <c r="AP55" s="122"/>
      <c r="AQ55" s="123"/>
      <c r="AR55" s="123"/>
      <c r="AS55" s="124"/>
      <c r="AT55" s="125"/>
      <c r="AU55" s="126"/>
      <c r="AV55" s="127"/>
      <c r="AW55" s="128"/>
      <c r="AX55" s="83"/>
      <c r="AY55" s="120"/>
      <c r="AZ55" s="120"/>
      <c r="BA55" s="121" t="s">
        <v>277</v>
      </c>
      <c r="BB55" s="122" t="s">
        <v>277</v>
      </c>
      <c r="BC55" s="123" t="s">
        <v>277</v>
      </c>
      <c r="BD55" s="123" t="s">
        <v>277</v>
      </c>
      <c r="BE55" s="124" t="s">
        <v>277</v>
      </c>
      <c r="BF55" s="125" t="s">
        <v>277</v>
      </c>
      <c r="BG55" s="126" t="s">
        <v>277</v>
      </c>
      <c r="BH55" s="127" t="s">
        <v>277</v>
      </c>
      <c r="BI55" s="128" t="s">
        <v>277</v>
      </c>
      <c r="BJ55" s="83"/>
      <c r="BK55" s="120"/>
      <c r="BL55" s="120"/>
      <c r="BM55" s="121">
        <v>39082</v>
      </c>
      <c r="BN55" s="122" t="s">
        <v>633</v>
      </c>
      <c r="BO55" s="123">
        <v>38756</v>
      </c>
      <c r="BP55" s="123">
        <v>38902</v>
      </c>
      <c r="BQ55" s="124" t="s">
        <v>939</v>
      </c>
      <c r="BR55" s="125" t="s">
        <v>754</v>
      </c>
      <c r="BS55" s="126" t="s">
        <v>697</v>
      </c>
      <c r="BT55" s="127" t="s">
        <v>311</v>
      </c>
      <c r="BU55" s="128" t="s">
        <v>940</v>
      </c>
      <c r="BV55" s="83"/>
      <c r="BW55" s="120"/>
      <c r="BX55" s="120"/>
      <c r="BY55" s="121"/>
      <c r="BZ55" s="122"/>
      <c r="CA55" s="123"/>
      <c r="CB55" s="123"/>
      <c r="CC55" s="124"/>
      <c r="CD55" s="125"/>
      <c r="CE55" s="126"/>
      <c r="CF55" s="127"/>
      <c r="CG55" s="128"/>
      <c r="CH55" s="83"/>
      <c r="CI55" s="120"/>
      <c r="CJ55" s="120"/>
      <c r="CK55" s="121" t="s">
        <v>277</v>
      </c>
      <c r="CL55" s="122" t="s">
        <v>277</v>
      </c>
      <c r="CM55" s="123" t="s">
        <v>277</v>
      </c>
      <c r="CN55" s="123" t="s">
        <v>277</v>
      </c>
      <c r="CO55" s="124" t="s">
        <v>277</v>
      </c>
      <c r="CP55" s="125" t="s">
        <v>277</v>
      </c>
      <c r="CQ55" s="126" t="s">
        <v>277</v>
      </c>
      <c r="CR55" s="127" t="s">
        <v>277</v>
      </c>
      <c r="CS55" s="128" t="s">
        <v>277</v>
      </c>
      <c r="CT55" s="83"/>
      <c r="CU55" s="120"/>
      <c r="CV55" s="120"/>
      <c r="CW55" s="121"/>
      <c r="CX55" s="122"/>
      <c r="CY55" s="123"/>
      <c r="CZ55" s="123"/>
      <c r="DA55" s="124"/>
      <c r="DB55" s="125"/>
      <c r="DC55" s="126"/>
      <c r="DD55" s="127"/>
      <c r="DE55" s="128"/>
      <c r="DF55" s="83"/>
      <c r="DG55" s="120"/>
      <c r="DH55" s="120"/>
      <c r="DI55" s="121" t="str">
        <f t="shared" ref="DI55" si="115">IF(DM55="","",DI$3)</f>
        <v/>
      </c>
      <c r="DJ55" s="122" t="str">
        <f t="shared" ref="DJ55" si="116">IF(DM55="","",DI$1)</f>
        <v/>
      </c>
      <c r="DK55" s="123" t="str">
        <f t="shared" ref="DK55" si="117">IF(DM55="","",DI$2)</f>
        <v/>
      </c>
      <c r="DL55" s="123" t="str">
        <f t="shared" ref="DL55" si="118">IF(DM55="","",DI$3)</f>
        <v/>
      </c>
      <c r="DM55" s="124" t="str">
        <f t="shared" ref="DM55" si="119">IF(DT55="","",IF(ISNUMBER(SEARCH(":",DT55)),MID(DT55,FIND(":",DT55)+2,FIND("(",DT55)-FIND(":",DT55)-3),LEFT(DT55,FIND("(",DT55)-2)))</f>
        <v/>
      </c>
      <c r="DN55" s="125" t="str">
        <f t="shared" ref="DN55" si="120">IF(DT55="","",MID(DT55,FIND("(",DT55)+1,4))</f>
        <v/>
      </c>
      <c r="DO55" s="126" t="str">
        <f t="shared" ref="DO55" si="121">IF(ISNUMBER(SEARCH("*female*",DT55)),"female",IF(ISNUMBER(SEARCH("*male*",DT55)),"male",""))</f>
        <v/>
      </c>
      <c r="DP55" s="127" t="str">
        <f t="shared" ref="DP55" si="122">IF(DT55="","",IF(ISERROR(MID(DT55,FIND("male,",DT55)+6,(FIND(")",DT55)-(FIND("male,",DT55)+6))))=TRUE,"missing/error",MID(DT55,FIND("male,",DT55)+6,(FIND(")",DT55)-(FIND("male,",DT55)+6)))))</f>
        <v/>
      </c>
      <c r="DQ55" s="128" t="str">
        <f t="shared" ref="DQ55" si="123">IF(DM55="","",(MID(DM55,(SEARCH("^^",SUBSTITUTE(DM55," ","^^",LEN(DM55)-LEN(SUBSTITUTE(DM55," ","")))))+1,99)&amp;"_"&amp;LEFT(DM55,FIND(" ",DM55)-1)&amp;"_"&amp;DN55))</f>
        <v/>
      </c>
      <c r="DR55" s="83"/>
      <c r="DS55" s="120"/>
      <c r="DT55" s="120"/>
      <c r="DU55" s="121" t="str">
        <f t="shared" ref="DU55" si="124">IF(DY55="","",DU$3)</f>
        <v/>
      </c>
      <c r="DV55" s="122" t="str">
        <f t="shared" ref="DV55" si="125">IF(DY55="","",DU$1)</f>
        <v/>
      </c>
      <c r="DW55" s="123" t="str">
        <f t="shared" ref="DW55" si="126">IF(DY55="","",DU$2)</f>
        <v/>
      </c>
      <c r="DX55" s="123" t="str">
        <f t="shared" ref="DX55" si="127">IF(DY55="","",DU$3)</f>
        <v/>
      </c>
      <c r="DY55" s="124" t="str">
        <f t="shared" ref="DY55" si="128">IF(EF55="","",IF(ISNUMBER(SEARCH(":",EF55)),MID(EF55,FIND(":",EF55)+2,FIND("(",EF55)-FIND(":",EF55)-3),LEFT(EF55,FIND("(",EF55)-2)))</f>
        <v/>
      </c>
      <c r="DZ55" s="125" t="str">
        <f t="shared" ref="DZ55" si="129">IF(EF55="","",MID(EF55,FIND("(",EF55)+1,4))</f>
        <v/>
      </c>
      <c r="EA55" s="126" t="str">
        <f t="shared" ref="EA55" si="130">IF(ISNUMBER(SEARCH("*female*",EF55)),"female",IF(ISNUMBER(SEARCH("*male*",EF55)),"male",""))</f>
        <v/>
      </c>
      <c r="EB55" s="127" t="str">
        <f t="shared" ref="EB55" si="131">IF(EF55="","",IF(ISERROR(MID(EF55,FIND("male,",EF55)+6,(FIND(")",EF55)-(FIND("male,",EF55)+6))))=TRUE,"missing/error",MID(EF55,FIND("male,",EF55)+6,(FIND(")",EF55)-(FIND("male,",EF55)+6)))))</f>
        <v/>
      </c>
      <c r="EC55" s="128" t="str">
        <f t="shared" ref="EC55" si="132">IF(DY55="","",(MID(DY55,(SEARCH("^^",SUBSTITUTE(DY55," ","^^",LEN(DY55)-LEN(SUBSTITUTE(DY55," ","")))))+1,99)&amp;"_"&amp;LEFT(DY55,FIND(" ",DY55)-1)&amp;"_"&amp;DZ55))</f>
        <v/>
      </c>
      <c r="ED55" s="83"/>
      <c r="EE55" s="120"/>
      <c r="EF55" s="120"/>
      <c r="EG55" s="121" t="str">
        <f t="shared" ref="EG55" si="133">IF(EK55="","",EG$3)</f>
        <v/>
      </c>
      <c r="EH55" s="122" t="str">
        <f t="shared" ref="EH55" si="134">IF(EK55="","",EG$1)</f>
        <v/>
      </c>
      <c r="EI55" s="123" t="str">
        <f t="shared" ref="EI55" si="135">IF(EK55="","",EG$2)</f>
        <v/>
      </c>
      <c r="EJ55" s="123" t="str">
        <f t="shared" ref="EJ55" si="136">IF(EK55="","",EG$3)</f>
        <v/>
      </c>
      <c r="EK55" s="341" t="str">
        <f t="shared" ref="EK55" si="137">IF(ER55="","",IF(ISNUMBER(SEARCH(":",ER55)),MID(ER55,FIND(":",ER55)+2,FIND("(",ER55)-FIND(":",ER55)-3),LEFT(ER55,FIND("(",ER55)-2)))</f>
        <v/>
      </c>
      <c r="EL55" s="342" t="str">
        <f t="shared" ref="EL55" si="138">IF(ER55="","",MID(ER55,FIND("(",ER55)+1,4))</f>
        <v/>
      </c>
      <c r="EM55" s="343" t="str">
        <f t="shared" ref="EM55" si="139">IF(ISNUMBER(SEARCH("*female*",ER55)),"female",IF(ISNUMBER(SEARCH("*male*",ER55)),"male",""))</f>
        <v/>
      </c>
      <c r="EN55" s="344" t="str">
        <f t="shared" ref="EN55" si="140">IF(ER55="","",IF(ISERROR(MID(ER55,FIND("male,",ER55)+6,(FIND(")",ER55)-(FIND("male,",ER55)+6))))=TRUE,"missing/error",MID(ER55,FIND("male,",ER55)+6,(FIND(")",ER55)-(FIND("male,",ER55)+6)))))</f>
        <v/>
      </c>
      <c r="EO55" s="345" t="str">
        <f t="shared" ref="EO55" si="141">IF(EK55="","",(MID(EK55,(SEARCH("^^",SUBSTITUTE(EK55," ","^^",LEN(EK55)-LEN(SUBSTITUTE(EK55," ","")))))+1,99)&amp;"_"&amp;LEFT(EK55,FIND(" ",EK55)-1)&amp;"_"&amp;EL55))</f>
        <v/>
      </c>
      <c r="EP55" s="120"/>
      <c r="EQ55" s="120"/>
      <c r="ER55" s="120"/>
      <c r="ES55" s="121" t="str">
        <f t="shared" ref="ES55" si="142">IF(EW55="","",ES$3)</f>
        <v/>
      </c>
      <c r="ET55" s="122" t="str">
        <f t="shared" ref="ET55" si="143">IF(EW55="","",ES$1)</f>
        <v/>
      </c>
      <c r="EU55" s="123" t="str">
        <f t="shared" ref="EU55" si="144">IF(EW55="","",ES$2)</f>
        <v/>
      </c>
      <c r="EV55" s="123" t="str">
        <f t="shared" ref="EV55" si="145">IF(EW55="","",ES$3)</f>
        <v/>
      </c>
      <c r="EW55" s="341" t="str">
        <f t="shared" ref="EW55" si="146">IF(FD55="","",IF(ISNUMBER(SEARCH(":",FD55)),MID(FD55,FIND(":",FD55)+2,FIND("(",FD55)-FIND(":",FD55)-3),LEFT(FD55,FIND("(",FD55)-2)))</f>
        <v/>
      </c>
      <c r="EX55" s="342" t="str">
        <f t="shared" ref="EX55" si="147">IF(FD55="","",MID(FD55,FIND("(",FD55)+1,4))</f>
        <v/>
      </c>
      <c r="EY55" s="343" t="str">
        <f t="shared" ref="EY55" si="148">IF(ISNUMBER(SEARCH("*female*",FD55)),"female",IF(ISNUMBER(SEARCH("*male*",FD55)),"male",""))</f>
        <v/>
      </c>
      <c r="EZ55" s="344" t="str">
        <f t="shared" ref="EZ55" si="149">IF(FD55="","",IF(ISERROR(MID(FD55,FIND("male,",FD55)+6,(FIND(")",FD55)-(FIND("male,",FD55)+6))))=TRUE,"missing/error",MID(FD55,FIND("male,",FD55)+6,(FIND(")",FD55)-(FIND("male,",FD55)+6)))))</f>
        <v/>
      </c>
      <c r="FA55" s="345" t="str">
        <f t="shared" ref="FA55" si="150">IF(EW55="","",(MID(EW55,(SEARCH("^^",SUBSTITUTE(EW55," ","^^",LEN(EW55)-LEN(SUBSTITUTE(EW55," ","")))))+1,99)&amp;"_"&amp;LEFT(EW55,FIND(" ",EW55)-1)&amp;"_"&amp;EX55))</f>
        <v/>
      </c>
      <c r="FB55" s="120"/>
      <c r="FC55" s="120"/>
      <c r="FD55" s="120"/>
    </row>
    <row r="56" spans="1:160" ht="13.5" customHeight="1">
      <c r="A56" s="91"/>
      <c r="B56" s="120" t="s">
        <v>1805</v>
      </c>
      <c r="C56" s="83" t="s">
        <v>943</v>
      </c>
      <c r="D56" s="184"/>
      <c r="E56" s="121"/>
      <c r="F56" s="122"/>
      <c r="G56" s="123"/>
      <c r="H56" s="123"/>
      <c r="I56" s="124"/>
      <c r="J56" s="125"/>
      <c r="K56" s="126"/>
      <c r="L56" s="127"/>
      <c r="M56" s="128"/>
      <c r="O56" s="120"/>
      <c r="P56" s="184"/>
      <c r="Q56" s="121"/>
      <c r="R56" s="122"/>
      <c r="S56" s="123"/>
      <c r="T56" s="123"/>
      <c r="U56" s="124"/>
      <c r="V56" s="125"/>
      <c r="W56" s="126"/>
      <c r="X56" s="127"/>
      <c r="Y56" s="128"/>
      <c r="AA56" s="120"/>
      <c r="AB56" s="120"/>
      <c r="AC56" s="121"/>
      <c r="AD56" s="122"/>
      <c r="AE56" s="123"/>
      <c r="AF56" s="123"/>
      <c r="AG56" s="124"/>
      <c r="AH56" s="125"/>
      <c r="AI56" s="126"/>
      <c r="AJ56" s="127"/>
      <c r="AK56" s="128"/>
      <c r="AM56" s="120"/>
      <c r="AN56" s="120"/>
      <c r="AO56" s="121"/>
      <c r="AP56" s="122"/>
      <c r="AQ56" s="123"/>
      <c r="AR56" s="123"/>
      <c r="AS56" s="124"/>
      <c r="AT56" s="125"/>
      <c r="AU56" s="126"/>
      <c r="AV56" s="127"/>
      <c r="AW56" s="128"/>
      <c r="AX56" s="83"/>
      <c r="AY56" s="120"/>
      <c r="AZ56" s="120"/>
      <c r="BA56" s="121"/>
      <c r="BB56" s="122"/>
      <c r="BC56" s="123"/>
      <c r="BD56" s="123"/>
      <c r="BE56" s="124"/>
      <c r="BF56" s="125"/>
      <c r="BG56" s="126"/>
      <c r="BH56" s="127"/>
      <c r="BI56" s="128"/>
      <c r="BJ56" s="83"/>
      <c r="BK56" s="120"/>
      <c r="BL56" s="120"/>
      <c r="BM56" s="121"/>
      <c r="BN56" s="122"/>
      <c r="BO56" s="123"/>
      <c r="BP56" s="123"/>
      <c r="BQ56" s="124"/>
      <c r="BR56" s="125"/>
      <c r="BS56" s="126"/>
      <c r="BT56" s="127"/>
      <c r="BU56" s="128"/>
      <c r="BV56" s="83"/>
      <c r="BW56" s="120"/>
      <c r="BX56" s="120"/>
      <c r="BY56" s="121">
        <v>39447</v>
      </c>
      <c r="BZ56" s="122" t="s">
        <v>634</v>
      </c>
      <c r="CA56" s="123">
        <v>38902</v>
      </c>
      <c r="CB56" s="123">
        <v>40368</v>
      </c>
      <c r="CC56" s="124" t="s">
        <v>781</v>
      </c>
      <c r="CD56" s="125" t="s">
        <v>764</v>
      </c>
      <c r="CE56" s="126" t="s">
        <v>697</v>
      </c>
      <c r="CF56" s="127" t="s">
        <v>348</v>
      </c>
      <c r="CG56" s="128" t="s">
        <v>782</v>
      </c>
      <c r="CH56" s="83"/>
      <c r="CI56" s="120"/>
      <c r="CJ56" s="120"/>
      <c r="CK56" s="121">
        <v>41003</v>
      </c>
      <c r="CL56" s="122" t="s">
        <v>1406</v>
      </c>
      <c r="CM56" s="123">
        <v>40368</v>
      </c>
      <c r="CN56" s="123">
        <v>41003</v>
      </c>
      <c r="CO56" s="124" t="s">
        <v>944</v>
      </c>
      <c r="CP56" s="125" t="s">
        <v>945</v>
      </c>
      <c r="CQ56" s="126" t="s">
        <v>697</v>
      </c>
      <c r="CR56" s="127" t="s">
        <v>336</v>
      </c>
      <c r="CS56" s="128" t="s">
        <v>946</v>
      </c>
      <c r="CT56" s="83"/>
      <c r="CU56" s="120"/>
      <c r="CV56" s="120" t="s">
        <v>947</v>
      </c>
      <c r="CW56" s="121">
        <f>CW$3</f>
        <v>42452</v>
      </c>
      <c r="CX56" s="122" t="s">
        <v>693</v>
      </c>
      <c r="CY56" s="123">
        <v>41003</v>
      </c>
      <c r="CZ56" s="123">
        <v>41823</v>
      </c>
      <c r="DA56" s="124" t="s">
        <v>732</v>
      </c>
      <c r="DB56" s="125" t="s">
        <v>733</v>
      </c>
      <c r="DC56" s="126" t="s">
        <v>697</v>
      </c>
      <c r="DD56" s="127" t="s">
        <v>345</v>
      </c>
      <c r="DE56" s="128" t="s">
        <v>734</v>
      </c>
      <c r="DF56" s="83"/>
      <c r="DG56" s="120"/>
      <c r="DH56" s="120" t="s">
        <v>938</v>
      </c>
      <c r="DI56" s="121">
        <f>IF(DM56="","",DI$3)</f>
        <v>43181</v>
      </c>
      <c r="DJ56" s="122" t="str">
        <f>IF(DM56="","",DI$1)</f>
        <v>Fico III</v>
      </c>
      <c r="DK56" s="123">
        <f>IF(DM56="","",DI$2)</f>
        <v>42452</v>
      </c>
      <c r="DL56" s="123">
        <v>42978</v>
      </c>
      <c r="DM56" s="124" t="str">
        <f>IF(DT56="","",IF(ISNUMBER(SEARCH(":",DT56)),MID(DT56,FIND(":",DT56)+2,FIND("(",DT56)-FIND(":",DT56)-3),LEFT(DT56,FIND("(",DT56)-2)))</f>
        <v>Peter Plavčan</v>
      </c>
      <c r="DN56" s="125" t="str">
        <f>IF(DT56="","",MID(DT56,FIND("(",DT56)+1,4))</f>
        <v>1960</v>
      </c>
      <c r="DO56" s="126" t="str">
        <f>IF(ISNUMBER(SEARCH("*female*",DT56)),"female",IF(ISNUMBER(SEARCH("*male*",DT56)),"male",""))</f>
        <v>male</v>
      </c>
      <c r="DP56" s="154" t="s">
        <v>1401</v>
      </c>
      <c r="DQ56" s="128" t="str">
        <f>IF(DM56="","",(MID(DM56,(SEARCH("^^",SUBSTITUTE(DM56," ","^^",LEN(DM56)-LEN(SUBSTITUTE(DM56," ","")))))+1,99)&amp;"_"&amp;LEFT(DM56,FIND(" ",DM56)-1)&amp;"_"&amp;DN56))</f>
        <v>Plavčan_Peter_1960</v>
      </c>
      <c r="DR56" s="83"/>
      <c r="DS56" s="120"/>
      <c r="DT56" s="120" t="s">
        <v>1721</v>
      </c>
      <c r="DU56" s="121">
        <f>IF(DY56="","",DU$3)</f>
        <v>43910</v>
      </c>
      <c r="DV56" s="122" t="str">
        <f>IF(DY56="","",DU$1)</f>
        <v>Pelegrini I</v>
      </c>
      <c r="DW56" s="123">
        <f>IF(DY56="","",DU$2)</f>
        <v>43181</v>
      </c>
      <c r="DX56" s="123">
        <f>IF(DY56="","",DU$3)</f>
        <v>43910</v>
      </c>
      <c r="DY56" s="124" t="str">
        <f>IF(EF56="","",IF(ISNUMBER(SEARCH(":",EF56)),MID(EF56,FIND(":",EF56)+2,FIND("(",EF56)-FIND(":",EF56)-3),LEFT(EF56,FIND("(",EF56)-2)))</f>
        <v>Martina Lubyová</v>
      </c>
      <c r="DZ56" s="125" t="str">
        <f>IF(EF56="","",MID(EF56,FIND("(",EF56)+1,4))</f>
        <v>1967</v>
      </c>
      <c r="EA56" s="126" t="str">
        <f>IF(ISNUMBER(SEARCH("*female*",EF56)),"female",IF(ISNUMBER(SEARCH("*male*",EF56)),"male",""))</f>
        <v>female</v>
      </c>
      <c r="EB56" s="154" t="s">
        <v>1401</v>
      </c>
      <c r="EC56" s="128" t="str">
        <f>IF(DY56="","",(MID(DY56,(SEARCH("^^",SUBSTITUTE(DY56," ","^^",LEN(DY56)-LEN(SUBSTITUTE(DY56," ","")))))+1,99)&amp;"_"&amp;LEFT(DY56,FIND(" ",DY56)-1)&amp;"_"&amp;DZ56))</f>
        <v>Lubyová_Martina_1967</v>
      </c>
      <c r="ED56" s="83"/>
      <c r="EE56" s="120"/>
      <c r="EF56" s="120" t="s">
        <v>1733</v>
      </c>
      <c r="EG56" s="121">
        <f>IF(EK56="","",EG$3)</f>
        <v>44287</v>
      </c>
      <c r="EH56" s="122" t="str">
        <f>IF(EK56="","",EG$1)</f>
        <v>Matovič I</v>
      </c>
      <c r="EI56" s="123">
        <f>IF(EK56="","",EG$2)</f>
        <v>43910</v>
      </c>
      <c r="EJ56" s="123">
        <f>IF(EK56="","",EG$3)</f>
        <v>44287</v>
      </c>
      <c r="EK56" s="341" t="str">
        <f>IF(ER56="","",IF(ISNUMBER(SEARCH(":",ER56)),MID(ER56,FIND(":",ER56)+2,FIND("(",ER56)-FIND(":",ER56)-3),LEFT(ER56,FIND("(",ER56)-2)))</f>
        <v>Branislav Gröhling</v>
      </c>
      <c r="EL56" s="342" t="str">
        <f>IF(ER56="","",MID(ER56,FIND("(",ER56)+1,4))</f>
        <v>1974</v>
      </c>
      <c r="EM56" s="343" t="str">
        <f>IF(ISNUMBER(SEARCH("*female*",ER56)),"female",IF(ISNUMBER(SEARCH("*male*",ER56)),"male",""))</f>
        <v>male</v>
      </c>
      <c r="EN56" s="344" t="str">
        <f>IF(ER56="","",IF(ISERROR(MID(ER56,FIND("male,",ER56)+6,(FIND(")",ER56)-(FIND("male,",ER56)+6))))=TRUE,"missing/error",MID(ER56,FIND("male,",ER56)+6,(FIND(")",ER56)-(FIND("male,",ER56)+6)))))</f>
        <v>sk_sas01</v>
      </c>
      <c r="EO56" s="345" t="str">
        <f>IF(EK56="","",(MID(EK56,(SEARCH("^^",SUBSTITUTE(EK56," ","^^",LEN(EK56)-LEN(SUBSTITUTE(EK56," ","")))))+1,99)&amp;"_"&amp;LEFT(EK56,FIND(" ",EK56)-1)&amp;"_"&amp;EL56))</f>
        <v>Gröhling_Branislav_1974</v>
      </c>
      <c r="EP56" s="120"/>
      <c r="EQ56" s="120"/>
      <c r="ER56" s="120" t="s">
        <v>1756</v>
      </c>
      <c r="ES56" s="121">
        <f>IF(EW56="","",ES$3)</f>
        <v>44525</v>
      </c>
      <c r="ET56" s="122" t="str">
        <f>IF(EW56="","",ES$1)</f>
        <v>Heger I</v>
      </c>
      <c r="EU56" s="123">
        <f>IF(EW56="","",ES$2)</f>
        <v>44287</v>
      </c>
      <c r="EV56" s="123">
        <f>IF(EW56="","",ES$3)</f>
        <v>44525</v>
      </c>
      <c r="EW56" s="341" t="str">
        <f>IF(FD56="","",IF(ISNUMBER(SEARCH(":",FD56)),MID(FD56,FIND(":",FD56)+2,FIND("(",FD56)-FIND(":",FD56)-3),LEFT(FD56,FIND("(",FD56)-2)))</f>
        <v>Branislav Gröhling</v>
      </c>
      <c r="EX56" s="342" t="str">
        <f>IF(FD56="","",MID(FD56,FIND("(",FD56)+1,4))</f>
        <v>1974</v>
      </c>
      <c r="EY56" s="343" t="str">
        <f>IF(ISNUMBER(SEARCH("*female*",FD56)),"female",IF(ISNUMBER(SEARCH("*male*",FD56)),"male",""))</f>
        <v>male</v>
      </c>
      <c r="EZ56" s="344" t="str">
        <f>IF(FD56="","",IF(ISERROR(MID(FD56,FIND("male,",FD56)+6,(FIND(")",FD56)-(FIND("male,",FD56)+6))))=TRUE,"missing/error",MID(FD56,FIND("male,",FD56)+6,(FIND(")",FD56)-(FIND("male,",FD56)+6)))))</f>
        <v>sk_sas01</v>
      </c>
      <c r="FA56" s="345" t="str">
        <f>IF(EW56="","",(MID(EW56,(SEARCH("^^",SUBSTITUTE(EW56," ","^^",LEN(EW56)-LEN(SUBSTITUTE(EW56," ","")))))+1,99)&amp;"_"&amp;LEFT(EW56,FIND(" ",EW56)-1)&amp;"_"&amp;EX56))</f>
        <v>Gröhling_Branislav_1974</v>
      </c>
      <c r="FB56" s="120"/>
      <c r="FC56" s="120"/>
      <c r="FD56" s="120" t="s">
        <v>1756</v>
      </c>
    </row>
    <row r="57" spans="1:160" ht="13.5" customHeight="1">
      <c r="A57" s="91"/>
      <c r="B57" s="120" t="s">
        <v>1805</v>
      </c>
      <c r="C57" s="83" t="s">
        <v>943</v>
      </c>
      <c r="D57" s="184"/>
      <c r="E57" s="121"/>
      <c r="F57" s="122"/>
      <c r="G57" s="123"/>
      <c r="H57" s="123"/>
      <c r="I57" s="124"/>
      <c r="J57" s="125"/>
      <c r="K57" s="126"/>
      <c r="L57" s="127"/>
      <c r="M57" s="128"/>
      <c r="O57" s="120"/>
      <c r="P57" s="184"/>
      <c r="Q57" s="121"/>
      <c r="R57" s="122"/>
      <c r="S57" s="123"/>
      <c r="T57" s="123"/>
      <c r="U57" s="124"/>
      <c r="V57" s="125"/>
      <c r="W57" s="126"/>
      <c r="X57" s="127"/>
      <c r="Y57" s="128"/>
      <c r="AA57" s="120"/>
      <c r="AB57" s="120"/>
      <c r="AC57" s="121"/>
      <c r="AD57" s="122"/>
      <c r="AE57" s="123"/>
      <c r="AF57" s="123"/>
      <c r="AG57" s="124"/>
      <c r="AH57" s="125"/>
      <c r="AI57" s="126"/>
      <c r="AJ57" s="127"/>
      <c r="AK57" s="128"/>
      <c r="AM57" s="120"/>
      <c r="AN57" s="120"/>
      <c r="AO57" s="121"/>
      <c r="AP57" s="122"/>
      <c r="AQ57" s="123"/>
      <c r="AR57" s="123"/>
      <c r="AS57" s="124"/>
      <c r="AT57" s="125"/>
      <c r="AU57" s="126"/>
      <c r="AV57" s="127"/>
      <c r="AW57" s="128"/>
      <c r="AX57" s="83"/>
      <c r="AY57" s="120"/>
      <c r="AZ57" s="120"/>
      <c r="BA57" s="121"/>
      <c r="BB57" s="122"/>
      <c r="BC57" s="123"/>
      <c r="BD57" s="123"/>
      <c r="BE57" s="124"/>
      <c r="BF57" s="125"/>
      <c r="BG57" s="126"/>
      <c r="BH57" s="127"/>
      <c r="BI57" s="128"/>
      <c r="BJ57" s="83"/>
      <c r="BK57" s="120"/>
      <c r="BL57" s="120"/>
      <c r="BM57" s="121"/>
      <c r="BN57" s="122"/>
      <c r="BO57" s="123"/>
      <c r="BP57" s="123"/>
      <c r="BQ57" s="124"/>
      <c r="BR57" s="125"/>
      <c r="BS57" s="126"/>
      <c r="BT57" s="127"/>
      <c r="BU57" s="128"/>
      <c r="BV57" s="83"/>
      <c r="BW57" s="120"/>
      <c r="BX57" s="120"/>
      <c r="BY57" s="121"/>
      <c r="BZ57" s="122"/>
      <c r="CA57" s="123"/>
      <c r="CB57" s="123"/>
      <c r="CC57" s="124"/>
      <c r="CD57" s="125"/>
      <c r="CE57" s="126"/>
      <c r="CF57" s="127"/>
      <c r="CG57" s="128"/>
      <c r="CH57" s="83"/>
      <c r="CI57" s="120"/>
      <c r="CJ57" s="120"/>
      <c r="CK57" s="121"/>
      <c r="CL57" s="122"/>
      <c r="CM57" s="123"/>
      <c r="CN57" s="123"/>
      <c r="CO57" s="124"/>
      <c r="CP57" s="125"/>
      <c r="CQ57" s="126"/>
      <c r="CR57" s="127"/>
      <c r="CS57" s="128"/>
      <c r="CT57" s="83"/>
      <c r="CU57" s="120"/>
      <c r="CV57" s="120"/>
      <c r="CW57" s="121">
        <f t="shared" ref="CW57" si="151">IF(DA57="","",CW$3)</f>
        <v>42452</v>
      </c>
      <c r="CX57" s="122" t="str">
        <f t="shared" ref="CX57" si="152">IF(DA57="","",CW$1)</f>
        <v>Fico II</v>
      </c>
      <c r="CY57" s="123">
        <v>41823</v>
      </c>
      <c r="CZ57" s="123">
        <v>41968</v>
      </c>
      <c r="DA57" s="124" t="str">
        <f t="shared" ref="DA57" si="153">IF(DH57="","",IF(ISNUMBER(SEARCH(":",DH57)),MID(DH57,FIND(":",DH57)+2,FIND("(",DH57)-FIND(":",DH57)-3),LEFT(DH57,FIND("(",DH57)-2)))</f>
        <v>Peter Pellegrini</v>
      </c>
      <c r="DB57" s="125" t="str">
        <f t="shared" ref="DB57" si="154">IF(DH57="","",MID(DH57,FIND("(",DH57)+1,4))</f>
        <v>1975</v>
      </c>
      <c r="DC57" s="126" t="str">
        <f t="shared" ref="DC57" si="155">IF(ISNUMBER(SEARCH("*female*",DH57)),"female",IF(ISNUMBER(SEARCH("*male*",DH57)),"male",""))</f>
        <v>male</v>
      </c>
      <c r="DD57" s="127" t="s">
        <v>345</v>
      </c>
      <c r="DE57" s="128" t="str">
        <f t="shared" ref="DE57" si="156">IF(DA57="","",(MID(DA57,(SEARCH("^^",SUBSTITUTE(DA57," ","^^",LEN(DA57)-LEN(SUBSTITUTE(DA57," ","")))))+1,99)&amp;"_"&amp;LEFT(DA57,FIND(" ",DA57)-1)&amp;"_"&amp;DB57))</f>
        <v>Pellegrini_Peter_1975</v>
      </c>
      <c r="DF57" s="83"/>
      <c r="DG57" s="120"/>
      <c r="DH57" s="120" t="s">
        <v>1496</v>
      </c>
      <c r="DI57" s="121">
        <f t="shared" ref="DI57:DI58" si="157">IF(DM57="","",DI$3)</f>
        <v>43181</v>
      </c>
      <c r="DJ57" s="122" t="str">
        <f t="shared" ref="DJ57:DJ58" si="158">IF(DM57="","",DI$1)</f>
        <v>Fico III</v>
      </c>
      <c r="DK57" s="123">
        <v>42978</v>
      </c>
      <c r="DL57" s="123">
        <v>42991</v>
      </c>
      <c r="DM57" s="124" t="str">
        <f t="shared" ref="DM57:DM58" si="159">IF(DT57="","",IF(ISNUMBER(SEARCH(":",DT57)),MID(DT57,FIND(":",DT57)+2,FIND("(",DT57)-FIND(":",DT57)-3),LEFT(DT57,FIND("(",DT57)-2)))</f>
        <v>Gabriela Matečná</v>
      </c>
      <c r="DN57" s="125" t="str">
        <f t="shared" ref="DN57:DN58" si="160">IF(DT57="","",MID(DT57,FIND("(",DT57)+1,4))</f>
        <v>1964</v>
      </c>
      <c r="DO57" s="126" t="str">
        <f t="shared" ref="DO57:DO58" si="161">IF(ISNUMBER(SEARCH("*female*",DT57)),"female",IF(ISNUMBER(SEARCH("*male*",DT57)),"male",""))</f>
        <v>female</v>
      </c>
      <c r="DP57" s="154" t="s">
        <v>1401</v>
      </c>
      <c r="DQ57" s="128" t="str">
        <f t="shared" ref="DQ57:DQ58" si="162">IF(DM57="","",(MID(DM57,(SEARCH("^^",SUBSTITUTE(DM57," ","^^",LEN(DM57)-LEN(SUBSTITUTE(DM57," ","")))))+1,99)&amp;"_"&amp;LEFT(DM57,FIND(" ",DM57)-1)&amp;"_"&amp;DN57))</f>
        <v>Matečná_Gabriela_1964</v>
      </c>
      <c r="DR57" s="83"/>
      <c r="DS57" s="120"/>
      <c r="DT57" s="120" t="s">
        <v>1719</v>
      </c>
      <c r="DU57" s="121" t="str">
        <f t="shared" si="19"/>
        <v/>
      </c>
      <c r="DV57" s="122" t="str">
        <f t="shared" si="20"/>
        <v/>
      </c>
      <c r="DW57" s="123" t="str">
        <f t="shared" si="21"/>
        <v/>
      </c>
      <c r="DX57" s="123" t="str">
        <f t="shared" si="22"/>
        <v/>
      </c>
      <c r="DY57" s="124" t="str">
        <f t="shared" si="83"/>
        <v/>
      </c>
      <c r="DZ57" s="125" t="str">
        <f t="shared" si="24"/>
        <v/>
      </c>
      <c r="EA57" s="126" t="str">
        <f t="shared" si="25"/>
        <v/>
      </c>
      <c r="EB57" s="127" t="str">
        <f t="shared" ref="EB57:EB64" si="163">IF(EF57="","",IF(ISERROR(MID(EF57,FIND("male,",EF57)+6,(FIND(")",EF57)-(FIND("male,",EF57)+6))))=TRUE,"missing/error",MID(EF57,FIND("male,",EF57)+6,(FIND(")",EF57)-(FIND("male,",EF57)+6)))))</f>
        <v/>
      </c>
      <c r="EC57" s="128" t="str">
        <f t="shared" si="27"/>
        <v/>
      </c>
      <c r="ED57" s="83"/>
      <c r="EE57" s="120"/>
      <c r="EF57" s="120"/>
      <c r="EG57" s="121" t="str">
        <f t="shared" si="51"/>
        <v/>
      </c>
      <c r="EH57" s="122" t="str">
        <f t="shared" si="52"/>
        <v/>
      </c>
      <c r="EI57" s="123" t="str">
        <f t="shared" si="53"/>
        <v/>
      </c>
      <c r="EJ57" s="123" t="str">
        <f t="shared" si="54"/>
        <v/>
      </c>
      <c r="EK57" s="341" t="str">
        <f t="shared" si="85"/>
        <v/>
      </c>
      <c r="EL57" s="342" t="str">
        <f t="shared" si="6"/>
        <v/>
      </c>
      <c r="EM57" s="343" t="str">
        <f t="shared" si="7"/>
        <v/>
      </c>
      <c r="EN57" s="344" t="str">
        <f t="shared" si="0"/>
        <v/>
      </c>
      <c r="EO57" s="345" t="str">
        <f t="shared" si="8"/>
        <v/>
      </c>
      <c r="EP57" s="120"/>
      <c r="EQ57" s="120"/>
      <c r="ER57" s="120"/>
      <c r="ES57" s="121" t="str">
        <f t="shared" si="43"/>
        <v/>
      </c>
      <c r="ET57" s="122" t="str">
        <f t="shared" si="44"/>
        <v/>
      </c>
      <c r="EU57" s="123" t="str">
        <f t="shared" si="45"/>
        <v/>
      </c>
      <c r="EV57" s="123" t="str">
        <f t="shared" si="46"/>
        <v/>
      </c>
      <c r="EW57" s="341" t="str">
        <f t="shared" si="86"/>
        <v/>
      </c>
      <c r="EX57" s="342" t="str">
        <f t="shared" si="48"/>
        <v/>
      </c>
      <c r="EY57" s="343" t="str">
        <f t="shared" si="49"/>
        <v/>
      </c>
      <c r="EZ57" s="344" t="str">
        <f t="shared" si="1"/>
        <v/>
      </c>
      <c r="FA57" s="345" t="str">
        <f t="shared" si="50"/>
        <v/>
      </c>
      <c r="FB57" s="120"/>
      <c r="FC57" s="120"/>
      <c r="FD57" s="120"/>
    </row>
    <row r="58" spans="1:160" ht="13.5" customHeight="1">
      <c r="A58" s="91"/>
      <c r="B58" s="120" t="s">
        <v>1805</v>
      </c>
      <c r="C58" s="83" t="s">
        <v>943</v>
      </c>
      <c r="D58" s="184"/>
      <c r="E58" s="121"/>
      <c r="F58" s="122"/>
      <c r="G58" s="123"/>
      <c r="H58" s="123"/>
      <c r="I58" s="124"/>
      <c r="J58" s="125"/>
      <c r="K58" s="126"/>
      <c r="L58" s="127"/>
      <c r="M58" s="128"/>
      <c r="O58" s="120"/>
      <c r="P58" s="184"/>
      <c r="Q58" s="121"/>
      <c r="R58" s="122"/>
      <c r="S58" s="123"/>
      <c r="T58" s="123"/>
      <c r="U58" s="124"/>
      <c r="V58" s="125"/>
      <c r="W58" s="126"/>
      <c r="X58" s="127"/>
      <c r="Y58" s="128"/>
      <c r="AA58" s="120"/>
      <c r="AB58" s="120"/>
      <c r="AC58" s="121"/>
      <c r="AD58" s="122"/>
      <c r="AE58" s="123"/>
      <c r="AF58" s="123"/>
      <c r="AG58" s="124"/>
      <c r="AH58" s="125"/>
      <c r="AI58" s="126"/>
      <c r="AJ58" s="127"/>
      <c r="AK58" s="128"/>
      <c r="AM58" s="120"/>
      <c r="AN58" s="120"/>
      <c r="AO58" s="121"/>
      <c r="AP58" s="122"/>
      <c r="AQ58" s="123"/>
      <c r="AR58" s="123"/>
      <c r="AS58" s="124"/>
      <c r="AT58" s="125"/>
      <c r="AU58" s="126"/>
      <c r="AV58" s="127"/>
      <c r="AW58" s="128"/>
      <c r="AX58" s="83"/>
      <c r="AY58" s="120"/>
      <c r="AZ58" s="120"/>
      <c r="BA58" s="121"/>
      <c r="BB58" s="122"/>
      <c r="BC58" s="123"/>
      <c r="BD58" s="123"/>
      <c r="BE58" s="124"/>
      <c r="BF58" s="125"/>
      <c r="BG58" s="126"/>
      <c r="BH58" s="127"/>
      <c r="BI58" s="128"/>
      <c r="BJ58" s="83"/>
      <c r="BK58" s="120"/>
      <c r="BL58" s="120"/>
      <c r="BM58" s="121"/>
      <c r="BN58" s="122"/>
      <c r="BO58" s="123"/>
      <c r="BP58" s="123"/>
      <c r="BQ58" s="124"/>
      <c r="BR58" s="125"/>
      <c r="BS58" s="126"/>
      <c r="BT58" s="127"/>
      <c r="BU58" s="128"/>
      <c r="BV58" s="83"/>
      <c r="BW58" s="120"/>
      <c r="BX58" s="120"/>
      <c r="BY58" s="121"/>
      <c r="BZ58" s="122"/>
      <c r="CA58" s="123"/>
      <c r="CB58" s="123"/>
      <c r="CC58" s="124"/>
      <c r="CD58" s="125"/>
      <c r="CE58" s="126"/>
      <c r="CF58" s="127"/>
      <c r="CG58" s="128"/>
      <c r="CH58" s="83"/>
      <c r="CI58" s="120"/>
      <c r="CJ58" s="120"/>
      <c r="CK58" s="121"/>
      <c r="CL58" s="122"/>
      <c r="CM58" s="123"/>
      <c r="CN58" s="123"/>
      <c r="CO58" s="124"/>
      <c r="CP58" s="125"/>
      <c r="CQ58" s="126"/>
      <c r="CR58" s="127"/>
      <c r="CS58" s="128"/>
      <c r="CT58" s="83"/>
      <c r="CU58" s="120"/>
      <c r="CV58" s="120"/>
      <c r="CW58" s="121">
        <f t="shared" ref="CW58" si="164">IF(DA58="","",CW$3)</f>
        <v>42452</v>
      </c>
      <c r="CX58" s="122" t="str">
        <f t="shared" ref="CX58" si="165">IF(DA58="","",CW$1)</f>
        <v>Fico II</v>
      </c>
      <c r="CY58" s="123">
        <v>41968</v>
      </c>
      <c r="CZ58" s="123">
        <f t="shared" ref="CZ58" si="166">IF(DA58="","",CW$3)</f>
        <v>42452</v>
      </c>
      <c r="DA58" s="124" t="str">
        <f t="shared" ref="DA58" si="167">IF(DH58="","",IF(ISNUMBER(SEARCH(":",DH58)),MID(DH58,FIND(":",DH58)+2,FIND("(",DH58)-FIND(":",DH58)-3),LEFT(DH58,FIND("(",DH58)-2)))</f>
        <v>Juraj Draxler</v>
      </c>
      <c r="DB58" s="125" t="str">
        <f t="shared" ref="DB58" si="168">IF(DH58="","",MID(DH58,FIND("(",DH58)+1,4))</f>
        <v>1975</v>
      </c>
      <c r="DC58" s="126" t="str">
        <f t="shared" ref="DC58" si="169">IF(ISNUMBER(SEARCH("*female*",DH58)),"female",IF(ISNUMBER(SEARCH("*male*",DH58)),"male",""))</f>
        <v>male</v>
      </c>
      <c r="DD58" s="154" t="s">
        <v>1401</v>
      </c>
      <c r="DE58" s="128" t="str">
        <f t="shared" ref="DE58" si="170">IF(DA58="","",(MID(DA58,(SEARCH("^^",SUBSTITUTE(DA58," ","^^",LEN(DA58)-LEN(SUBSTITUTE(DA58," ","")))))+1,99)&amp;"_"&amp;LEFT(DA58,FIND(" ",DA58)-1)&amp;"_"&amp;DB58))</f>
        <v>Draxler_Juraj_1975</v>
      </c>
      <c r="DF58" s="83"/>
      <c r="DG58" s="120"/>
      <c r="DH58" s="120" t="s">
        <v>1577</v>
      </c>
      <c r="DI58" s="121">
        <f t="shared" si="157"/>
        <v>43181</v>
      </c>
      <c r="DJ58" s="122" t="str">
        <f t="shared" si="158"/>
        <v>Fico III</v>
      </c>
      <c r="DK58" s="123">
        <v>42991</v>
      </c>
      <c r="DL58" s="123">
        <f t="shared" si="13"/>
        <v>43181</v>
      </c>
      <c r="DM58" s="124" t="str">
        <f t="shared" si="159"/>
        <v>Martina Lubyová</v>
      </c>
      <c r="DN58" s="125" t="str">
        <f t="shared" si="160"/>
        <v>1967</v>
      </c>
      <c r="DO58" s="126" t="str">
        <f t="shared" si="161"/>
        <v>female</v>
      </c>
      <c r="DP58" s="154" t="s">
        <v>1401</v>
      </c>
      <c r="DQ58" s="128" t="str">
        <f t="shared" si="162"/>
        <v>Lubyová_Martina_1967</v>
      </c>
      <c r="DR58" s="83"/>
      <c r="DS58" s="120"/>
      <c r="DT58" s="120" t="s">
        <v>1733</v>
      </c>
      <c r="DU58" s="121" t="str">
        <f t="shared" si="19"/>
        <v/>
      </c>
      <c r="DV58" s="122" t="str">
        <f t="shared" si="20"/>
        <v/>
      </c>
      <c r="DW58" s="123" t="str">
        <f t="shared" si="21"/>
        <v/>
      </c>
      <c r="DX58" s="123" t="str">
        <f t="shared" si="22"/>
        <v/>
      </c>
      <c r="DY58" s="124" t="str">
        <f t="shared" si="83"/>
        <v/>
      </c>
      <c r="DZ58" s="125" t="str">
        <f t="shared" si="24"/>
        <v/>
      </c>
      <c r="EA58" s="126" t="str">
        <f t="shared" si="25"/>
        <v/>
      </c>
      <c r="EB58" s="127" t="str">
        <f t="shared" si="163"/>
        <v/>
      </c>
      <c r="EC58" s="128" t="str">
        <f t="shared" si="27"/>
        <v/>
      </c>
      <c r="ED58" s="83"/>
      <c r="EE58" s="120"/>
      <c r="EF58" s="120"/>
      <c r="EG58" s="121" t="str">
        <f t="shared" si="51"/>
        <v/>
      </c>
      <c r="EH58" s="122" t="str">
        <f t="shared" si="52"/>
        <v/>
      </c>
      <c r="EI58" s="123" t="str">
        <f t="shared" si="53"/>
        <v/>
      </c>
      <c r="EJ58" s="123" t="str">
        <f t="shared" si="54"/>
        <v/>
      </c>
      <c r="EK58" s="341" t="str">
        <f t="shared" si="85"/>
        <v/>
      </c>
      <c r="EL58" s="342" t="str">
        <f t="shared" si="6"/>
        <v/>
      </c>
      <c r="EM58" s="343" t="str">
        <f t="shared" si="7"/>
        <v/>
      </c>
      <c r="EN58" s="344" t="str">
        <f t="shared" si="0"/>
        <v/>
      </c>
      <c r="EO58" s="345" t="str">
        <f t="shared" si="8"/>
        <v/>
      </c>
      <c r="EP58" s="120"/>
      <c r="EQ58" s="120"/>
      <c r="ER58" s="120"/>
      <c r="ES58" s="121" t="str">
        <f t="shared" si="43"/>
        <v/>
      </c>
      <c r="ET58" s="122" t="str">
        <f t="shared" si="44"/>
        <v/>
      </c>
      <c r="EU58" s="123" t="str">
        <f t="shared" si="45"/>
        <v/>
      </c>
      <c r="EV58" s="123" t="str">
        <f t="shared" si="46"/>
        <v/>
      </c>
      <c r="EW58" s="341" t="str">
        <f t="shared" si="86"/>
        <v/>
      </c>
      <c r="EX58" s="342" t="str">
        <f t="shared" si="48"/>
        <v/>
      </c>
      <c r="EY58" s="343" t="str">
        <f t="shared" si="49"/>
        <v/>
      </c>
      <c r="EZ58" s="344" t="str">
        <f t="shared" si="1"/>
        <v/>
      </c>
      <c r="FA58" s="345" t="str">
        <f t="shared" si="50"/>
        <v/>
      </c>
      <c r="FB58" s="120"/>
      <c r="FC58" s="120"/>
      <c r="FD58" s="120"/>
    </row>
    <row r="59" spans="1:160" ht="13.5" customHeight="1">
      <c r="A59" s="91"/>
      <c r="B59" s="120" t="s">
        <v>948</v>
      </c>
      <c r="C59" s="83" t="s">
        <v>949</v>
      </c>
      <c r="D59" s="184"/>
      <c r="E59" s="121">
        <v>33779</v>
      </c>
      <c r="F59" s="122" t="s">
        <v>628</v>
      </c>
      <c r="G59" s="123">
        <v>33779</v>
      </c>
      <c r="H59" s="123">
        <v>34283</v>
      </c>
      <c r="I59" s="124" t="s">
        <v>950</v>
      </c>
      <c r="J59" s="125">
        <v>1940</v>
      </c>
      <c r="K59" s="126" t="s">
        <v>697</v>
      </c>
      <c r="L59" s="127" t="s">
        <v>298</v>
      </c>
      <c r="M59" s="128" t="s">
        <v>951</v>
      </c>
      <c r="O59" s="120"/>
      <c r="P59" s="184"/>
      <c r="Q59" s="121">
        <v>34283</v>
      </c>
      <c r="R59" s="122" t="s">
        <v>629</v>
      </c>
      <c r="S59" s="123">
        <v>34283</v>
      </c>
      <c r="T59" s="123">
        <v>34409</v>
      </c>
      <c r="U59" s="124" t="s">
        <v>950</v>
      </c>
      <c r="V59" s="125" t="s">
        <v>726</v>
      </c>
      <c r="W59" s="126" t="s">
        <v>697</v>
      </c>
      <c r="X59" s="127" t="s">
        <v>298</v>
      </c>
      <c r="Y59" s="128" t="s">
        <v>951</v>
      </c>
      <c r="AA59" s="120"/>
      <c r="AB59" s="120"/>
      <c r="AC59" s="121">
        <v>34409</v>
      </c>
      <c r="AD59" s="122" t="s">
        <v>630</v>
      </c>
      <c r="AE59" s="123">
        <v>34409</v>
      </c>
      <c r="AF59" s="123">
        <v>34680</v>
      </c>
      <c r="AG59" s="124" t="s">
        <v>952</v>
      </c>
      <c r="AH59" s="125" t="s">
        <v>953</v>
      </c>
      <c r="AI59" s="126" t="s">
        <v>697</v>
      </c>
      <c r="AJ59" s="127" t="s">
        <v>338</v>
      </c>
      <c r="AK59" s="128" t="s">
        <v>954</v>
      </c>
      <c r="AM59" s="120"/>
      <c r="AN59" s="120"/>
      <c r="AO59" s="121">
        <v>36160</v>
      </c>
      <c r="AP59" s="122" t="s">
        <v>631</v>
      </c>
      <c r="AQ59" s="123">
        <v>34680</v>
      </c>
      <c r="AR59" s="123">
        <v>36129</v>
      </c>
      <c r="AS59" s="124" t="s">
        <v>950</v>
      </c>
      <c r="AT59" s="125" t="s">
        <v>726</v>
      </c>
      <c r="AU59" s="126" t="s">
        <v>697</v>
      </c>
      <c r="AV59" s="127" t="s">
        <v>298</v>
      </c>
      <c r="AW59" s="128" t="s">
        <v>951</v>
      </c>
      <c r="AX59" s="83"/>
      <c r="AY59" s="120"/>
      <c r="AZ59" s="120"/>
      <c r="BA59" s="121">
        <v>36160</v>
      </c>
      <c r="BB59" s="122" t="s">
        <v>632</v>
      </c>
      <c r="BC59" s="123">
        <v>36129</v>
      </c>
      <c r="BD59" s="123">
        <v>37576</v>
      </c>
      <c r="BE59" s="124" t="s">
        <v>955</v>
      </c>
      <c r="BF59" s="125" t="s">
        <v>804</v>
      </c>
      <c r="BG59" s="126" t="s">
        <v>697</v>
      </c>
      <c r="BH59" s="127" t="s">
        <v>311</v>
      </c>
      <c r="BI59" s="128" t="s">
        <v>956</v>
      </c>
      <c r="BJ59" s="83"/>
      <c r="BK59" s="120"/>
      <c r="BL59" s="120"/>
      <c r="BM59" s="121">
        <v>37621</v>
      </c>
      <c r="BN59" s="122" t="s">
        <v>633</v>
      </c>
      <c r="BO59" s="123">
        <v>37576</v>
      </c>
      <c r="BP59" s="123">
        <v>38902</v>
      </c>
      <c r="BQ59" s="124" t="s">
        <v>955</v>
      </c>
      <c r="BR59" s="125" t="s">
        <v>804</v>
      </c>
      <c r="BS59" s="126" t="s">
        <v>697</v>
      </c>
      <c r="BT59" s="127" t="s">
        <v>311</v>
      </c>
      <c r="BU59" s="128" t="s">
        <v>956</v>
      </c>
      <c r="BV59" s="83"/>
      <c r="BW59" s="120"/>
      <c r="BX59" s="120"/>
      <c r="BY59" s="121">
        <v>39082</v>
      </c>
      <c r="BZ59" s="122" t="s">
        <v>634</v>
      </c>
      <c r="CA59" s="123">
        <v>38902</v>
      </c>
      <c r="CB59" s="123">
        <v>39678</v>
      </c>
      <c r="CC59" s="124" t="s">
        <v>957</v>
      </c>
      <c r="CD59" s="125" t="s">
        <v>704</v>
      </c>
      <c r="CE59" s="126" t="s">
        <v>697</v>
      </c>
      <c r="CF59" s="127" t="s">
        <v>348</v>
      </c>
      <c r="CG59" s="128" t="s">
        <v>958</v>
      </c>
      <c r="CH59" s="83"/>
      <c r="CI59" s="120"/>
      <c r="CJ59" s="120"/>
      <c r="CK59" s="121" t="s">
        <v>277</v>
      </c>
      <c r="CL59" s="122" t="s">
        <v>277</v>
      </c>
      <c r="CM59" s="123" t="s">
        <v>277</v>
      </c>
      <c r="CN59" s="123" t="s">
        <v>277</v>
      </c>
      <c r="CO59" s="124" t="s">
        <v>277</v>
      </c>
      <c r="CP59" s="125" t="s">
        <v>277</v>
      </c>
      <c r="CQ59" s="126" t="s">
        <v>277</v>
      </c>
      <c r="CR59" s="127" t="s">
        <v>277</v>
      </c>
      <c r="CS59" s="128" t="s">
        <v>277</v>
      </c>
      <c r="CT59" s="83"/>
      <c r="CU59" s="120"/>
      <c r="CV59" s="120"/>
      <c r="CW59" s="121">
        <f>CW$3</f>
        <v>42452</v>
      </c>
      <c r="CX59" s="122" t="s">
        <v>693</v>
      </c>
      <c r="CY59" s="123">
        <v>41003</v>
      </c>
      <c r="CZ59" s="123">
        <f>CW$3</f>
        <v>42452</v>
      </c>
      <c r="DA59" s="124" t="s">
        <v>959</v>
      </c>
      <c r="DB59" s="125" t="s">
        <v>960</v>
      </c>
      <c r="DC59" s="126" t="s">
        <v>697</v>
      </c>
      <c r="DD59" s="127" t="s">
        <v>345</v>
      </c>
      <c r="DE59" s="128" t="s">
        <v>961</v>
      </c>
      <c r="DF59" s="83"/>
      <c r="DG59" s="120"/>
      <c r="DH59" s="120" t="s">
        <v>1397</v>
      </c>
      <c r="DI59" s="121">
        <f t="shared" si="10"/>
        <v>43181</v>
      </c>
      <c r="DJ59" s="122" t="str">
        <f t="shared" si="11"/>
        <v>Fico III</v>
      </c>
      <c r="DK59" s="123">
        <f t="shared" si="12"/>
        <v>42452</v>
      </c>
      <c r="DL59" s="123">
        <f t="shared" si="13"/>
        <v>43181</v>
      </c>
      <c r="DM59" s="124" t="str">
        <f t="shared" si="14"/>
        <v>Laszlo Solymos</v>
      </c>
      <c r="DN59" s="125" t="str">
        <f t="shared" si="15"/>
        <v>1968</v>
      </c>
      <c r="DO59" s="126" t="str">
        <f t="shared" si="16"/>
        <v>male</v>
      </c>
      <c r="DP59" s="127" t="str">
        <f t="shared" si="17"/>
        <v>sk_mosthid01</v>
      </c>
      <c r="DQ59" s="128" t="str">
        <f t="shared" si="18"/>
        <v>Solymos_Laszlo_1968</v>
      </c>
      <c r="DR59" s="83"/>
      <c r="DS59" s="120"/>
      <c r="DT59" s="120" t="s">
        <v>1722</v>
      </c>
      <c r="DU59" s="121">
        <f t="shared" si="19"/>
        <v>43910</v>
      </c>
      <c r="DV59" s="122" t="str">
        <f t="shared" si="20"/>
        <v>Pelegrini I</v>
      </c>
      <c r="DW59" s="123">
        <f t="shared" si="21"/>
        <v>43181</v>
      </c>
      <c r="DX59" s="123">
        <v>43858</v>
      </c>
      <c r="DY59" s="124" t="str">
        <f t="shared" si="83"/>
        <v>Laszlo Solymos</v>
      </c>
      <c r="DZ59" s="125" t="str">
        <f t="shared" si="24"/>
        <v>1968</v>
      </c>
      <c r="EA59" s="126" t="str">
        <f t="shared" si="25"/>
        <v>male</v>
      </c>
      <c r="EB59" s="127" t="str">
        <f t="shared" si="163"/>
        <v>sk_mosthid01</v>
      </c>
      <c r="EC59" s="128" t="str">
        <f t="shared" si="27"/>
        <v>Solymos_Laszlo_1968</v>
      </c>
      <c r="ED59" s="83"/>
      <c r="EE59" s="120"/>
      <c r="EF59" s="120" t="s">
        <v>1722</v>
      </c>
      <c r="EG59" s="121">
        <f t="shared" si="51"/>
        <v>44287</v>
      </c>
      <c r="EH59" s="122" t="str">
        <f t="shared" si="52"/>
        <v>Matovič I</v>
      </c>
      <c r="EI59" s="123">
        <f t="shared" ref="EI59:EI60" si="171">IF(EK59="","",EG$2)</f>
        <v>43910</v>
      </c>
      <c r="EJ59" s="123">
        <f t="shared" si="54"/>
        <v>44287</v>
      </c>
      <c r="EK59" s="341" t="str">
        <f t="shared" si="85"/>
        <v>Ján Budaj</v>
      </c>
      <c r="EL59" s="342" t="str">
        <f t="shared" si="6"/>
        <v>1952</v>
      </c>
      <c r="EM59" s="343" t="str">
        <f t="shared" si="7"/>
        <v>male</v>
      </c>
      <c r="EN59" s="344" t="str">
        <f t="shared" si="0"/>
        <v>sk_olano01</v>
      </c>
      <c r="EO59" s="345" t="str">
        <f t="shared" si="8"/>
        <v>Budaj_Ján_1952</v>
      </c>
      <c r="EP59" s="120"/>
      <c r="EQ59" s="120"/>
      <c r="ER59" s="120" t="s">
        <v>1755</v>
      </c>
      <c r="ES59" s="121">
        <f t="shared" si="43"/>
        <v>44525</v>
      </c>
      <c r="ET59" s="122" t="str">
        <f t="shared" si="44"/>
        <v>Heger I</v>
      </c>
      <c r="EU59" s="123">
        <f t="shared" si="45"/>
        <v>44287</v>
      </c>
      <c r="EV59" s="123">
        <f t="shared" si="46"/>
        <v>44525</v>
      </c>
      <c r="EW59" s="341" t="str">
        <f t="shared" si="86"/>
        <v>Ján Budaj</v>
      </c>
      <c r="EX59" s="342" t="str">
        <f t="shared" si="48"/>
        <v>1952</v>
      </c>
      <c r="EY59" s="343" t="str">
        <f t="shared" si="49"/>
        <v>male</v>
      </c>
      <c r="EZ59" s="344" t="str">
        <f t="shared" si="1"/>
        <v>sk_olano01</v>
      </c>
      <c r="FA59" s="345" t="str">
        <f t="shared" si="50"/>
        <v>Budaj_Ján_1952</v>
      </c>
      <c r="FB59" s="120"/>
      <c r="FC59" s="120"/>
      <c r="FD59" s="120" t="s">
        <v>1755</v>
      </c>
    </row>
    <row r="60" spans="1:160" ht="13.5" customHeight="1">
      <c r="A60" s="91"/>
      <c r="B60" s="120" t="s">
        <v>948</v>
      </c>
      <c r="C60" s="83" t="s">
        <v>949</v>
      </c>
      <c r="D60" s="184"/>
      <c r="E60" s="121"/>
      <c r="F60" s="122"/>
      <c r="G60" s="123"/>
      <c r="H60" s="123"/>
      <c r="I60" s="124"/>
      <c r="J60" s="125"/>
      <c r="K60" s="126"/>
      <c r="L60" s="127"/>
      <c r="M60" s="128" t="s">
        <v>277</v>
      </c>
      <c r="O60" s="120"/>
      <c r="P60" s="184"/>
      <c r="Q60" s="121"/>
      <c r="R60" s="122"/>
      <c r="S60" s="123"/>
      <c r="T60" s="123"/>
      <c r="U60" s="124"/>
      <c r="V60" s="125"/>
      <c r="W60" s="126"/>
      <c r="X60" s="127"/>
      <c r="Y60" s="128" t="s">
        <v>277</v>
      </c>
      <c r="AA60" s="120"/>
      <c r="AB60" s="120"/>
      <c r="AC60" s="121"/>
      <c r="AD60" s="122"/>
      <c r="AE60" s="123"/>
      <c r="AF60" s="123" t="s">
        <v>277</v>
      </c>
      <c r="AG60" s="124"/>
      <c r="AH60" s="125"/>
      <c r="AI60" s="126"/>
      <c r="AJ60" s="127"/>
      <c r="AK60" s="128" t="s">
        <v>277</v>
      </c>
      <c r="AM60" s="120"/>
      <c r="AN60" s="120"/>
      <c r="AO60" s="121"/>
      <c r="AP60" s="122"/>
      <c r="AQ60" s="123"/>
      <c r="AR60" s="123" t="s">
        <v>277</v>
      </c>
      <c r="AS60" s="124"/>
      <c r="AT60" s="125"/>
      <c r="AU60" s="126"/>
      <c r="AV60" s="127"/>
      <c r="AW60" s="128" t="s">
        <v>277</v>
      </c>
      <c r="AX60" s="83"/>
      <c r="AY60" s="120"/>
      <c r="AZ60" s="120"/>
      <c r="BA60" s="121"/>
      <c r="BB60" s="122"/>
      <c r="BC60" s="123"/>
      <c r="BD60" s="123" t="s">
        <v>277</v>
      </c>
      <c r="BE60" s="124"/>
      <c r="BF60" s="125"/>
      <c r="BG60" s="126"/>
      <c r="BH60" s="127"/>
      <c r="BI60" s="128" t="s">
        <v>277</v>
      </c>
      <c r="BJ60" s="83"/>
      <c r="BK60" s="120"/>
      <c r="BL60" s="120"/>
      <c r="BM60" s="121"/>
      <c r="BN60" s="122"/>
      <c r="BO60" s="123"/>
      <c r="BP60" s="123" t="s">
        <v>277</v>
      </c>
      <c r="BQ60" s="124"/>
      <c r="BR60" s="125"/>
      <c r="BS60" s="126"/>
      <c r="BT60" s="127"/>
      <c r="BU60" s="128" t="s">
        <v>277</v>
      </c>
      <c r="BV60" s="83"/>
      <c r="BW60" s="120"/>
      <c r="BX60" s="120"/>
      <c r="BY60" s="121">
        <v>40178</v>
      </c>
      <c r="BZ60" s="122" t="s">
        <v>634</v>
      </c>
      <c r="CA60" s="123">
        <v>39678</v>
      </c>
      <c r="CB60" s="123">
        <v>39939</v>
      </c>
      <c r="CC60" s="124" t="s">
        <v>962</v>
      </c>
      <c r="CD60" s="125" t="s">
        <v>775</v>
      </c>
      <c r="CE60" s="126" t="s">
        <v>697</v>
      </c>
      <c r="CF60" s="127" t="s">
        <v>348</v>
      </c>
      <c r="CG60" s="128" t="s">
        <v>963</v>
      </c>
      <c r="CH60" s="83"/>
      <c r="CI60" s="120" t="s">
        <v>822</v>
      </c>
      <c r="CJ60" s="120"/>
      <c r="CK60" s="121">
        <v>41003</v>
      </c>
      <c r="CL60" s="122" t="s">
        <v>1406</v>
      </c>
      <c r="CM60" s="123">
        <v>40368</v>
      </c>
      <c r="CN60" s="123">
        <v>41003</v>
      </c>
      <c r="CO60" s="124" t="s">
        <v>964</v>
      </c>
      <c r="CP60" s="125" t="s">
        <v>757</v>
      </c>
      <c r="CQ60" s="126" t="s">
        <v>697</v>
      </c>
      <c r="CR60" s="127" t="s">
        <v>371</v>
      </c>
      <c r="CS60" s="128" t="s">
        <v>965</v>
      </c>
      <c r="CT60" s="83"/>
      <c r="CU60" s="120"/>
      <c r="CV60" s="120" t="s">
        <v>966</v>
      </c>
      <c r="CW60" s="121" t="s">
        <v>277</v>
      </c>
      <c r="CX60" s="122" t="s">
        <v>277</v>
      </c>
      <c r="CY60" s="123" t="s">
        <v>277</v>
      </c>
      <c r="CZ60" s="123" t="s">
        <v>277</v>
      </c>
      <c r="DA60" s="124" t="s">
        <v>277</v>
      </c>
      <c r="DB60" s="125" t="s">
        <v>277</v>
      </c>
      <c r="DC60" s="126" t="s">
        <v>277</v>
      </c>
      <c r="DD60" s="127" t="s">
        <v>277</v>
      </c>
      <c r="DE60" s="128" t="s">
        <v>277</v>
      </c>
      <c r="DF60" s="83"/>
      <c r="DG60" s="120"/>
      <c r="DH60" s="120"/>
      <c r="DI60" s="121" t="str">
        <f t="shared" si="10"/>
        <v/>
      </c>
      <c r="DJ60" s="122" t="str">
        <f t="shared" si="11"/>
        <v/>
      </c>
      <c r="DK60" s="123" t="str">
        <f t="shared" si="12"/>
        <v/>
      </c>
      <c r="DL60" s="123" t="str">
        <f t="shared" si="13"/>
        <v/>
      </c>
      <c r="DM60" s="124" t="str">
        <f t="shared" si="14"/>
        <v/>
      </c>
      <c r="DN60" s="125" t="str">
        <f t="shared" si="15"/>
        <v/>
      </c>
      <c r="DO60" s="126" t="str">
        <f t="shared" si="16"/>
        <v/>
      </c>
      <c r="DP60" s="127" t="str">
        <f t="shared" si="17"/>
        <v/>
      </c>
      <c r="DQ60" s="128" t="str">
        <f t="shared" si="18"/>
        <v/>
      </c>
      <c r="DR60" s="83"/>
      <c r="DS60" s="120"/>
      <c r="DT60" s="120"/>
      <c r="DU60" s="121">
        <f t="shared" si="19"/>
        <v>43910</v>
      </c>
      <c r="DV60" s="122" t="str">
        <f t="shared" si="20"/>
        <v>Pelegrini I</v>
      </c>
      <c r="DW60" s="123">
        <v>43858</v>
      </c>
      <c r="DX60" s="123">
        <f t="shared" si="22"/>
        <v>43910</v>
      </c>
      <c r="DY60" s="124" t="str">
        <f t="shared" si="83"/>
        <v>Árpád Érsek</v>
      </c>
      <c r="DZ60" s="125" t="str">
        <f t="shared" si="24"/>
        <v>1958</v>
      </c>
      <c r="EA60" s="126" t="str">
        <f t="shared" si="25"/>
        <v>male</v>
      </c>
      <c r="EB60" s="127" t="str">
        <f t="shared" si="163"/>
        <v>sk_mosthid01</v>
      </c>
      <c r="EC60" s="128" t="str">
        <f t="shared" si="27"/>
        <v>Érsek_Árpád_1958</v>
      </c>
      <c r="ED60" s="83"/>
      <c r="EE60" s="120"/>
      <c r="EF60" s="120" t="s">
        <v>1735</v>
      </c>
      <c r="EG60" s="121" t="str">
        <f t="shared" si="51"/>
        <v/>
      </c>
      <c r="EH60" s="122" t="str">
        <f t="shared" si="52"/>
        <v/>
      </c>
      <c r="EI60" s="123" t="str">
        <f t="shared" si="171"/>
        <v/>
      </c>
      <c r="EJ60" s="123" t="str">
        <f t="shared" si="54"/>
        <v/>
      </c>
      <c r="EK60" s="341" t="str">
        <f t="shared" si="85"/>
        <v/>
      </c>
      <c r="EL60" s="342" t="str">
        <f t="shared" si="6"/>
        <v/>
      </c>
      <c r="EM60" s="343" t="str">
        <f t="shared" si="7"/>
        <v/>
      </c>
      <c r="EN60" s="344" t="str">
        <f t="shared" si="0"/>
        <v/>
      </c>
      <c r="EO60" s="345" t="str">
        <f t="shared" si="8"/>
        <v/>
      </c>
      <c r="EP60" s="120"/>
      <c r="EQ60" s="120"/>
      <c r="ER60" s="120"/>
      <c r="ES60" s="121" t="str">
        <f t="shared" si="43"/>
        <v/>
      </c>
      <c r="ET60" s="122" t="str">
        <f t="shared" si="44"/>
        <v/>
      </c>
      <c r="EU60" s="123" t="str">
        <f t="shared" si="45"/>
        <v/>
      </c>
      <c r="EV60" s="123" t="str">
        <f t="shared" si="46"/>
        <v/>
      </c>
      <c r="EW60" s="341" t="str">
        <f t="shared" si="86"/>
        <v/>
      </c>
      <c r="EX60" s="342" t="str">
        <f t="shared" si="48"/>
        <v/>
      </c>
      <c r="EY60" s="343" t="str">
        <f t="shared" si="49"/>
        <v/>
      </c>
      <c r="EZ60" s="344" t="str">
        <f t="shared" si="1"/>
        <v/>
      </c>
      <c r="FA60" s="345" t="str">
        <f t="shared" si="50"/>
        <v/>
      </c>
      <c r="FB60" s="120"/>
      <c r="FC60" s="120"/>
      <c r="FD60" s="120"/>
    </row>
    <row r="61" spans="1:160" ht="13.5" customHeight="1">
      <c r="A61" s="91"/>
      <c r="B61" s="120" t="s">
        <v>948</v>
      </c>
      <c r="C61" s="83" t="s">
        <v>949</v>
      </c>
      <c r="D61" s="184"/>
      <c r="E61" s="121"/>
      <c r="F61" s="122"/>
      <c r="G61" s="123"/>
      <c r="H61" s="123"/>
      <c r="I61" s="124"/>
      <c r="J61" s="125"/>
      <c r="K61" s="126"/>
      <c r="L61" s="127"/>
      <c r="M61" s="128" t="s">
        <v>277</v>
      </c>
      <c r="O61" s="120"/>
      <c r="P61" s="184"/>
      <c r="Q61" s="121"/>
      <c r="R61" s="122"/>
      <c r="S61" s="123"/>
      <c r="T61" s="123"/>
      <c r="U61" s="124"/>
      <c r="V61" s="125"/>
      <c r="W61" s="126"/>
      <c r="X61" s="127"/>
      <c r="Y61" s="128" t="s">
        <v>277</v>
      </c>
      <c r="AA61" s="120"/>
      <c r="AB61" s="120"/>
      <c r="AC61" s="121"/>
      <c r="AD61" s="122"/>
      <c r="AE61" s="123"/>
      <c r="AF61" s="123" t="s">
        <v>277</v>
      </c>
      <c r="AG61" s="124"/>
      <c r="AH61" s="125"/>
      <c r="AI61" s="126"/>
      <c r="AJ61" s="127"/>
      <c r="AK61" s="128" t="s">
        <v>277</v>
      </c>
      <c r="AM61" s="120"/>
      <c r="AN61" s="120"/>
      <c r="AO61" s="121"/>
      <c r="AP61" s="122"/>
      <c r="AQ61" s="123"/>
      <c r="AR61" s="123" t="s">
        <v>277</v>
      </c>
      <c r="AS61" s="124"/>
      <c r="AT61" s="125"/>
      <c r="AU61" s="126"/>
      <c r="AV61" s="127"/>
      <c r="AW61" s="128" t="s">
        <v>277</v>
      </c>
      <c r="AX61" s="83"/>
      <c r="AY61" s="120"/>
      <c r="AZ61" s="120"/>
      <c r="BA61" s="121"/>
      <c r="BB61" s="122"/>
      <c r="BC61" s="123"/>
      <c r="BD61" s="123" t="s">
        <v>277</v>
      </c>
      <c r="BE61" s="124"/>
      <c r="BF61" s="125"/>
      <c r="BG61" s="126"/>
      <c r="BH61" s="127"/>
      <c r="BI61" s="128" t="s">
        <v>277</v>
      </c>
      <c r="BJ61" s="83"/>
      <c r="BK61" s="120"/>
      <c r="BL61" s="120"/>
      <c r="BM61" s="121"/>
      <c r="BN61" s="122"/>
      <c r="BO61" s="123"/>
      <c r="BP61" s="123" t="s">
        <v>277</v>
      </c>
      <c r="BQ61" s="124"/>
      <c r="BR61" s="125"/>
      <c r="BS61" s="126"/>
      <c r="BT61" s="127"/>
      <c r="BU61" s="128" t="s">
        <v>277</v>
      </c>
      <c r="BV61" s="83"/>
      <c r="BW61" s="120"/>
      <c r="BX61" s="120"/>
      <c r="BY61" s="121">
        <v>40178</v>
      </c>
      <c r="BZ61" s="122" t="s">
        <v>634</v>
      </c>
      <c r="CA61" s="123">
        <v>39939</v>
      </c>
      <c r="CB61" s="123">
        <v>40053</v>
      </c>
      <c r="CC61" s="124" t="s">
        <v>967</v>
      </c>
      <c r="CD61" s="125" t="s">
        <v>769</v>
      </c>
      <c r="CE61" s="126" t="s">
        <v>697</v>
      </c>
      <c r="CF61" s="127" t="s">
        <v>348</v>
      </c>
      <c r="CG61" s="128" t="s">
        <v>968</v>
      </c>
      <c r="CH61" s="83"/>
      <c r="CI61" s="120" t="s">
        <v>822</v>
      </c>
      <c r="CJ61" s="120"/>
      <c r="CK61" s="121" t="s">
        <v>277</v>
      </c>
      <c r="CL61" s="122" t="s">
        <v>277</v>
      </c>
      <c r="CM61" s="123" t="s">
        <v>277</v>
      </c>
      <c r="CN61" s="123" t="s">
        <v>277</v>
      </c>
      <c r="CO61" s="124" t="s">
        <v>277</v>
      </c>
      <c r="CP61" s="125" t="s">
        <v>277</v>
      </c>
      <c r="CQ61" s="126" t="s">
        <v>277</v>
      </c>
      <c r="CR61" s="127" t="s">
        <v>277</v>
      </c>
      <c r="CS61" s="128" t="s">
        <v>277</v>
      </c>
      <c r="CT61" s="83"/>
      <c r="CU61" s="120"/>
      <c r="CV61" s="120"/>
      <c r="CW61" s="121" t="s">
        <v>277</v>
      </c>
      <c r="CX61" s="122" t="s">
        <v>277</v>
      </c>
      <c r="CY61" s="123" t="s">
        <v>277</v>
      </c>
      <c r="CZ61" s="123" t="s">
        <v>277</v>
      </c>
      <c r="DA61" s="124" t="s">
        <v>277</v>
      </c>
      <c r="DB61" s="125" t="s">
        <v>277</v>
      </c>
      <c r="DC61" s="126" t="s">
        <v>277</v>
      </c>
      <c r="DD61" s="127" t="s">
        <v>277</v>
      </c>
      <c r="DE61" s="128" t="s">
        <v>277</v>
      </c>
      <c r="DF61" s="83"/>
      <c r="DG61" s="120"/>
      <c r="DH61" s="120"/>
      <c r="DI61" s="121" t="str">
        <f t="shared" si="10"/>
        <v/>
      </c>
      <c r="DJ61" s="122" t="str">
        <f t="shared" si="11"/>
        <v/>
      </c>
      <c r="DK61" s="123" t="str">
        <f t="shared" si="12"/>
        <v/>
      </c>
      <c r="DL61" s="123" t="str">
        <f t="shared" si="13"/>
        <v/>
      </c>
      <c r="DM61" s="124" t="str">
        <f t="shared" si="14"/>
        <v/>
      </c>
      <c r="DN61" s="125" t="str">
        <f t="shared" si="15"/>
        <v/>
      </c>
      <c r="DO61" s="126" t="str">
        <f t="shared" si="16"/>
        <v/>
      </c>
      <c r="DP61" s="127" t="str">
        <f t="shared" si="17"/>
        <v/>
      </c>
      <c r="DQ61" s="128" t="str">
        <f t="shared" si="18"/>
        <v/>
      </c>
      <c r="DR61" s="83"/>
      <c r="DS61" s="120"/>
      <c r="DT61" s="120"/>
      <c r="DU61" s="121" t="str">
        <f t="shared" si="19"/>
        <v/>
      </c>
      <c r="DV61" s="122" t="str">
        <f t="shared" si="20"/>
        <v/>
      </c>
      <c r="DW61" s="123" t="str">
        <f t="shared" si="21"/>
        <v/>
      </c>
      <c r="DX61" s="123" t="str">
        <f t="shared" si="22"/>
        <v/>
      </c>
      <c r="DY61" s="124" t="str">
        <f t="shared" si="83"/>
        <v/>
      </c>
      <c r="DZ61" s="125" t="str">
        <f t="shared" si="24"/>
        <v/>
      </c>
      <c r="EA61" s="126" t="str">
        <f t="shared" si="25"/>
        <v/>
      </c>
      <c r="EB61" s="127" t="str">
        <f t="shared" si="163"/>
        <v/>
      </c>
      <c r="EC61" s="128" t="str">
        <f t="shared" si="27"/>
        <v/>
      </c>
      <c r="ED61" s="83"/>
      <c r="EE61" s="120"/>
      <c r="EF61" s="120"/>
      <c r="EG61" s="121" t="str">
        <f t="shared" si="51"/>
        <v/>
      </c>
      <c r="EH61" s="122" t="str">
        <f t="shared" si="52"/>
        <v/>
      </c>
      <c r="EI61" s="123" t="str">
        <f t="shared" ref="EI61:EI65" si="172">IF(EK61="","",EG$2)</f>
        <v/>
      </c>
      <c r="EJ61" s="123" t="str">
        <f t="shared" ref="EJ61:EJ65" si="173">IF(EK61="","",EG$3)</f>
        <v/>
      </c>
      <c r="EK61" s="341" t="str">
        <f t="shared" si="85"/>
        <v/>
      </c>
      <c r="EL61" s="342" t="str">
        <f t="shared" si="6"/>
        <v/>
      </c>
      <c r="EM61" s="343" t="str">
        <f t="shared" si="7"/>
        <v/>
      </c>
      <c r="EN61" s="344" t="str">
        <f t="shared" si="0"/>
        <v/>
      </c>
      <c r="EO61" s="345" t="str">
        <f t="shared" si="8"/>
        <v/>
      </c>
      <c r="EP61" s="120"/>
      <c r="EQ61" s="120"/>
      <c r="ER61" s="120"/>
      <c r="ES61" s="121" t="str">
        <f t="shared" si="43"/>
        <v/>
      </c>
      <c r="ET61" s="122" t="str">
        <f t="shared" si="44"/>
        <v/>
      </c>
      <c r="EU61" s="123" t="str">
        <f t="shared" si="45"/>
        <v/>
      </c>
      <c r="EV61" s="123" t="str">
        <f t="shared" si="46"/>
        <v/>
      </c>
      <c r="EW61" s="341" t="str">
        <f t="shared" si="86"/>
        <v/>
      </c>
      <c r="EX61" s="342" t="str">
        <f t="shared" si="48"/>
        <v/>
      </c>
      <c r="EY61" s="343" t="str">
        <f t="shared" si="49"/>
        <v/>
      </c>
      <c r="EZ61" s="344" t="str">
        <f t="shared" si="1"/>
        <v/>
      </c>
      <c r="FA61" s="345" t="str">
        <f t="shared" si="50"/>
        <v/>
      </c>
      <c r="FB61" s="120"/>
      <c r="FC61" s="120"/>
      <c r="FD61" s="120"/>
    </row>
    <row r="62" spans="1:160" ht="13.5" customHeight="1">
      <c r="A62" s="91"/>
      <c r="B62" s="120" t="s">
        <v>948</v>
      </c>
      <c r="C62" s="83" t="s">
        <v>949</v>
      </c>
      <c r="D62" s="184"/>
      <c r="E62" s="121"/>
      <c r="F62" s="122"/>
      <c r="G62" s="123"/>
      <c r="H62" s="123"/>
      <c r="I62" s="124"/>
      <c r="J62" s="125"/>
      <c r="K62" s="126"/>
      <c r="L62" s="127"/>
      <c r="M62" s="128" t="s">
        <v>277</v>
      </c>
      <c r="O62" s="120"/>
      <c r="P62" s="184"/>
      <c r="Q62" s="121"/>
      <c r="R62" s="122"/>
      <c r="S62" s="123"/>
      <c r="T62" s="123"/>
      <c r="U62" s="124"/>
      <c r="V62" s="125"/>
      <c r="W62" s="126"/>
      <c r="X62" s="127"/>
      <c r="Y62" s="128" t="s">
        <v>277</v>
      </c>
      <c r="AA62" s="120"/>
      <c r="AB62" s="120"/>
      <c r="AC62" s="121"/>
      <c r="AD62" s="122"/>
      <c r="AE62" s="123"/>
      <c r="AF62" s="123" t="s">
        <v>277</v>
      </c>
      <c r="AG62" s="124"/>
      <c r="AH62" s="125"/>
      <c r="AI62" s="126"/>
      <c r="AJ62" s="127"/>
      <c r="AK62" s="128" t="s">
        <v>277</v>
      </c>
      <c r="AM62" s="120"/>
      <c r="AN62" s="120"/>
      <c r="AO62" s="121"/>
      <c r="AP62" s="122"/>
      <c r="AQ62" s="123"/>
      <c r="AR62" s="123" t="s">
        <v>277</v>
      </c>
      <c r="AS62" s="124"/>
      <c r="AT62" s="125"/>
      <c r="AU62" s="126"/>
      <c r="AV62" s="127"/>
      <c r="AW62" s="128" t="s">
        <v>277</v>
      </c>
      <c r="AX62" s="83"/>
      <c r="AY62" s="120"/>
      <c r="AZ62" s="120"/>
      <c r="BA62" s="121"/>
      <c r="BB62" s="122"/>
      <c r="BC62" s="123"/>
      <c r="BD62" s="123" t="s">
        <v>277</v>
      </c>
      <c r="BE62" s="124"/>
      <c r="BF62" s="125"/>
      <c r="BG62" s="126"/>
      <c r="BH62" s="127"/>
      <c r="BI62" s="128" t="s">
        <v>277</v>
      </c>
      <c r="BJ62" s="83"/>
      <c r="BK62" s="120"/>
      <c r="BL62" s="120"/>
      <c r="BM62" s="121"/>
      <c r="BN62" s="122"/>
      <c r="BO62" s="123"/>
      <c r="BP62" s="123" t="s">
        <v>277</v>
      </c>
      <c r="BQ62" s="124"/>
      <c r="BR62" s="125"/>
      <c r="BS62" s="126"/>
      <c r="BT62" s="127"/>
      <c r="BU62" s="128" t="s">
        <v>277</v>
      </c>
      <c r="BV62" s="83"/>
      <c r="BW62" s="120"/>
      <c r="BX62" s="120"/>
      <c r="BY62" s="121">
        <v>40178</v>
      </c>
      <c r="BZ62" s="122" t="s">
        <v>634</v>
      </c>
      <c r="CA62" s="123">
        <v>40114</v>
      </c>
      <c r="CB62" s="123">
        <v>40368</v>
      </c>
      <c r="CC62" s="124" t="s">
        <v>969</v>
      </c>
      <c r="CD62" s="125" t="s">
        <v>728</v>
      </c>
      <c r="CE62" s="126" t="s">
        <v>697</v>
      </c>
      <c r="CF62" s="127" t="s">
        <v>345</v>
      </c>
      <c r="CG62" s="128" t="s">
        <v>970</v>
      </c>
      <c r="CH62" s="83"/>
      <c r="CI62" s="120"/>
      <c r="CJ62" s="120"/>
      <c r="CK62" s="121" t="s">
        <v>277</v>
      </c>
      <c r="CL62" s="122" t="s">
        <v>277</v>
      </c>
      <c r="CM62" s="123" t="s">
        <v>277</v>
      </c>
      <c r="CN62" s="123" t="s">
        <v>277</v>
      </c>
      <c r="CO62" s="124" t="s">
        <v>277</v>
      </c>
      <c r="CP62" s="125" t="s">
        <v>277</v>
      </c>
      <c r="CQ62" s="126" t="s">
        <v>277</v>
      </c>
      <c r="CR62" s="127" t="s">
        <v>277</v>
      </c>
      <c r="CS62" s="128" t="s">
        <v>277</v>
      </c>
      <c r="CT62" s="83"/>
      <c r="CU62" s="120"/>
      <c r="CV62" s="120"/>
      <c r="CW62" s="121" t="s">
        <v>277</v>
      </c>
      <c r="CX62" s="122" t="s">
        <v>277</v>
      </c>
      <c r="CY62" s="123" t="s">
        <v>277</v>
      </c>
      <c r="CZ62" s="123" t="s">
        <v>277</v>
      </c>
      <c r="DA62" s="124" t="s">
        <v>277</v>
      </c>
      <c r="DB62" s="125" t="s">
        <v>277</v>
      </c>
      <c r="DC62" s="126" t="s">
        <v>277</v>
      </c>
      <c r="DD62" s="127" t="s">
        <v>277</v>
      </c>
      <c r="DE62" s="128" t="s">
        <v>277</v>
      </c>
      <c r="DF62" s="83"/>
      <c r="DG62" s="120"/>
      <c r="DH62" s="120"/>
      <c r="DI62" s="121" t="str">
        <f t="shared" si="10"/>
        <v/>
      </c>
      <c r="DJ62" s="122" t="str">
        <f t="shared" si="11"/>
        <v/>
      </c>
      <c r="DK62" s="123" t="str">
        <f t="shared" si="12"/>
        <v/>
      </c>
      <c r="DL62" s="123" t="str">
        <f t="shared" si="13"/>
        <v/>
      </c>
      <c r="DM62" s="124" t="str">
        <f t="shared" si="14"/>
        <v/>
      </c>
      <c r="DN62" s="125" t="str">
        <f t="shared" si="15"/>
        <v/>
      </c>
      <c r="DO62" s="126" t="str">
        <f t="shared" si="16"/>
        <v/>
      </c>
      <c r="DP62" s="127" t="str">
        <f t="shared" si="17"/>
        <v/>
      </c>
      <c r="DQ62" s="128" t="str">
        <f t="shared" si="18"/>
        <v/>
      </c>
      <c r="DR62" s="83"/>
      <c r="DS62" s="120"/>
      <c r="DT62" s="120"/>
      <c r="DU62" s="121" t="str">
        <f t="shared" si="19"/>
        <v/>
      </c>
      <c r="DV62" s="122" t="str">
        <f t="shared" si="20"/>
        <v/>
      </c>
      <c r="DW62" s="123" t="str">
        <f t="shared" si="21"/>
        <v/>
      </c>
      <c r="DX62" s="123" t="str">
        <f t="shared" si="22"/>
        <v/>
      </c>
      <c r="DY62" s="124" t="str">
        <f t="shared" si="83"/>
        <v/>
      </c>
      <c r="DZ62" s="125" t="str">
        <f t="shared" si="24"/>
        <v/>
      </c>
      <c r="EA62" s="126" t="str">
        <f t="shared" si="25"/>
        <v/>
      </c>
      <c r="EB62" s="127" t="str">
        <f t="shared" si="163"/>
        <v/>
      </c>
      <c r="EC62" s="128" t="str">
        <f t="shared" si="27"/>
        <v/>
      </c>
      <c r="ED62" s="83"/>
      <c r="EE62" s="120"/>
      <c r="EF62" s="120"/>
      <c r="EG62" s="121" t="str">
        <f t="shared" si="51"/>
        <v/>
      </c>
      <c r="EH62" s="122" t="str">
        <f t="shared" si="52"/>
        <v/>
      </c>
      <c r="EI62" s="123" t="str">
        <f t="shared" si="172"/>
        <v/>
      </c>
      <c r="EJ62" s="123" t="str">
        <f t="shared" si="173"/>
        <v/>
      </c>
      <c r="EK62" s="341" t="str">
        <f t="shared" si="85"/>
        <v/>
      </c>
      <c r="EL62" s="342" t="str">
        <f t="shared" si="6"/>
        <v/>
      </c>
      <c r="EM62" s="343" t="str">
        <f t="shared" si="7"/>
        <v/>
      </c>
      <c r="EN62" s="344" t="str">
        <f t="shared" si="0"/>
        <v/>
      </c>
      <c r="EO62" s="345" t="str">
        <f t="shared" si="8"/>
        <v/>
      </c>
      <c r="EP62" s="120"/>
      <c r="EQ62" s="120"/>
      <c r="ER62" s="120"/>
      <c r="ES62" s="121" t="str">
        <f t="shared" si="43"/>
        <v/>
      </c>
      <c r="ET62" s="122" t="str">
        <f t="shared" si="44"/>
        <v/>
      </c>
      <c r="EU62" s="123" t="str">
        <f t="shared" si="45"/>
        <v/>
      </c>
      <c r="EV62" s="123" t="str">
        <f t="shared" si="46"/>
        <v/>
      </c>
      <c r="EW62" s="341" t="str">
        <f t="shared" si="86"/>
        <v/>
      </c>
      <c r="EX62" s="342" t="str">
        <f t="shared" si="48"/>
        <v/>
      </c>
      <c r="EY62" s="343" t="str">
        <f t="shared" si="49"/>
        <v/>
      </c>
      <c r="EZ62" s="344" t="str">
        <f t="shared" si="1"/>
        <v/>
      </c>
      <c r="FA62" s="345" t="str">
        <f t="shared" si="50"/>
        <v/>
      </c>
      <c r="FB62" s="120"/>
      <c r="FC62" s="120"/>
      <c r="FD62" s="120"/>
    </row>
    <row r="63" spans="1:160" ht="13.5" customHeight="1">
      <c r="A63" s="91"/>
      <c r="B63" s="120" t="s">
        <v>971</v>
      </c>
      <c r="C63" s="83" t="s">
        <v>972</v>
      </c>
      <c r="D63" s="184"/>
      <c r="E63" s="121">
        <v>33779</v>
      </c>
      <c r="F63" s="122" t="s">
        <v>628</v>
      </c>
      <c r="G63" s="123">
        <v>33779</v>
      </c>
      <c r="H63" s="123">
        <v>34283</v>
      </c>
      <c r="I63" s="124" t="s">
        <v>973</v>
      </c>
      <c r="J63" s="125">
        <v>1935</v>
      </c>
      <c r="K63" s="126" t="s">
        <v>697</v>
      </c>
      <c r="L63" s="127" t="s">
        <v>298</v>
      </c>
      <c r="M63" s="128" t="s">
        <v>974</v>
      </c>
      <c r="O63" s="120"/>
      <c r="P63" s="184"/>
      <c r="Q63" s="121">
        <v>34283</v>
      </c>
      <c r="R63" s="122" t="s">
        <v>629</v>
      </c>
      <c r="S63" s="123">
        <v>34283</v>
      </c>
      <c r="T63" s="123">
        <v>34409</v>
      </c>
      <c r="U63" s="124" t="s">
        <v>973</v>
      </c>
      <c r="V63" s="125" t="s">
        <v>724</v>
      </c>
      <c r="W63" s="126" t="s">
        <v>697</v>
      </c>
      <c r="X63" s="127" t="s">
        <v>298</v>
      </c>
      <c r="Y63" s="128" t="s">
        <v>974</v>
      </c>
      <c r="AA63" s="120"/>
      <c r="AB63" s="120"/>
      <c r="AC63" s="121">
        <v>34409</v>
      </c>
      <c r="AD63" s="122" t="s">
        <v>630</v>
      </c>
      <c r="AE63" s="123">
        <v>34409</v>
      </c>
      <c r="AF63" s="123">
        <v>34680</v>
      </c>
      <c r="AG63" s="124" t="s">
        <v>975</v>
      </c>
      <c r="AH63" s="125" t="s">
        <v>861</v>
      </c>
      <c r="AI63" s="126" t="s">
        <v>697</v>
      </c>
      <c r="AJ63" s="127" t="s">
        <v>281</v>
      </c>
      <c r="AK63" s="128" t="s">
        <v>976</v>
      </c>
      <c r="AM63" s="120"/>
      <c r="AN63" s="120"/>
      <c r="AO63" s="121">
        <v>36160</v>
      </c>
      <c r="AP63" s="122" t="s">
        <v>631</v>
      </c>
      <c r="AQ63" s="123">
        <v>34680</v>
      </c>
      <c r="AR63" s="123">
        <v>35809</v>
      </c>
      <c r="AS63" s="124" t="s">
        <v>727</v>
      </c>
      <c r="AT63" s="125" t="s">
        <v>728</v>
      </c>
      <c r="AU63" s="126" t="s">
        <v>697</v>
      </c>
      <c r="AV63" s="127" t="s">
        <v>298</v>
      </c>
      <c r="AW63" s="128" t="s">
        <v>729</v>
      </c>
      <c r="AX63" s="83"/>
      <c r="AY63" s="120"/>
      <c r="AZ63" s="120"/>
      <c r="BA63" s="121">
        <v>36160</v>
      </c>
      <c r="BB63" s="122" t="s">
        <v>632</v>
      </c>
      <c r="BC63" s="123">
        <v>36129</v>
      </c>
      <c r="BD63" s="123">
        <v>37286</v>
      </c>
      <c r="BE63" s="124" t="s">
        <v>763</v>
      </c>
      <c r="BF63" s="125" t="s">
        <v>764</v>
      </c>
      <c r="BG63" s="126" t="s">
        <v>711</v>
      </c>
      <c r="BH63" s="127" t="s">
        <v>338</v>
      </c>
      <c r="BI63" s="128" t="s">
        <v>765</v>
      </c>
      <c r="BJ63" s="83"/>
      <c r="BK63" s="120"/>
      <c r="BL63" s="120"/>
      <c r="BM63" s="121">
        <v>37621</v>
      </c>
      <c r="BN63" s="122" t="s">
        <v>633</v>
      </c>
      <c r="BO63" s="123">
        <v>37576</v>
      </c>
      <c r="BP63" s="123">
        <v>38902</v>
      </c>
      <c r="BQ63" s="124" t="s">
        <v>730</v>
      </c>
      <c r="BR63" s="125" t="s">
        <v>717</v>
      </c>
      <c r="BS63" s="126" t="s">
        <v>697</v>
      </c>
      <c r="BT63" s="127" t="s">
        <v>336</v>
      </c>
      <c r="BU63" s="128" t="s">
        <v>731</v>
      </c>
      <c r="BV63" s="83"/>
      <c r="BW63" s="120"/>
      <c r="BX63" s="120"/>
      <c r="BY63" s="121">
        <v>39082</v>
      </c>
      <c r="BZ63" s="122" t="s">
        <v>634</v>
      </c>
      <c r="CA63" s="123">
        <v>38902</v>
      </c>
      <c r="CB63" s="123">
        <v>40368</v>
      </c>
      <c r="CC63" s="124" t="s">
        <v>855</v>
      </c>
      <c r="CD63" s="125" t="s">
        <v>816</v>
      </c>
      <c r="CE63" s="126" t="s">
        <v>697</v>
      </c>
      <c r="CF63" s="127" t="s">
        <v>345</v>
      </c>
      <c r="CG63" s="128" t="s">
        <v>856</v>
      </c>
      <c r="CH63" s="83"/>
      <c r="CI63" s="120"/>
      <c r="CJ63" s="120"/>
      <c r="CK63" s="121">
        <v>41003</v>
      </c>
      <c r="CL63" s="122" t="s">
        <v>1406</v>
      </c>
      <c r="CM63" s="123">
        <v>40368</v>
      </c>
      <c r="CN63" s="123">
        <v>41003</v>
      </c>
      <c r="CO63" s="124" t="s">
        <v>730</v>
      </c>
      <c r="CP63" s="125" t="s">
        <v>717</v>
      </c>
      <c r="CQ63" s="126" t="s">
        <v>697</v>
      </c>
      <c r="CR63" s="127" t="s">
        <v>336</v>
      </c>
      <c r="CS63" s="128" t="s">
        <v>731</v>
      </c>
      <c r="CT63" s="83"/>
      <c r="CU63" s="120"/>
      <c r="CV63" s="120" t="s">
        <v>735</v>
      </c>
      <c r="CW63" s="121">
        <f>CW$3</f>
        <v>42452</v>
      </c>
      <c r="CX63" s="122" t="s">
        <v>693</v>
      </c>
      <c r="CY63" s="123">
        <v>41003</v>
      </c>
      <c r="CZ63" s="123">
        <f>CW$3</f>
        <v>42452</v>
      </c>
      <c r="DA63" s="124" t="s">
        <v>756</v>
      </c>
      <c r="DB63" s="125" t="s">
        <v>757</v>
      </c>
      <c r="DC63" s="126" t="s">
        <v>697</v>
      </c>
      <c r="DD63" s="127" t="s">
        <v>345</v>
      </c>
      <c r="DE63" s="128" t="s">
        <v>758</v>
      </c>
      <c r="DF63" s="83"/>
      <c r="DG63" s="120"/>
      <c r="DH63" s="120" t="s">
        <v>1389</v>
      </c>
      <c r="DI63" s="121">
        <f t="shared" si="10"/>
        <v>43181</v>
      </c>
      <c r="DJ63" s="122" t="str">
        <f t="shared" si="11"/>
        <v>Fico III</v>
      </c>
      <c r="DK63" s="123">
        <f t="shared" si="12"/>
        <v>42452</v>
      </c>
      <c r="DL63" s="123">
        <f t="shared" si="13"/>
        <v>43181</v>
      </c>
      <c r="DM63" s="124" t="str">
        <f t="shared" si="14"/>
        <v>Peter Kažimír</v>
      </c>
      <c r="DN63" s="125" t="str">
        <f t="shared" si="15"/>
        <v>1968</v>
      </c>
      <c r="DO63" s="126" t="str">
        <f t="shared" si="16"/>
        <v>male</v>
      </c>
      <c r="DP63" s="127" t="str">
        <f t="shared" si="17"/>
        <v>sk_smer01</v>
      </c>
      <c r="DQ63" s="128" t="str">
        <f t="shared" si="18"/>
        <v>Kažimír_Peter_1968</v>
      </c>
      <c r="DR63" s="83"/>
      <c r="DS63" s="120"/>
      <c r="DT63" s="120" t="s">
        <v>1389</v>
      </c>
      <c r="DU63" s="121">
        <f t="shared" si="19"/>
        <v>43910</v>
      </c>
      <c r="DV63" s="122" t="str">
        <f t="shared" si="20"/>
        <v>Pelegrini I</v>
      </c>
      <c r="DW63" s="123">
        <f t="shared" si="21"/>
        <v>43181</v>
      </c>
      <c r="DX63" s="123">
        <v>43562</v>
      </c>
      <c r="DY63" s="124" t="str">
        <f t="shared" si="83"/>
        <v>Peter Kažimír</v>
      </c>
      <c r="DZ63" s="125" t="str">
        <f t="shared" si="24"/>
        <v>1968</v>
      </c>
      <c r="EA63" s="126" t="str">
        <f t="shared" si="25"/>
        <v>male</v>
      </c>
      <c r="EB63" s="127" t="str">
        <f t="shared" si="163"/>
        <v>sk_smer01</v>
      </c>
      <c r="EC63" s="128" t="str">
        <f t="shared" si="27"/>
        <v>Kažimír_Peter_1968</v>
      </c>
      <c r="ED63" s="83"/>
      <c r="EE63" s="120"/>
      <c r="EF63" s="120" t="s">
        <v>1389</v>
      </c>
      <c r="EG63" s="121">
        <f t="shared" si="51"/>
        <v>44287</v>
      </c>
      <c r="EH63" s="122" t="str">
        <f t="shared" si="52"/>
        <v>Matovič I</v>
      </c>
      <c r="EI63" s="123">
        <f t="shared" si="172"/>
        <v>43910</v>
      </c>
      <c r="EJ63" s="123">
        <f t="shared" si="173"/>
        <v>44287</v>
      </c>
      <c r="EK63" s="341" t="str">
        <f t="shared" si="85"/>
        <v>Eduard Heger</v>
      </c>
      <c r="EL63" s="342" t="str">
        <f t="shared" si="6"/>
        <v>1976</v>
      </c>
      <c r="EM63" s="343" t="str">
        <f t="shared" si="7"/>
        <v>male</v>
      </c>
      <c r="EN63" s="344" t="str">
        <f t="shared" si="0"/>
        <v>sk_olano01</v>
      </c>
      <c r="EO63" s="345" t="str">
        <f t="shared" si="8"/>
        <v>Heger_Eduard_1976</v>
      </c>
      <c r="EP63" s="120"/>
      <c r="EQ63" s="120"/>
      <c r="ER63" s="120" t="s">
        <v>1750</v>
      </c>
      <c r="ES63" s="121">
        <f t="shared" si="43"/>
        <v>44525</v>
      </c>
      <c r="ET63" s="122" t="str">
        <f t="shared" si="44"/>
        <v>Heger I</v>
      </c>
      <c r="EU63" s="123">
        <f t="shared" si="45"/>
        <v>44287</v>
      </c>
      <c r="EV63" s="123">
        <f t="shared" si="46"/>
        <v>44525</v>
      </c>
      <c r="EW63" s="341" t="str">
        <f t="shared" si="86"/>
        <v>Igor Matovič</v>
      </c>
      <c r="EX63" s="342" t="str">
        <f t="shared" si="48"/>
        <v>1973</v>
      </c>
      <c r="EY63" s="343" t="str">
        <f t="shared" si="49"/>
        <v>male</v>
      </c>
      <c r="EZ63" s="344" t="str">
        <f t="shared" si="1"/>
        <v>sk_olano01</v>
      </c>
      <c r="FA63" s="345" t="str">
        <f t="shared" si="50"/>
        <v>Matovič_Igor_1973</v>
      </c>
      <c r="FB63" s="120"/>
      <c r="FC63" s="120"/>
      <c r="FD63" s="120" t="s">
        <v>1748</v>
      </c>
    </row>
    <row r="64" spans="1:160" ht="13.5" customHeight="1">
      <c r="A64" s="91"/>
      <c r="B64" s="120" t="s">
        <v>971</v>
      </c>
      <c r="C64" s="83" t="s">
        <v>972</v>
      </c>
      <c r="D64" s="184"/>
      <c r="E64" s="121"/>
      <c r="F64" s="122"/>
      <c r="G64" s="123"/>
      <c r="H64" s="123"/>
      <c r="I64" s="124"/>
      <c r="J64" s="125"/>
      <c r="K64" s="126"/>
      <c r="L64" s="127"/>
      <c r="M64" s="128" t="s">
        <v>277</v>
      </c>
      <c r="O64" s="120"/>
      <c r="P64" s="184"/>
      <c r="Q64" s="121"/>
      <c r="R64" s="122"/>
      <c r="S64" s="123"/>
      <c r="T64" s="123"/>
      <c r="U64" s="124"/>
      <c r="V64" s="125"/>
      <c r="W64" s="126"/>
      <c r="X64" s="127"/>
      <c r="Y64" s="128" t="s">
        <v>277</v>
      </c>
      <c r="AA64" s="120"/>
      <c r="AB64" s="120"/>
      <c r="AC64" s="121"/>
      <c r="AD64" s="122"/>
      <c r="AE64" s="123"/>
      <c r="AF64" s="123" t="s">
        <v>277</v>
      </c>
      <c r="AG64" s="124"/>
      <c r="AH64" s="125"/>
      <c r="AI64" s="126"/>
      <c r="AJ64" s="127"/>
      <c r="AK64" s="128" t="s">
        <v>277</v>
      </c>
      <c r="AM64" s="120"/>
      <c r="AN64" s="120"/>
      <c r="AO64" s="121">
        <v>36160</v>
      </c>
      <c r="AP64" s="122" t="s">
        <v>631</v>
      </c>
      <c r="AQ64" s="123">
        <v>35809</v>
      </c>
      <c r="AR64" s="123">
        <v>36129</v>
      </c>
      <c r="AS64" s="124" t="s">
        <v>977</v>
      </c>
      <c r="AT64" s="125" t="s">
        <v>745</v>
      </c>
      <c r="AU64" s="126" t="s">
        <v>697</v>
      </c>
      <c r="AV64" s="127" t="s">
        <v>298</v>
      </c>
      <c r="AW64" s="128" t="s">
        <v>978</v>
      </c>
      <c r="AX64" s="83"/>
      <c r="AY64" s="120"/>
      <c r="AZ64" s="120"/>
      <c r="BA64" s="121">
        <v>37621</v>
      </c>
      <c r="BB64" s="122" t="s">
        <v>632</v>
      </c>
      <c r="BC64" s="123">
        <v>37286</v>
      </c>
      <c r="BD64" s="123">
        <v>37576</v>
      </c>
      <c r="BE64" s="124" t="s">
        <v>979</v>
      </c>
      <c r="BF64" s="125" t="s">
        <v>804</v>
      </c>
      <c r="BG64" s="126" t="s">
        <v>697</v>
      </c>
      <c r="BH64" s="127" t="s">
        <v>338</v>
      </c>
      <c r="BI64" s="128" t="s">
        <v>980</v>
      </c>
      <c r="BJ64" s="83"/>
      <c r="BK64" s="120"/>
      <c r="BL64" s="120"/>
      <c r="BM64" s="121"/>
      <c r="BN64" s="122"/>
      <c r="BO64" s="123"/>
      <c r="BP64" s="123" t="s">
        <v>277</v>
      </c>
      <c r="BQ64" s="124" t="s">
        <v>277</v>
      </c>
      <c r="BR64" s="125" t="s">
        <v>277</v>
      </c>
      <c r="BS64" s="126" t="s">
        <v>277</v>
      </c>
      <c r="BT64" s="127" t="s">
        <v>277</v>
      </c>
      <c r="BU64" s="128" t="s">
        <v>277</v>
      </c>
      <c r="BV64" s="83"/>
      <c r="BW64" s="120"/>
      <c r="BX64" s="120"/>
      <c r="BY64" s="121"/>
      <c r="BZ64" s="122"/>
      <c r="CA64" s="123"/>
      <c r="CB64" s="123"/>
      <c r="CC64" s="124" t="s">
        <v>277</v>
      </c>
      <c r="CD64" s="125" t="s">
        <v>277</v>
      </c>
      <c r="CE64" s="126" t="s">
        <v>277</v>
      </c>
      <c r="CF64" s="127" t="s">
        <v>277</v>
      </c>
      <c r="CG64" s="128" t="s">
        <v>277</v>
      </c>
      <c r="CH64" s="83"/>
      <c r="CI64" s="120"/>
      <c r="CJ64" s="120"/>
      <c r="CK64" s="121" t="s">
        <v>277</v>
      </c>
      <c r="CL64" s="122" t="s">
        <v>277</v>
      </c>
      <c r="CM64" s="123" t="s">
        <v>277</v>
      </c>
      <c r="CN64" s="123" t="s">
        <v>277</v>
      </c>
      <c r="CO64" s="124" t="s">
        <v>277</v>
      </c>
      <c r="CP64" s="125" t="s">
        <v>277</v>
      </c>
      <c r="CQ64" s="126" t="s">
        <v>277</v>
      </c>
      <c r="CR64" s="127" t="s">
        <v>277</v>
      </c>
      <c r="CS64" s="128" t="s">
        <v>277</v>
      </c>
      <c r="CT64" s="83"/>
      <c r="CU64" s="120"/>
      <c r="CV64" s="120"/>
      <c r="CW64" s="121" t="s">
        <v>277</v>
      </c>
      <c r="CX64" s="122" t="s">
        <v>277</v>
      </c>
      <c r="CY64" s="123" t="s">
        <v>277</v>
      </c>
      <c r="CZ64" s="123" t="s">
        <v>277</v>
      </c>
      <c r="DA64" s="124" t="s">
        <v>277</v>
      </c>
      <c r="DB64" s="125" t="s">
        <v>277</v>
      </c>
      <c r="DC64" s="126" t="s">
        <v>277</v>
      </c>
      <c r="DD64" s="127" t="s">
        <v>277</v>
      </c>
      <c r="DE64" s="128" t="s">
        <v>277</v>
      </c>
      <c r="DF64" s="83"/>
      <c r="DG64" s="120"/>
      <c r="DH64" s="120"/>
      <c r="DI64" s="121" t="str">
        <f t="shared" si="10"/>
        <v/>
      </c>
      <c r="DJ64" s="122" t="str">
        <f t="shared" si="11"/>
        <v/>
      </c>
      <c r="DK64" s="123"/>
      <c r="DL64" s="123" t="str">
        <f t="shared" si="13"/>
        <v/>
      </c>
      <c r="DM64" s="124" t="str">
        <f t="shared" si="14"/>
        <v/>
      </c>
      <c r="DN64" s="125" t="str">
        <f t="shared" si="15"/>
        <v/>
      </c>
      <c r="DO64" s="126" t="str">
        <f t="shared" si="16"/>
        <v/>
      </c>
      <c r="DP64" s="127" t="str">
        <f t="shared" si="17"/>
        <v/>
      </c>
      <c r="DQ64" s="128" t="str">
        <f t="shared" si="18"/>
        <v/>
      </c>
      <c r="DR64" s="83"/>
      <c r="DS64" s="120"/>
      <c r="DT64" s="120"/>
      <c r="DU64" s="121">
        <f t="shared" si="19"/>
        <v>43910</v>
      </c>
      <c r="DV64" s="122" t="str">
        <f t="shared" si="20"/>
        <v>Pelegrini I</v>
      </c>
      <c r="DW64" s="123">
        <v>43562</v>
      </c>
      <c r="DX64" s="123">
        <v>43593</v>
      </c>
      <c r="DY64" s="124" t="str">
        <f t="shared" si="83"/>
        <v>Peter Pellegrini</v>
      </c>
      <c r="DZ64" s="125" t="str">
        <f t="shared" si="24"/>
        <v>1957</v>
      </c>
      <c r="EA64" s="126" t="str">
        <f t="shared" si="25"/>
        <v>male</v>
      </c>
      <c r="EB64" s="127" t="str">
        <f t="shared" si="163"/>
        <v>sk_smer01</v>
      </c>
      <c r="EC64" s="128" t="str">
        <f t="shared" si="27"/>
        <v>Pellegrini_Peter_1957</v>
      </c>
      <c r="ED64" s="83" t="s">
        <v>1734</v>
      </c>
      <c r="EE64" s="120"/>
      <c r="EF64" s="120" t="s">
        <v>1727</v>
      </c>
      <c r="EG64" s="121" t="str">
        <f t="shared" si="51"/>
        <v/>
      </c>
      <c r="EH64" s="122" t="str">
        <f t="shared" si="52"/>
        <v/>
      </c>
      <c r="EI64" s="123" t="str">
        <f t="shared" si="172"/>
        <v/>
      </c>
      <c r="EJ64" s="123" t="str">
        <f t="shared" si="173"/>
        <v/>
      </c>
      <c r="EK64" s="341" t="str">
        <f t="shared" si="85"/>
        <v/>
      </c>
      <c r="EL64" s="342" t="str">
        <f t="shared" si="6"/>
        <v/>
      </c>
      <c r="EM64" s="343" t="str">
        <f t="shared" si="7"/>
        <v/>
      </c>
      <c r="EN64" s="344" t="str">
        <f t="shared" si="0"/>
        <v/>
      </c>
      <c r="EO64" s="345" t="str">
        <f t="shared" si="8"/>
        <v/>
      </c>
      <c r="EP64" s="120"/>
      <c r="EQ64" s="120"/>
      <c r="ER64" s="120"/>
      <c r="ES64" s="121" t="str">
        <f t="shared" si="43"/>
        <v/>
      </c>
      <c r="ET64" s="122" t="str">
        <f t="shared" si="44"/>
        <v/>
      </c>
      <c r="EU64" s="123" t="str">
        <f t="shared" si="45"/>
        <v/>
      </c>
      <c r="EV64" s="123" t="str">
        <f t="shared" si="46"/>
        <v/>
      </c>
      <c r="EW64" s="341" t="str">
        <f t="shared" si="86"/>
        <v/>
      </c>
      <c r="EX64" s="342" t="str">
        <f t="shared" si="48"/>
        <v/>
      </c>
      <c r="EY64" s="343" t="str">
        <f t="shared" si="49"/>
        <v/>
      </c>
      <c r="EZ64" s="344" t="str">
        <f t="shared" si="1"/>
        <v/>
      </c>
      <c r="FA64" s="345" t="str">
        <f t="shared" si="50"/>
        <v/>
      </c>
      <c r="FB64" s="120"/>
      <c r="FC64" s="120"/>
      <c r="FD64" s="120"/>
    </row>
    <row r="65" spans="1:160" ht="13.5" customHeight="1">
      <c r="A65" s="91"/>
      <c r="B65" s="120" t="s">
        <v>971</v>
      </c>
      <c r="C65" s="83" t="s">
        <v>972</v>
      </c>
      <c r="D65" s="184"/>
      <c r="E65" s="121"/>
      <c r="F65" s="122"/>
      <c r="G65" s="123"/>
      <c r="H65" s="123"/>
      <c r="I65" s="124"/>
      <c r="J65" s="125"/>
      <c r="K65" s="126"/>
      <c r="L65" s="127"/>
      <c r="M65" s="128"/>
      <c r="O65" s="120"/>
      <c r="P65" s="184"/>
      <c r="Q65" s="121"/>
      <c r="R65" s="122"/>
      <c r="S65" s="123"/>
      <c r="T65" s="123"/>
      <c r="U65" s="124"/>
      <c r="V65" s="125"/>
      <c r="W65" s="126"/>
      <c r="X65" s="127"/>
      <c r="Y65" s="128"/>
      <c r="AA65" s="120"/>
      <c r="AB65" s="120"/>
      <c r="AC65" s="121"/>
      <c r="AD65" s="122"/>
      <c r="AE65" s="123"/>
      <c r="AF65" s="123"/>
      <c r="AG65" s="124"/>
      <c r="AH65" s="125"/>
      <c r="AI65" s="126"/>
      <c r="AJ65" s="127"/>
      <c r="AK65" s="128"/>
      <c r="AM65" s="120"/>
      <c r="AN65" s="120"/>
      <c r="AO65" s="121"/>
      <c r="AP65" s="122"/>
      <c r="AQ65" s="123"/>
      <c r="AR65" s="123"/>
      <c r="AS65" s="124"/>
      <c r="AT65" s="125"/>
      <c r="AU65" s="126"/>
      <c r="AV65" s="127"/>
      <c r="AW65" s="128"/>
      <c r="AX65" s="83"/>
      <c r="AY65" s="120"/>
      <c r="AZ65" s="120"/>
      <c r="BA65" s="121"/>
      <c r="BB65" s="122"/>
      <c r="BC65" s="123"/>
      <c r="BD65" s="123"/>
      <c r="BE65" s="124"/>
      <c r="BF65" s="125"/>
      <c r="BG65" s="126"/>
      <c r="BH65" s="127"/>
      <c r="BI65" s="128"/>
      <c r="BJ65" s="83"/>
      <c r="BK65" s="120"/>
      <c r="BL65" s="120"/>
      <c r="BM65" s="121"/>
      <c r="BN65" s="122"/>
      <c r="BO65" s="123"/>
      <c r="BP65" s="123"/>
      <c r="BQ65" s="124"/>
      <c r="BR65" s="125"/>
      <c r="BS65" s="126"/>
      <c r="BT65" s="127"/>
      <c r="BU65" s="128"/>
      <c r="BV65" s="83"/>
      <c r="BW65" s="120"/>
      <c r="BX65" s="120"/>
      <c r="BY65" s="121"/>
      <c r="BZ65" s="122"/>
      <c r="CA65" s="123"/>
      <c r="CB65" s="123"/>
      <c r="CC65" s="124"/>
      <c r="CD65" s="125"/>
      <c r="CE65" s="126"/>
      <c r="CF65" s="127"/>
      <c r="CG65" s="128"/>
      <c r="CH65" s="83"/>
      <c r="CI65" s="120"/>
      <c r="CJ65" s="120"/>
      <c r="CK65" s="121"/>
      <c r="CL65" s="122"/>
      <c r="CM65" s="123"/>
      <c r="CN65" s="123"/>
      <c r="CO65" s="124"/>
      <c r="CP65" s="125"/>
      <c r="CQ65" s="126"/>
      <c r="CR65" s="127"/>
      <c r="CS65" s="128"/>
      <c r="CT65" s="83"/>
      <c r="CU65" s="120"/>
      <c r="CV65" s="120"/>
      <c r="CW65" s="121"/>
      <c r="CX65" s="122"/>
      <c r="CY65" s="123"/>
      <c r="CZ65" s="123"/>
      <c r="DA65" s="124"/>
      <c r="DB65" s="125"/>
      <c r="DC65" s="126"/>
      <c r="DD65" s="46"/>
      <c r="DE65" s="128"/>
      <c r="DF65" s="83"/>
      <c r="DG65" s="120"/>
      <c r="DH65" s="120"/>
      <c r="DI65" s="121"/>
      <c r="DJ65" s="122"/>
      <c r="DK65" s="123"/>
      <c r="DL65" s="123"/>
      <c r="DM65" s="124"/>
      <c r="DN65" s="125"/>
      <c r="DO65" s="126"/>
      <c r="DP65" s="127" t="str">
        <f t="shared" si="17"/>
        <v/>
      </c>
      <c r="DQ65" s="128"/>
      <c r="DR65" s="83"/>
      <c r="DS65" s="120"/>
      <c r="DT65" s="120"/>
      <c r="DU65" s="121">
        <f t="shared" ref="DU65" si="174">IF(DY65="","",DU$3)</f>
        <v>43910</v>
      </c>
      <c r="DV65" s="122" t="str">
        <f t="shared" ref="DV65" si="175">IF(DY65="","",DU$1)</f>
        <v>Pelegrini I</v>
      </c>
      <c r="DW65" s="123">
        <v>43593</v>
      </c>
      <c r="DX65" s="123">
        <f t="shared" ref="DX65" si="176">IF(DY65="","",DU$3)</f>
        <v>43910</v>
      </c>
      <c r="DY65" s="124" t="str">
        <f t="shared" ref="DY65" si="177">IF(EF65="","",IF(ISNUMBER(SEARCH(":",EF65)),MID(EF65,FIND(":",EF65)+2,FIND("(",EF65)-FIND(":",EF65)-3),LEFT(EF65,FIND("(",EF65)-2)))</f>
        <v>Ladislav Kamenický</v>
      </c>
      <c r="DZ65" s="125" t="str">
        <f t="shared" ref="DZ65" si="178">IF(EF65="","",MID(EF65,FIND("(",EF65)+1,4))</f>
        <v>1970</v>
      </c>
      <c r="EA65" s="126" t="str">
        <f t="shared" ref="EA65" si="179">IF(ISNUMBER(SEARCH("*female*",EF65)),"female",IF(ISNUMBER(SEARCH("*male*",EF65)),"male",""))</f>
        <v>male</v>
      </c>
      <c r="EB65" s="127" t="str">
        <f t="shared" ref="EB65" si="180">IF(EF65="","",IF(ISERROR(MID(EF65,FIND("male,",EF65)+6,(FIND(")",EF65)-(FIND("male,",EF65)+6))))=TRUE,"missing/error",MID(EF65,FIND("male,",EF65)+6,(FIND(")",EF65)-(FIND("male,",EF65)+6)))))</f>
        <v>sk_smer01</v>
      </c>
      <c r="EC65" s="128" t="str">
        <f t="shared" ref="EC65" si="181">IF(DY65="","",(MID(DY65,(SEARCH("^^",SUBSTITUTE(DY65," ","^^",LEN(DY65)-LEN(SUBSTITUTE(DY65," ","")))))+1,99)&amp;"_"&amp;LEFT(DY65,FIND(" ",DY65)-1)&amp;"_"&amp;DZ65))</f>
        <v>Kamenický_Ladislav_1970</v>
      </c>
      <c r="ED65" s="83"/>
      <c r="EE65" s="120"/>
      <c r="EF65" s="120" t="s">
        <v>1739</v>
      </c>
      <c r="EG65" s="121" t="str">
        <f t="shared" si="51"/>
        <v/>
      </c>
      <c r="EH65" s="122" t="str">
        <f t="shared" si="52"/>
        <v/>
      </c>
      <c r="EI65" s="123" t="str">
        <f t="shared" si="172"/>
        <v/>
      </c>
      <c r="EJ65" s="123" t="str">
        <f t="shared" si="173"/>
        <v/>
      </c>
      <c r="EK65" s="341" t="str">
        <f t="shared" si="85"/>
        <v/>
      </c>
      <c r="EL65" s="342" t="str">
        <f t="shared" si="6"/>
        <v/>
      </c>
      <c r="EM65" s="343" t="str">
        <f t="shared" si="7"/>
        <v/>
      </c>
      <c r="EN65" s="344" t="str">
        <f t="shared" si="0"/>
        <v/>
      </c>
      <c r="EO65" s="345" t="str">
        <f t="shared" si="8"/>
        <v/>
      </c>
      <c r="EP65" s="120"/>
      <c r="EQ65" s="120"/>
      <c r="ER65" s="120"/>
      <c r="ES65" s="121" t="str">
        <f t="shared" si="43"/>
        <v/>
      </c>
      <c r="ET65" s="122" t="str">
        <f t="shared" si="44"/>
        <v/>
      </c>
      <c r="EU65" s="123" t="str">
        <f t="shared" si="45"/>
        <v/>
      </c>
      <c r="EV65" s="123" t="str">
        <f t="shared" si="46"/>
        <v/>
      </c>
      <c r="EW65" s="341" t="str">
        <f t="shared" si="86"/>
        <v/>
      </c>
      <c r="EX65" s="342" t="str">
        <f t="shared" si="48"/>
        <v/>
      </c>
      <c r="EY65" s="343" t="str">
        <f t="shared" si="49"/>
        <v/>
      </c>
      <c r="EZ65" s="344" t="str">
        <f t="shared" si="1"/>
        <v/>
      </c>
      <c r="FA65" s="345" t="str">
        <f t="shared" si="50"/>
        <v/>
      </c>
      <c r="FB65" s="120"/>
      <c r="FC65" s="120"/>
      <c r="FD65" s="120"/>
    </row>
    <row r="66" spans="1:160" ht="13.5" customHeight="1">
      <c r="A66" s="91"/>
      <c r="B66" s="120" t="s">
        <v>981</v>
      </c>
      <c r="C66" s="83" t="s">
        <v>982</v>
      </c>
      <c r="D66" s="184"/>
      <c r="E66" s="121">
        <v>33779</v>
      </c>
      <c r="F66" s="122" t="s">
        <v>628</v>
      </c>
      <c r="G66" s="123">
        <v>33779</v>
      </c>
      <c r="H66" s="123">
        <v>34047</v>
      </c>
      <c r="I66" s="124" t="s">
        <v>740</v>
      </c>
      <c r="J66" s="125">
        <v>1945</v>
      </c>
      <c r="K66" s="126" t="s">
        <v>697</v>
      </c>
      <c r="L66" s="127" t="s">
        <v>298</v>
      </c>
      <c r="M66" s="128" t="s">
        <v>741</v>
      </c>
      <c r="O66" s="120"/>
      <c r="P66" s="184"/>
      <c r="Q66" s="121" t="s">
        <v>277</v>
      </c>
      <c r="R66" s="122" t="s">
        <v>277</v>
      </c>
      <c r="S66" s="123" t="s">
        <v>277</v>
      </c>
      <c r="T66" s="123"/>
      <c r="U66" s="124" t="s">
        <v>277</v>
      </c>
      <c r="V66" s="125" t="s">
        <v>277</v>
      </c>
      <c r="W66" s="126" t="s">
        <v>277</v>
      </c>
      <c r="X66" s="127" t="s">
        <v>277</v>
      </c>
      <c r="Y66" s="128" t="s">
        <v>277</v>
      </c>
      <c r="AA66" s="120"/>
      <c r="AB66" s="120"/>
      <c r="AC66" s="121">
        <v>34409</v>
      </c>
      <c r="AD66" s="122" t="s">
        <v>630</v>
      </c>
      <c r="AE66" s="123">
        <v>34409</v>
      </c>
      <c r="AF66" s="123">
        <v>34680</v>
      </c>
      <c r="AG66" s="124" t="s">
        <v>983</v>
      </c>
      <c r="AH66" s="125" t="s">
        <v>790</v>
      </c>
      <c r="AI66" s="126" t="s">
        <v>697</v>
      </c>
      <c r="AJ66" s="127" t="s">
        <v>284</v>
      </c>
      <c r="AK66" s="128" t="s">
        <v>984</v>
      </c>
      <c r="AM66" s="120"/>
      <c r="AN66" s="120"/>
      <c r="AO66" s="121">
        <v>36160</v>
      </c>
      <c r="AP66" s="122" t="s">
        <v>631</v>
      </c>
      <c r="AQ66" s="123">
        <v>34680</v>
      </c>
      <c r="AR66" s="123">
        <v>35304</v>
      </c>
      <c r="AS66" s="124" t="s">
        <v>985</v>
      </c>
      <c r="AT66" s="125" t="s">
        <v>801</v>
      </c>
      <c r="AU66" s="126" t="s">
        <v>697</v>
      </c>
      <c r="AV66" s="127" t="s">
        <v>298</v>
      </c>
      <c r="AW66" s="128" t="s">
        <v>986</v>
      </c>
      <c r="AX66" s="83"/>
      <c r="AY66" s="120"/>
      <c r="AZ66" s="120"/>
      <c r="BA66" s="121">
        <v>36160</v>
      </c>
      <c r="BB66" s="122" t="s">
        <v>632</v>
      </c>
      <c r="BC66" s="123">
        <v>36129</v>
      </c>
      <c r="BD66" s="123">
        <v>37576</v>
      </c>
      <c r="BE66" s="124" t="s">
        <v>983</v>
      </c>
      <c r="BF66" s="125" t="s">
        <v>790</v>
      </c>
      <c r="BG66" s="126" t="s">
        <v>697</v>
      </c>
      <c r="BH66" s="127" t="s">
        <v>334</v>
      </c>
      <c r="BI66" s="128" t="s">
        <v>984</v>
      </c>
      <c r="BJ66" s="83"/>
      <c r="BK66" s="120"/>
      <c r="BL66" s="120"/>
      <c r="BM66" s="121">
        <v>37621</v>
      </c>
      <c r="BN66" s="122" t="s">
        <v>633</v>
      </c>
      <c r="BO66" s="123">
        <v>37576</v>
      </c>
      <c r="BP66" s="123">
        <v>38902</v>
      </c>
      <c r="BQ66" s="124" t="s">
        <v>983</v>
      </c>
      <c r="BR66" s="125" t="s">
        <v>790</v>
      </c>
      <c r="BS66" s="126" t="s">
        <v>697</v>
      </c>
      <c r="BT66" s="127" t="s">
        <v>336</v>
      </c>
      <c r="BU66" s="128" t="s">
        <v>984</v>
      </c>
      <c r="BV66" s="83"/>
      <c r="BW66" s="120"/>
      <c r="BX66" s="120"/>
      <c r="BY66" s="121">
        <v>39082</v>
      </c>
      <c r="BZ66" s="122" t="s">
        <v>634</v>
      </c>
      <c r="CA66" s="123">
        <v>38902</v>
      </c>
      <c r="CB66" s="123">
        <v>39839</v>
      </c>
      <c r="CC66" s="124" t="s">
        <v>987</v>
      </c>
      <c r="CD66" s="125" t="s">
        <v>824</v>
      </c>
      <c r="CE66" s="126" t="s">
        <v>697</v>
      </c>
      <c r="CF66" s="127" t="s">
        <v>345</v>
      </c>
      <c r="CG66" s="128" t="s">
        <v>988</v>
      </c>
      <c r="CH66" s="83"/>
      <c r="CI66" s="120"/>
      <c r="CJ66" s="120"/>
      <c r="CK66" s="121">
        <v>41003</v>
      </c>
      <c r="CL66" s="122" t="s">
        <v>1406</v>
      </c>
      <c r="CM66" s="123">
        <v>40368</v>
      </c>
      <c r="CN66" s="123">
        <v>41003</v>
      </c>
      <c r="CO66" s="124" t="s">
        <v>703</v>
      </c>
      <c r="CP66" s="125" t="s">
        <v>704</v>
      </c>
      <c r="CQ66" s="126" t="s">
        <v>697</v>
      </c>
      <c r="CR66" s="127" t="s">
        <v>336</v>
      </c>
      <c r="CS66" s="128" t="s">
        <v>705</v>
      </c>
      <c r="CT66" s="83"/>
      <c r="CU66" s="120"/>
      <c r="CV66" s="120" t="s">
        <v>989</v>
      </c>
      <c r="CW66" s="121"/>
      <c r="CX66" s="122"/>
      <c r="CY66" s="123"/>
      <c r="CZ66" s="123"/>
      <c r="DA66" s="124"/>
      <c r="DB66" s="125"/>
      <c r="DC66" s="126"/>
      <c r="DD66" s="46"/>
      <c r="DE66" s="128"/>
      <c r="DF66" s="83"/>
      <c r="DG66" s="120"/>
      <c r="DH66" s="120"/>
      <c r="DI66" s="121" t="str">
        <f t="shared" si="10"/>
        <v/>
      </c>
      <c r="DJ66" s="122" t="str">
        <f t="shared" si="11"/>
        <v/>
      </c>
      <c r="DK66" s="123" t="str">
        <f t="shared" si="12"/>
        <v/>
      </c>
      <c r="DL66" s="123" t="str">
        <f t="shared" si="13"/>
        <v/>
      </c>
      <c r="DM66" s="124" t="str">
        <f t="shared" si="14"/>
        <v/>
      </c>
      <c r="DN66" s="125" t="str">
        <f t="shared" si="15"/>
        <v/>
      </c>
      <c r="DO66" s="126" t="str">
        <f t="shared" si="16"/>
        <v/>
      </c>
      <c r="DP66" s="127" t="str">
        <f t="shared" si="17"/>
        <v/>
      </c>
      <c r="DQ66" s="128" t="str">
        <f t="shared" si="18"/>
        <v/>
      </c>
      <c r="DR66" s="83"/>
      <c r="DS66" s="120"/>
      <c r="DT66" s="120"/>
      <c r="DU66" s="121" t="str">
        <f t="shared" si="19"/>
        <v/>
      </c>
      <c r="DV66" s="122" t="str">
        <f t="shared" si="20"/>
        <v/>
      </c>
      <c r="DW66" s="123" t="str">
        <f t="shared" ref="DW66:DW75" si="182">IF(DY66="","",DU$2)</f>
        <v/>
      </c>
      <c r="DX66" s="123" t="str">
        <f t="shared" ref="DX66:DX74" si="183">IF(DY66="","",DU$3)</f>
        <v/>
      </c>
      <c r="DY66" s="124" t="str">
        <f t="shared" si="83"/>
        <v/>
      </c>
      <c r="DZ66" s="125" t="str">
        <f t="shared" si="24"/>
        <v/>
      </c>
      <c r="EA66" s="126" t="str">
        <f t="shared" si="25"/>
        <v/>
      </c>
      <c r="EB66" s="127" t="str">
        <f t="shared" ref="EB66:EB69" si="184">IF(EF66="","",IF(ISERROR(MID(EF66,FIND("male,",EF66)+6,(FIND(")",EF66)-(FIND("male,",EF66)+6))))=TRUE,"missing/error",MID(EF66,FIND("male,",EF66)+6,(FIND(")",EF66)-(FIND("male,",EF66)+6)))))</f>
        <v/>
      </c>
      <c r="EC66" s="128" t="str">
        <f t="shared" si="27"/>
        <v/>
      </c>
      <c r="ED66" s="83"/>
      <c r="EE66" s="120"/>
      <c r="EF66" s="120"/>
      <c r="EG66" s="121" t="str">
        <f t="shared" si="51"/>
        <v/>
      </c>
      <c r="EH66" s="122" t="str">
        <f t="shared" si="52"/>
        <v/>
      </c>
      <c r="EI66" s="123" t="str">
        <f t="shared" ref="EI66:EI70" si="185">IF(EK66="","",EG$2)</f>
        <v/>
      </c>
      <c r="EJ66" s="123" t="str">
        <f t="shared" ref="EJ66:EJ69" si="186">IF(EK66="","",EG$3)</f>
        <v/>
      </c>
      <c r="EK66" s="341" t="str">
        <f t="shared" si="85"/>
        <v/>
      </c>
      <c r="EL66" s="342" t="str">
        <f t="shared" si="6"/>
        <v/>
      </c>
      <c r="EM66" s="343" t="str">
        <f t="shared" si="7"/>
        <v/>
      </c>
      <c r="EN66" s="344" t="str">
        <f t="shared" si="0"/>
        <v/>
      </c>
      <c r="EO66" s="345" t="str">
        <f t="shared" si="8"/>
        <v/>
      </c>
      <c r="EP66" s="120"/>
      <c r="EQ66" s="120"/>
      <c r="ER66" s="120"/>
      <c r="ES66" s="121" t="str">
        <f t="shared" si="43"/>
        <v/>
      </c>
      <c r="ET66" s="122" t="str">
        <f t="shared" si="44"/>
        <v/>
      </c>
      <c r="EU66" s="123" t="str">
        <f t="shared" si="45"/>
        <v/>
      </c>
      <c r="EV66" s="123" t="str">
        <f t="shared" si="46"/>
        <v/>
      </c>
      <c r="EW66" s="341" t="str">
        <f t="shared" si="86"/>
        <v/>
      </c>
      <c r="EX66" s="342" t="str">
        <f t="shared" si="48"/>
        <v/>
      </c>
      <c r="EY66" s="343" t="str">
        <f t="shared" si="49"/>
        <v/>
      </c>
      <c r="EZ66" s="344" t="str">
        <f t="shared" si="1"/>
        <v/>
      </c>
      <c r="FA66" s="345" t="str">
        <f t="shared" si="50"/>
        <v/>
      </c>
      <c r="FB66" s="120"/>
      <c r="FC66" s="120"/>
      <c r="FD66" s="120"/>
    </row>
    <row r="67" spans="1:160" ht="13.5" customHeight="1">
      <c r="A67" s="91"/>
      <c r="B67" s="120" t="s">
        <v>981</v>
      </c>
      <c r="C67" s="83" t="s">
        <v>982</v>
      </c>
      <c r="D67" s="184"/>
      <c r="E67" s="121">
        <v>33779</v>
      </c>
      <c r="F67" s="122" t="s">
        <v>628</v>
      </c>
      <c r="G67" s="123">
        <v>34048</v>
      </c>
      <c r="H67" s="123">
        <v>34283</v>
      </c>
      <c r="I67" s="124" t="s">
        <v>759</v>
      </c>
      <c r="J67" s="125">
        <v>1945</v>
      </c>
      <c r="K67" s="126" t="s">
        <v>697</v>
      </c>
      <c r="L67" s="127" t="s">
        <v>298</v>
      </c>
      <c r="M67" s="128" t="s">
        <v>760</v>
      </c>
      <c r="O67" s="120"/>
      <c r="P67" s="184"/>
      <c r="Q67" s="121">
        <v>34283</v>
      </c>
      <c r="R67" s="122" t="s">
        <v>629</v>
      </c>
      <c r="S67" s="123">
        <v>34283</v>
      </c>
      <c r="T67" s="123">
        <v>34409</v>
      </c>
      <c r="U67" s="124" t="s">
        <v>759</v>
      </c>
      <c r="V67" s="125" t="s">
        <v>701</v>
      </c>
      <c r="W67" s="126" t="s">
        <v>697</v>
      </c>
      <c r="X67" s="127" t="s">
        <v>298</v>
      </c>
      <c r="Y67" s="128" t="s">
        <v>760</v>
      </c>
      <c r="AA67" s="120"/>
      <c r="AB67" s="120"/>
      <c r="AC67" s="121" t="s">
        <v>277</v>
      </c>
      <c r="AD67" s="122" t="s">
        <v>277</v>
      </c>
      <c r="AE67" s="123" t="s">
        <v>277</v>
      </c>
      <c r="AF67" s="123" t="s">
        <v>277</v>
      </c>
      <c r="AG67" s="124" t="s">
        <v>277</v>
      </c>
      <c r="AH67" s="125" t="s">
        <v>277</v>
      </c>
      <c r="AI67" s="126" t="s">
        <v>277</v>
      </c>
      <c r="AJ67" s="127" t="s">
        <v>277</v>
      </c>
      <c r="AK67" s="128" t="s">
        <v>277</v>
      </c>
      <c r="AM67" s="120"/>
      <c r="AN67" s="120"/>
      <c r="AO67" s="121">
        <v>36160</v>
      </c>
      <c r="AP67" s="122" t="s">
        <v>631</v>
      </c>
      <c r="AQ67" s="123">
        <v>35304</v>
      </c>
      <c r="AR67" s="123">
        <v>35592</v>
      </c>
      <c r="AS67" s="124" t="s">
        <v>768</v>
      </c>
      <c r="AT67" s="125" t="s">
        <v>769</v>
      </c>
      <c r="AU67" s="126" t="s">
        <v>697</v>
      </c>
      <c r="AV67" s="127" t="s">
        <v>298</v>
      </c>
      <c r="AW67" s="128" t="s">
        <v>770</v>
      </c>
      <c r="AX67" s="83"/>
      <c r="AY67" s="120"/>
      <c r="AZ67" s="120"/>
      <c r="BA67" s="121" t="s">
        <v>277</v>
      </c>
      <c r="BB67" s="122" t="s">
        <v>277</v>
      </c>
      <c r="BC67" s="123" t="s">
        <v>277</v>
      </c>
      <c r="BD67" s="123" t="s">
        <v>277</v>
      </c>
      <c r="BE67" s="124" t="s">
        <v>277</v>
      </c>
      <c r="BF67" s="125" t="s">
        <v>277</v>
      </c>
      <c r="BG67" s="126" t="s">
        <v>277</v>
      </c>
      <c r="BH67" s="127" t="s">
        <v>277</v>
      </c>
      <c r="BI67" s="128" t="s">
        <v>277</v>
      </c>
      <c r="BJ67" s="83"/>
      <c r="BK67" s="120"/>
      <c r="BL67" s="120"/>
      <c r="BM67" s="121" t="s">
        <v>277</v>
      </c>
      <c r="BN67" s="122" t="s">
        <v>277</v>
      </c>
      <c r="BO67" s="123" t="s">
        <v>277</v>
      </c>
      <c r="BP67" s="123" t="s">
        <v>277</v>
      </c>
      <c r="BQ67" s="124" t="s">
        <v>277</v>
      </c>
      <c r="BR67" s="125" t="s">
        <v>277</v>
      </c>
      <c r="BS67" s="126" t="s">
        <v>277</v>
      </c>
      <c r="BT67" s="127" t="s">
        <v>277</v>
      </c>
      <c r="BU67" s="128" t="s">
        <v>277</v>
      </c>
      <c r="BV67" s="83"/>
      <c r="BW67" s="120"/>
      <c r="BX67" s="120"/>
      <c r="BY67" s="121">
        <v>40178</v>
      </c>
      <c r="BZ67" s="122" t="s">
        <v>634</v>
      </c>
      <c r="CA67" s="123">
        <v>39839</v>
      </c>
      <c r="CB67" s="123">
        <v>40368</v>
      </c>
      <c r="CC67" s="124" t="s">
        <v>774</v>
      </c>
      <c r="CD67" s="125" t="s">
        <v>775</v>
      </c>
      <c r="CE67" s="126" t="s">
        <v>697</v>
      </c>
      <c r="CF67" s="127" t="s">
        <v>345</v>
      </c>
      <c r="CG67" s="128" t="s">
        <v>776</v>
      </c>
      <c r="CH67" s="83"/>
      <c r="CI67" s="120"/>
      <c r="CJ67" s="120"/>
      <c r="CK67" s="121" t="s">
        <v>277</v>
      </c>
      <c r="CL67" s="122" t="s">
        <v>277</v>
      </c>
      <c r="CM67" s="123" t="s">
        <v>277</v>
      </c>
      <c r="CN67" s="123" t="s">
        <v>277</v>
      </c>
      <c r="CO67" s="124" t="s">
        <v>277</v>
      </c>
      <c r="CP67" s="125" t="s">
        <v>277</v>
      </c>
      <c r="CQ67" s="126" t="s">
        <v>277</v>
      </c>
      <c r="CR67" s="127" t="s">
        <v>277</v>
      </c>
      <c r="CS67" s="128" t="s">
        <v>277</v>
      </c>
      <c r="CT67" s="83"/>
      <c r="CU67" s="120"/>
      <c r="CV67" s="120"/>
      <c r="CW67" s="121" t="s">
        <v>277</v>
      </c>
      <c r="CX67" s="122" t="s">
        <v>277</v>
      </c>
      <c r="CY67" s="123" t="s">
        <v>277</v>
      </c>
      <c r="CZ67" s="123" t="s">
        <v>277</v>
      </c>
      <c r="DA67" s="124" t="s">
        <v>277</v>
      </c>
      <c r="DB67" s="125" t="s">
        <v>277</v>
      </c>
      <c r="DC67" s="126" t="s">
        <v>277</v>
      </c>
      <c r="DD67" s="127" t="s">
        <v>277</v>
      </c>
      <c r="DE67" s="128" t="s">
        <v>277</v>
      </c>
      <c r="DF67" s="83"/>
      <c r="DG67" s="120"/>
      <c r="DH67" s="120"/>
      <c r="DI67" s="121" t="str">
        <f t="shared" si="10"/>
        <v/>
      </c>
      <c r="DJ67" s="122" t="str">
        <f t="shared" si="11"/>
        <v/>
      </c>
      <c r="DK67" s="123" t="str">
        <f t="shared" si="12"/>
        <v/>
      </c>
      <c r="DL67" s="123" t="str">
        <f t="shared" si="13"/>
        <v/>
      </c>
      <c r="DM67" s="124" t="str">
        <f t="shared" si="14"/>
        <v/>
      </c>
      <c r="DN67" s="125" t="str">
        <f t="shared" si="15"/>
        <v/>
      </c>
      <c r="DO67" s="126" t="str">
        <f t="shared" si="16"/>
        <v/>
      </c>
      <c r="DP67" s="127" t="str">
        <f t="shared" si="17"/>
        <v/>
      </c>
      <c r="DQ67" s="128" t="str">
        <f t="shared" si="18"/>
        <v/>
      </c>
      <c r="DR67" s="83"/>
      <c r="DS67" s="120"/>
      <c r="DT67" s="120"/>
      <c r="DU67" s="121" t="str">
        <f t="shared" si="19"/>
        <v/>
      </c>
      <c r="DV67" s="122" t="str">
        <f t="shared" si="20"/>
        <v/>
      </c>
      <c r="DW67" s="123" t="str">
        <f t="shared" si="182"/>
        <v/>
      </c>
      <c r="DX67" s="123" t="str">
        <f t="shared" si="183"/>
        <v/>
      </c>
      <c r="DY67" s="124" t="str">
        <f t="shared" si="83"/>
        <v/>
      </c>
      <c r="DZ67" s="125" t="str">
        <f t="shared" si="24"/>
        <v/>
      </c>
      <c r="EA67" s="126" t="str">
        <f t="shared" si="25"/>
        <v/>
      </c>
      <c r="EB67" s="127" t="str">
        <f t="shared" si="184"/>
        <v/>
      </c>
      <c r="EC67" s="128" t="str">
        <f t="shared" si="27"/>
        <v/>
      </c>
      <c r="ED67" s="83"/>
      <c r="EE67" s="120"/>
      <c r="EF67" s="120"/>
      <c r="EG67" s="121" t="str">
        <f t="shared" si="51"/>
        <v/>
      </c>
      <c r="EH67" s="122" t="str">
        <f t="shared" si="52"/>
        <v/>
      </c>
      <c r="EI67" s="123" t="str">
        <f t="shared" si="185"/>
        <v/>
      </c>
      <c r="EJ67" s="123" t="str">
        <f t="shared" si="186"/>
        <v/>
      </c>
      <c r="EK67" s="341" t="str">
        <f t="shared" si="85"/>
        <v/>
      </c>
      <c r="EL67" s="342" t="str">
        <f t="shared" si="6"/>
        <v/>
      </c>
      <c r="EM67" s="343" t="str">
        <f t="shared" si="7"/>
        <v/>
      </c>
      <c r="EN67" s="344" t="str">
        <f t="shared" si="0"/>
        <v/>
      </c>
      <c r="EO67" s="345" t="str">
        <f t="shared" si="8"/>
        <v/>
      </c>
      <c r="EP67" s="120"/>
      <c r="EQ67" s="120"/>
      <c r="ER67" s="120"/>
      <c r="ES67" s="121" t="str">
        <f t="shared" si="43"/>
        <v/>
      </c>
      <c r="ET67" s="122" t="str">
        <f t="shared" si="44"/>
        <v/>
      </c>
      <c r="EU67" s="123" t="str">
        <f t="shared" si="45"/>
        <v/>
      </c>
      <c r="EV67" s="123" t="str">
        <f t="shared" si="46"/>
        <v/>
      </c>
      <c r="EW67" s="341" t="str">
        <f t="shared" si="86"/>
        <v/>
      </c>
      <c r="EX67" s="342" t="str">
        <f t="shared" si="48"/>
        <v/>
      </c>
      <c r="EY67" s="343" t="str">
        <f t="shared" si="49"/>
        <v/>
      </c>
      <c r="EZ67" s="344" t="str">
        <f t="shared" si="1"/>
        <v/>
      </c>
      <c r="FA67" s="345" t="str">
        <f t="shared" si="50"/>
        <v/>
      </c>
      <c r="FB67" s="120"/>
      <c r="FC67" s="120"/>
      <c r="FD67" s="120"/>
    </row>
    <row r="68" spans="1:160" ht="13.5" customHeight="1">
      <c r="A68" s="91"/>
      <c r="B68" s="120" t="s">
        <v>981</v>
      </c>
      <c r="C68" s="83" t="s">
        <v>982</v>
      </c>
      <c r="D68" s="184"/>
      <c r="E68" s="121"/>
      <c r="F68" s="122"/>
      <c r="G68" s="123"/>
      <c r="H68" s="123"/>
      <c r="I68" s="124"/>
      <c r="J68" s="125"/>
      <c r="K68" s="126"/>
      <c r="L68" s="127"/>
      <c r="M68" s="128" t="s">
        <v>277</v>
      </c>
      <c r="O68" s="120"/>
      <c r="P68" s="184"/>
      <c r="Q68" s="121"/>
      <c r="R68" s="122"/>
      <c r="S68" s="123"/>
      <c r="T68" s="123"/>
      <c r="U68" s="124"/>
      <c r="V68" s="125"/>
      <c r="W68" s="126"/>
      <c r="X68" s="127"/>
      <c r="Y68" s="128" t="s">
        <v>277</v>
      </c>
      <c r="AA68" s="120"/>
      <c r="AB68" s="120"/>
      <c r="AC68" s="121"/>
      <c r="AD68" s="122"/>
      <c r="AE68" s="123"/>
      <c r="AF68" s="123" t="s">
        <v>277</v>
      </c>
      <c r="AG68" s="124"/>
      <c r="AH68" s="125"/>
      <c r="AI68" s="126"/>
      <c r="AJ68" s="127"/>
      <c r="AK68" s="128" t="s">
        <v>277</v>
      </c>
      <c r="AM68" s="120"/>
      <c r="AN68" s="120"/>
      <c r="AO68" s="121">
        <v>36160</v>
      </c>
      <c r="AP68" s="122" t="s">
        <v>631</v>
      </c>
      <c r="AQ68" s="123">
        <v>35592</v>
      </c>
      <c r="AR68" s="123">
        <v>36074</v>
      </c>
      <c r="AS68" s="124" t="s">
        <v>820</v>
      </c>
      <c r="AT68" s="125" t="s">
        <v>754</v>
      </c>
      <c r="AU68" s="126" t="s">
        <v>711</v>
      </c>
      <c r="AV68" s="127" t="s">
        <v>298</v>
      </c>
      <c r="AW68" s="128" t="s">
        <v>821</v>
      </c>
      <c r="AX68" s="83"/>
      <c r="AY68" s="120"/>
      <c r="AZ68" s="120"/>
      <c r="BA68" s="121"/>
      <c r="BB68" s="122"/>
      <c r="BC68" s="123"/>
      <c r="BD68" s="123" t="s">
        <v>277</v>
      </c>
      <c r="BE68" s="124"/>
      <c r="BF68" s="125"/>
      <c r="BG68" s="126"/>
      <c r="BH68" s="127"/>
      <c r="BI68" s="128" t="s">
        <v>277</v>
      </c>
      <c r="BJ68" s="83"/>
      <c r="BK68" s="120"/>
      <c r="BL68" s="120"/>
      <c r="BM68" s="121"/>
      <c r="BN68" s="122"/>
      <c r="BO68" s="123"/>
      <c r="BP68" s="123" t="s">
        <v>277</v>
      </c>
      <c r="BQ68" s="124" t="s">
        <v>277</v>
      </c>
      <c r="BR68" s="125" t="s">
        <v>277</v>
      </c>
      <c r="BS68" s="126" t="s">
        <v>277</v>
      </c>
      <c r="BT68" s="127" t="s">
        <v>277</v>
      </c>
      <c r="BU68" s="128" t="s">
        <v>277</v>
      </c>
      <c r="BV68" s="83"/>
      <c r="BW68" s="120"/>
      <c r="BX68" s="120"/>
      <c r="BY68" s="121"/>
      <c r="BZ68" s="122"/>
      <c r="CA68" s="123"/>
      <c r="CB68" s="123"/>
      <c r="CC68" s="124" t="s">
        <v>277</v>
      </c>
      <c r="CD68" s="125" t="s">
        <v>277</v>
      </c>
      <c r="CE68" s="126" t="s">
        <v>277</v>
      </c>
      <c r="CF68" s="127" t="s">
        <v>277</v>
      </c>
      <c r="CG68" s="128" t="s">
        <v>277</v>
      </c>
      <c r="CH68" s="83"/>
      <c r="CI68" s="120"/>
      <c r="CJ68" s="120"/>
      <c r="CK68" s="121" t="s">
        <v>277</v>
      </c>
      <c r="CL68" s="122" t="s">
        <v>277</v>
      </c>
      <c r="CM68" s="123" t="s">
        <v>277</v>
      </c>
      <c r="CN68" s="123" t="s">
        <v>277</v>
      </c>
      <c r="CO68" s="124" t="s">
        <v>277</v>
      </c>
      <c r="CP68" s="125" t="s">
        <v>277</v>
      </c>
      <c r="CQ68" s="126" t="s">
        <v>277</v>
      </c>
      <c r="CR68" s="127" t="s">
        <v>277</v>
      </c>
      <c r="CS68" s="128" t="s">
        <v>277</v>
      </c>
      <c r="CT68" s="83"/>
      <c r="CU68" s="120"/>
      <c r="CV68" s="120"/>
      <c r="CW68" s="121" t="s">
        <v>277</v>
      </c>
      <c r="CX68" s="122" t="s">
        <v>277</v>
      </c>
      <c r="CY68" s="123" t="s">
        <v>277</v>
      </c>
      <c r="CZ68" s="123" t="s">
        <v>277</v>
      </c>
      <c r="DA68" s="124" t="s">
        <v>277</v>
      </c>
      <c r="DB68" s="125" t="s">
        <v>277</v>
      </c>
      <c r="DC68" s="126" t="s">
        <v>277</v>
      </c>
      <c r="DD68" s="127" t="s">
        <v>277</v>
      </c>
      <c r="DE68" s="128" t="s">
        <v>277</v>
      </c>
      <c r="DF68" s="83"/>
      <c r="DG68" s="120"/>
      <c r="DH68" s="120"/>
      <c r="DI68" s="121" t="str">
        <f t="shared" si="10"/>
        <v/>
      </c>
      <c r="DJ68" s="122" t="str">
        <f t="shared" si="11"/>
        <v/>
      </c>
      <c r="DK68" s="123" t="str">
        <f t="shared" si="12"/>
        <v/>
      </c>
      <c r="DL68" s="123" t="str">
        <f t="shared" si="13"/>
        <v/>
      </c>
      <c r="DM68" s="124" t="str">
        <f t="shared" si="14"/>
        <v/>
      </c>
      <c r="DN68" s="125" t="str">
        <f t="shared" si="15"/>
        <v/>
      </c>
      <c r="DO68" s="126" t="str">
        <f t="shared" si="16"/>
        <v/>
      </c>
      <c r="DP68" s="127" t="str">
        <f t="shared" si="17"/>
        <v/>
      </c>
      <c r="DQ68" s="128" t="str">
        <f t="shared" si="18"/>
        <v/>
      </c>
      <c r="DR68" s="83"/>
      <c r="DS68" s="120"/>
      <c r="DT68" s="120"/>
      <c r="DU68" s="121" t="str">
        <f t="shared" si="19"/>
        <v/>
      </c>
      <c r="DV68" s="122" t="str">
        <f t="shared" si="20"/>
        <v/>
      </c>
      <c r="DW68" s="123" t="str">
        <f t="shared" si="182"/>
        <v/>
      </c>
      <c r="DX68" s="123" t="str">
        <f t="shared" si="183"/>
        <v/>
      </c>
      <c r="DY68" s="124" t="str">
        <f t="shared" si="83"/>
        <v/>
      </c>
      <c r="DZ68" s="125" t="str">
        <f t="shared" si="24"/>
        <v/>
      </c>
      <c r="EA68" s="126" t="str">
        <f t="shared" si="25"/>
        <v/>
      </c>
      <c r="EB68" s="127" t="str">
        <f t="shared" si="184"/>
        <v/>
      </c>
      <c r="EC68" s="128" t="str">
        <f t="shared" si="27"/>
        <v/>
      </c>
      <c r="ED68" s="83"/>
      <c r="EE68" s="120"/>
      <c r="EF68" s="120"/>
      <c r="EG68" s="121" t="str">
        <f t="shared" si="51"/>
        <v/>
      </c>
      <c r="EH68" s="122" t="str">
        <f t="shared" si="52"/>
        <v/>
      </c>
      <c r="EI68" s="123" t="str">
        <f t="shared" si="185"/>
        <v/>
      </c>
      <c r="EJ68" s="123" t="str">
        <f t="shared" si="186"/>
        <v/>
      </c>
      <c r="EK68" s="341" t="str">
        <f t="shared" si="85"/>
        <v/>
      </c>
      <c r="EL68" s="342" t="str">
        <f t="shared" si="6"/>
        <v/>
      </c>
      <c r="EM68" s="343" t="str">
        <f t="shared" si="7"/>
        <v/>
      </c>
      <c r="EN68" s="344" t="str">
        <f t="shared" si="0"/>
        <v/>
      </c>
      <c r="EO68" s="345" t="str">
        <f t="shared" si="8"/>
        <v/>
      </c>
      <c r="EP68" s="120"/>
      <c r="EQ68" s="120"/>
      <c r="ER68" s="120"/>
      <c r="ES68" s="121" t="str">
        <f t="shared" si="43"/>
        <v/>
      </c>
      <c r="ET68" s="122" t="str">
        <f t="shared" si="44"/>
        <v/>
      </c>
      <c r="EU68" s="123" t="str">
        <f t="shared" si="45"/>
        <v/>
      </c>
      <c r="EV68" s="123" t="str">
        <f t="shared" si="46"/>
        <v/>
      </c>
      <c r="EW68" s="341" t="str">
        <f t="shared" si="86"/>
        <v/>
      </c>
      <c r="EX68" s="342" t="str">
        <f t="shared" si="48"/>
        <v/>
      </c>
      <c r="EY68" s="343" t="str">
        <f t="shared" si="49"/>
        <v/>
      </c>
      <c r="EZ68" s="344" t="str">
        <f t="shared" si="1"/>
        <v/>
      </c>
      <c r="FA68" s="345" t="str">
        <f t="shared" si="50"/>
        <v/>
      </c>
      <c r="FB68" s="120"/>
      <c r="FC68" s="120"/>
      <c r="FD68" s="120"/>
    </row>
    <row r="69" spans="1:160" ht="13.5" customHeight="1">
      <c r="A69" s="91"/>
      <c r="B69" s="120" t="s">
        <v>981</v>
      </c>
      <c r="C69" s="83" t="s">
        <v>982</v>
      </c>
      <c r="D69" s="184"/>
      <c r="E69" s="121"/>
      <c r="F69" s="122"/>
      <c r="G69" s="123"/>
      <c r="H69" s="123"/>
      <c r="I69" s="124"/>
      <c r="J69" s="125"/>
      <c r="K69" s="126"/>
      <c r="L69" s="127"/>
      <c r="M69" s="128" t="s">
        <v>277</v>
      </c>
      <c r="O69" s="120"/>
      <c r="P69" s="184"/>
      <c r="Q69" s="121"/>
      <c r="R69" s="122"/>
      <c r="S69" s="123"/>
      <c r="T69" s="123"/>
      <c r="U69" s="124"/>
      <c r="V69" s="125"/>
      <c r="W69" s="126"/>
      <c r="X69" s="127"/>
      <c r="Y69" s="128" t="s">
        <v>277</v>
      </c>
      <c r="AA69" s="120"/>
      <c r="AB69" s="120"/>
      <c r="AC69" s="121"/>
      <c r="AD69" s="122"/>
      <c r="AE69" s="123"/>
      <c r="AF69" s="123" t="s">
        <v>277</v>
      </c>
      <c r="AG69" s="124"/>
      <c r="AH69" s="125"/>
      <c r="AI69" s="126"/>
      <c r="AJ69" s="127"/>
      <c r="AK69" s="128" t="s">
        <v>277</v>
      </c>
      <c r="AM69" s="120"/>
      <c r="AN69" s="120"/>
      <c r="AO69" s="121">
        <v>36160</v>
      </c>
      <c r="AP69" s="122" t="s">
        <v>631</v>
      </c>
      <c r="AQ69" s="123">
        <v>36074</v>
      </c>
      <c r="AR69" s="123">
        <v>36129</v>
      </c>
      <c r="AS69" s="124" t="s">
        <v>744</v>
      </c>
      <c r="AT69" s="125" t="s">
        <v>745</v>
      </c>
      <c r="AU69" s="126" t="s">
        <v>697</v>
      </c>
      <c r="AV69" s="127" t="s">
        <v>298</v>
      </c>
      <c r="AW69" s="128" t="s">
        <v>746</v>
      </c>
      <c r="AX69" s="83"/>
      <c r="AY69" s="120"/>
      <c r="AZ69" s="120"/>
      <c r="BA69" s="121"/>
      <c r="BB69" s="122"/>
      <c r="BC69" s="123"/>
      <c r="BD69" s="123" t="s">
        <v>277</v>
      </c>
      <c r="BE69" s="124"/>
      <c r="BF69" s="125"/>
      <c r="BG69" s="126"/>
      <c r="BH69" s="127"/>
      <c r="BI69" s="128" t="s">
        <v>277</v>
      </c>
      <c r="BJ69" s="83"/>
      <c r="BK69" s="120"/>
      <c r="BL69" s="120"/>
      <c r="BM69" s="121"/>
      <c r="BN69" s="122"/>
      <c r="BO69" s="123"/>
      <c r="BP69" s="123" t="s">
        <v>277</v>
      </c>
      <c r="BQ69" s="124" t="s">
        <v>277</v>
      </c>
      <c r="BR69" s="125" t="s">
        <v>277</v>
      </c>
      <c r="BS69" s="126" t="s">
        <v>277</v>
      </c>
      <c r="BT69" s="127" t="s">
        <v>277</v>
      </c>
      <c r="BU69" s="128" t="s">
        <v>277</v>
      </c>
      <c r="BV69" s="83"/>
      <c r="BW69" s="120"/>
      <c r="BX69" s="120"/>
      <c r="BY69" s="121"/>
      <c r="BZ69" s="122"/>
      <c r="CA69" s="123"/>
      <c r="CB69" s="123"/>
      <c r="CC69" s="124" t="s">
        <v>277</v>
      </c>
      <c r="CD69" s="125" t="s">
        <v>277</v>
      </c>
      <c r="CE69" s="126" t="s">
        <v>277</v>
      </c>
      <c r="CF69" s="127" t="s">
        <v>277</v>
      </c>
      <c r="CG69" s="128" t="s">
        <v>277</v>
      </c>
      <c r="CH69" s="83"/>
      <c r="CI69" s="120"/>
      <c r="CJ69" s="120"/>
      <c r="CK69" s="121" t="s">
        <v>277</v>
      </c>
      <c r="CL69" s="122" t="s">
        <v>277</v>
      </c>
      <c r="CM69" s="123" t="s">
        <v>277</v>
      </c>
      <c r="CN69" s="123" t="s">
        <v>277</v>
      </c>
      <c r="CO69" s="124" t="s">
        <v>277</v>
      </c>
      <c r="CP69" s="125" t="s">
        <v>277</v>
      </c>
      <c r="CQ69" s="126" t="s">
        <v>277</v>
      </c>
      <c r="CR69" s="127" t="s">
        <v>277</v>
      </c>
      <c r="CS69" s="128" t="s">
        <v>277</v>
      </c>
      <c r="CT69" s="83"/>
      <c r="CU69" s="120"/>
      <c r="CV69" s="120"/>
      <c r="CW69" s="121" t="s">
        <v>277</v>
      </c>
      <c r="CX69" s="122" t="s">
        <v>277</v>
      </c>
      <c r="CY69" s="123" t="s">
        <v>277</v>
      </c>
      <c r="CZ69" s="123" t="s">
        <v>277</v>
      </c>
      <c r="DA69" s="124" t="s">
        <v>277</v>
      </c>
      <c r="DB69" s="125" t="s">
        <v>277</v>
      </c>
      <c r="DC69" s="126" t="s">
        <v>277</v>
      </c>
      <c r="DD69" s="127" t="s">
        <v>277</v>
      </c>
      <c r="DE69" s="128" t="s">
        <v>277</v>
      </c>
      <c r="DF69" s="83"/>
      <c r="DG69" s="120"/>
      <c r="DH69" s="120"/>
      <c r="DI69" s="121" t="str">
        <f t="shared" si="10"/>
        <v/>
      </c>
      <c r="DJ69" s="122" t="str">
        <f t="shared" si="11"/>
        <v/>
      </c>
      <c r="DK69" s="123" t="str">
        <f t="shared" si="12"/>
        <v/>
      </c>
      <c r="DL69" s="123" t="str">
        <f t="shared" si="13"/>
        <v/>
      </c>
      <c r="DM69" s="124" t="str">
        <f t="shared" si="14"/>
        <v/>
      </c>
      <c r="DN69" s="125" t="str">
        <f t="shared" si="15"/>
        <v/>
      </c>
      <c r="DO69" s="126" t="str">
        <f t="shared" si="16"/>
        <v/>
      </c>
      <c r="DP69" s="127" t="str">
        <f t="shared" si="17"/>
        <v/>
      </c>
      <c r="DQ69" s="128" t="str">
        <f t="shared" si="18"/>
        <v/>
      </c>
      <c r="DR69" s="83"/>
      <c r="DS69" s="120"/>
      <c r="DT69" s="120"/>
      <c r="DU69" s="121" t="str">
        <f t="shared" si="19"/>
        <v/>
      </c>
      <c r="DV69" s="122" t="str">
        <f t="shared" si="20"/>
        <v/>
      </c>
      <c r="DW69" s="123" t="str">
        <f t="shared" si="182"/>
        <v/>
      </c>
      <c r="DX69" s="123" t="str">
        <f t="shared" si="183"/>
        <v/>
      </c>
      <c r="DY69" s="124" t="str">
        <f t="shared" si="83"/>
        <v/>
      </c>
      <c r="DZ69" s="125" t="str">
        <f t="shared" si="24"/>
        <v/>
      </c>
      <c r="EA69" s="126" t="str">
        <f t="shared" si="25"/>
        <v/>
      </c>
      <c r="EB69" s="127" t="str">
        <f t="shared" si="184"/>
        <v/>
      </c>
      <c r="EC69" s="128" t="str">
        <f t="shared" si="27"/>
        <v/>
      </c>
      <c r="ED69" s="83"/>
      <c r="EE69" s="120"/>
      <c r="EF69" s="120"/>
      <c r="EG69" s="121" t="str">
        <f t="shared" si="51"/>
        <v/>
      </c>
      <c r="EH69" s="122" t="str">
        <f t="shared" si="52"/>
        <v/>
      </c>
      <c r="EI69" s="123" t="str">
        <f t="shared" si="185"/>
        <v/>
      </c>
      <c r="EJ69" s="123" t="str">
        <f t="shared" si="186"/>
        <v/>
      </c>
      <c r="EK69" s="341" t="str">
        <f t="shared" si="85"/>
        <v/>
      </c>
      <c r="EL69" s="342" t="str">
        <f t="shared" si="6"/>
        <v/>
      </c>
      <c r="EM69" s="343" t="str">
        <f t="shared" si="7"/>
        <v/>
      </c>
      <c r="EN69" s="344" t="str">
        <f t="shared" si="0"/>
        <v/>
      </c>
      <c r="EO69" s="345" t="str">
        <f t="shared" si="8"/>
        <v/>
      </c>
      <c r="EP69" s="120"/>
      <c r="EQ69" s="120"/>
      <c r="ER69" s="120"/>
      <c r="ES69" s="121" t="str">
        <f t="shared" si="43"/>
        <v/>
      </c>
      <c r="ET69" s="122" t="str">
        <f t="shared" si="44"/>
        <v/>
      </c>
      <c r="EU69" s="123" t="str">
        <f t="shared" si="45"/>
        <v/>
      </c>
      <c r="EV69" s="123" t="str">
        <f t="shared" si="46"/>
        <v/>
      </c>
      <c r="EW69" s="341" t="str">
        <f t="shared" si="86"/>
        <v/>
      </c>
      <c r="EX69" s="342" t="str">
        <f t="shared" si="48"/>
        <v/>
      </c>
      <c r="EY69" s="343" t="str">
        <f t="shared" si="49"/>
        <v/>
      </c>
      <c r="EZ69" s="344" t="str">
        <f t="shared" si="1"/>
        <v/>
      </c>
      <c r="FA69" s="345" t="str">
        <f t="shared" si="50"/>
        <v/>
      </c>
      <c r="FB69" s="120"/>
      <c r="FC69" s="120"/>
      <c r="FD69" s="120"/>
    </row>
    <row r="70" spans="1:160" ht="13.5" customHeight="1">
      <c r="A70" s="91"/>
      <c r="B70" s="120" t="s">
        <v>990</v>
      </c>
      <c r="C70" s="120" t="s">
        <v>991</v>
      </c>
      <c r="E70" s="121"/>
      <c r="F70" s="122"/>
      <c r="G70" s="123"/>
      <c r="H70" s="123"/>
      <c r="I70" s="124"/>
      <c r="J70" s="125"/>
      <c r="K70" s="126"/>
      <c r="L70" s="127"/>
      <c r="M70" s="128"/>
      <c r="O70" s="120"/>
      <c r="P70" s="120"/>
      <c r="Q70" s="121"/>
      <c r="R70" s="122"/>
      <c r="S70" s="123"/>
      <c r="T70" s="123"/>
      <c r="U70" s="124"/>
      <c r="V70" s="125"/>
      <c r="W70" s="126"/>
      <c r="X70" s="127"/>
      <c r="Y70" s="128"/>
      <c r="AA70" s="120"/>
      <c r="AB70" s="120"/>
      <c r="AC70" s="121"/>
      <c r="AD70" s="122"/>
      <c r="AE70" s="123"/>
      <c r="AF70" s="123"/>
      <c r="AG70" s="124"/>
      <c r="AH70" s="125"/>
      <c r="AI70" s="126"/>
      <c r="AJ70" s="127"/>
      <c r="AK70" s="128"/>
      <c r="AM70" s="120"/>
      <c r="AN70" s="120"/>
      <c r="AO70" s="121"/>
      <c r="AP70" s="122"/>
      <c r="AQ70" s="123"/>
      <c r="AR70" s="123"/>
      <c r="AS70" s="124"/>
      <c r="AT70" s="125"/>
      <c r="AU70" s="126"/>
      <c r="AV70" s="127"/>
      <c r="AW70" s="128"/>
      <c r="AX70" s="83"/>
      <c r="AY70" s="120"/>
      <c r="AZ70" s="120"/>
      <c r="BA70" s="121"/>
      <c r="BB70" s="122"/>
      <c r="BC70" s="123"/>
      <c r="BD70" s="123"/>
      <c r="BE70" s="124"/>
      <c r="BF70" s="125"/>
      <c r="BG70" s="126"/>
      <c r="BH70" s="127"/>
      <c r="BI70" s="128"/>
      <c r="BJ70" s="83"/>
      <c r="BK70" s="120"/>
      <c r="BL70" s="120"/>
      <c r="BM70" s="121"/>
      <c r="BN70" s="122"/>
      <c r="BO70" s="123"/>
      <c r="BP70" s="123"/>
      <c r="BQ70" s="124"/>
      <c r="BR70" s="125"/>
      <c r="BS70" s="126"/>
      <c r="BT70" s="127"/>
      <c r="BU70" s="128"/>
      <c r="BV70" s="83"/>
      <c r="BW70" s="120"/>
      <c r="BX70" s="120"/>
      <c r="BY70" s="121"/>
      <c r="BZ70" s="122"/>
      <c r="CA70" s="123"/>
      <c r="CB70" s="123"/>
      <c r="CC70" s="124"/>
      <c r="CD70" s="125"/>
      <c r="CE70" s="126"/>
      <c r="CF70" s="127"/>
      <c r="CG70" s="128"/>
      <c r="CH70" s="83"/>
      <c r="CI70" s="120"/>
      <c r="CJ70" s="120"/>
      <c r="CK70" s="121"/>
      <c r="CL70" s="122"/>
      <c r="CM70" s="123"/>
      <c r="CN70" s="123"/>
      <c r="CO70" s="124"/>
      <c r="CP70" s="125"/>
      <c r="CQ70" s="126"/>
      <c r="CR70" s="127"/>
      <c r="CS70" s="128"/>
      <c r="CT70" s="83"/>
      <c r="CU70" s="120"/>
      <c r="CV70" s="120"/>
      <c r="CW70" s="121">
        <f>CW$3</f>
        <v>42452</v>
      </c>
      <c r="CX70" s="122" t="s">
        <v>693</v>
      </c>
      <c r="CY70" s="123">
        <v>41003</v>
      </c>
      <c r="CZ70" s="123">
        <f>CW$3</f>
        <v>42452</v>
      </c>
      <c r="DA70" s="124" t="s">
        <v>774</v>
      </c>
      <c r="DB70" s="125" t="s">
        <v>775</v>
      </c>
      <c r="DC70" s="126" t="s">
        <v>697</v>
      </c>
      <c r="DD70" s="154" t="s">
        <v>1401</v>
      </c>
      <c r="DE70" s="345" t="str">
        <f t="shared" ref="DE70" si="187">IF(DA70="","",(MID(DA70,(SEARCH("^^",SUBSTITUTE(DA70," ","^^",LEN(DA70)-LEN(SUBSTITUTE(DA70," ","")))))+1,99)&amp;"_"&amp;LEFT(DA70,FIND(" ",DA70)-1)&amp;"_"&amp;DB70))</f>
        <v>Lajčák_Miroslav_1963</v>
      </c>
      <c r="DF70" s="83"/>
      <c r="DG70" s="120"/>
      <c r="DH70" s="120" t="s">
        <v>1390</v>
      </c>
      <c r="DI70" s="121">
        <f t="shared" si="10"/>
        <v>43181</v>
      </c>
      <c r="DJ70" s="122" t="str">
        <f t="shared" si="11"/>
        <v>Fico III</v>
      </c>
      <c r="DK70" s="123">
        <f t="shared" si="12"/>
        <v>42452</v>
      </c>
      <c r="DL70" s="123">
        <f t="shared" si="13"/>
        <v>43181</v>
      </c>
      <c r="DM70" s="124" t="str">
        <f t="shared" si="14"/>
        <v>Miroslav Lajčák</v>
      </c>
      <c r="DN70" s="125" t="str">
        <f t="shared" si="15"/>
        <v>1963</v>
      </c>
      <c r="DO70" s="126" t="str">
        <f t="shared" si="16"/>
        <v>male</v>
      </c>
      <c r="DP70" s="154" t="s">
        <v>1401</v>
      </c>
      <c r="DQ70" s="128" t="str">
        <f t="shared" si="18"/>
        <v>Lajčák_Miroslav_1963</v>
      </c>
      <c r="DR70" s="83"/>
      <c r="DS70" s="120"/>
      <c r="DT70" s="120" t="s">
        <v>1723</v>
      </c>
      <c r="DU70" s="121">
        <f t="shared" si="19"/>
        <v>43910</v>
      </c>
      <c r="DV70" s="122" t="str">
        <f t="shared" si="20"/>
        <v>Pelegrini I</v>
      </c>
      <c r="DW70" s="123">
        <f t="shared" si="182"/>
        <v>43181</v>
      </c>
      <c r="DX70" s="123">
        <f t="shared" si="183"/>
        <v>43910</v>
      </c>
      <c r="DY70" s="124" t="str">
        <f t="shared" si="83"/>
        <v>Miroslav Lajčák</v>
      </c>
      <c r="DZ70" s="125" t="str">
        <f t="shared" si="24"/>
        <v>1963</v>
      </c>
      <c r="EA70" s="126" t="str">
        <f t="shared" si="25"/>
        <v>male</v>
      </c>
      <c r="EB70" s="154" t="s">
        <v>1401</v>
      </c>
      <c r="EC70" s="128" t="str">
        <f t="shared" si="27"/>
        <v>Lajčák_Miroslav_1963</v>
      </c>
      <c r="ED70" s="83"/>
      <c r="EE70" s="120"/>
      <c r="EF70" s="120" t="s">
        <v>1723</v>
      </c>
      <c r="EG70" s="121">
        <f t="shared" si="51"/>
        <v>44287</v>
      </c>
      <c r="EH70" s="122" t="str">
        <f t="shared" si="52"/>
        <v>Matovič I</v>
      </c>
      <c r="EI70" s="123">
        <f t="shared" si="185"/>
        <v>43910</v>
      </c>
      <c r="EJ70" s="123">
        <v>43929</v>
      </c>
      <c r="EK70" s="341" t="str">
        <f t="shared" si="85"/>
        <v>Richard Sulík</v>
      </c>
      <c r="EL70" s="342" t="str">
        <f t="shared" si="6"/>
        <v>1968</v>
      </c>
      <c r="EM70" s="343" t="str">
        <f t="shared" si="7"/>
        <v>male</v>
      </c>
      <c r="EN70" s="344" t="str">
        <f t="shared" si="0"/>
        <v>sk_sas01</v>
      </c>
      <c r="EO70" s="345" t="str">
        <f t="shared" si="8"/>
        <v>Sulík_Richard_1968</v>
      </c>
      <c r="EP70" s="120"/>
      <c r="EQ70" s="120"/>
      <c r="ER70" s="120" t="s">
        <v>1749</v>
      </c>
      <c r="ES70" s="121">
        <f t="shared" si="43"/>
        <v>44525</v>
      </c>
      <c r="ET70" s="122" t="str">
        <f t="shared" si="44"/>
        <v>Heger I</v>
      </c>
      <c r="EU70" s="123">
        <f t="shared" si="45"/>
        <v>44287</v>
      </c>
      <c r="EV70" s="123">
        <f t="shared" si="46"/>
        <v>44525</v>
      </c>
      <c r="EW70" s="341" t="str">
        <f t="shared" si="86"/>
        <v>Ivan Korčok</v>
      </c>
      <c r="EX70" s="342" t="str">
        <f t="shared" si="48"/>
        <v>1964</v>
      </c>
      <c r="EY70" s="343" t="str">
        <f t="shared" si="49"/>
        <v>male</v>
      </c>
      <c r="EZ70" s="208" t="s">
        <v>1401</v>
      </c>
      <c r="FA70" s="345" t="str">
        <f t="shared" si="50"/>
        <v>Korčok_Ivan_1964</v>
      </c>
      <c r="FB70" s="120"/>
      <c r="FC70" s="120"/>
      <c r="FD70" s="120" t="s">
        <v>1767</v>
      </c>
    </row>
    <row r="71" spans="1:160" ht="13.5" customHeight="1">
      <c r="A71" s="91"/>
      <c r="B71" s="120" t="s">
        <v>990</v>
      </c>
      <c r="C71" s="120" t="s">
        <v>991</v>
      </c>
      <c r="E71" s="121"/>
      <c r="F71" s="122"/>
      <c r="G71" s="123"/>
      <c r="H71" s="123"/>
      <c r="I71" s="124"/>
      <c r="J71" s="125"/>
      <c r="K71" s="126"/>
      <c r="L71" s="127"/>
      <c r="M71" s="128"/>
      <c r="O71" s="120"/>
      <c r="P71" s="120"/>
      <c r="Q71" s="121"/>
      <c r="R71" s="122"/>
      <c r="S71" s="123"/>
      <c r="T71" s="123"/>
      <c r="U71" s="124"/>
      <c r="V71" s="125"/>
      <c r="W71" s="126"/>
      <c r="X71" s="127"/>
      <c r="Y71" s="128"/>
      <c r="AA71" s="120"/>
      <c r="AB71" s="120"/>
      <c r="AC71" s="121"/>
      <c r="AD71" s="122"/>
      <c r="AE71" s="123"/>
      <c r="AF71" s="123"/>
      <c r="AG71" s="124"/>
      <c r="AH71" s="125"/>
      <c r="AI71" s="126"/>
      <c r="AJ71" s="127"/>
      <c r="AK71" s="128"/>
      <c r="AM71" s="120"/>
      <c r="AN71" s="120"/>
      <c r="AO71" s="121"/>
      <c r="AP71" s="122"/>
      <c r="AQ71" s="123"/>
      <c r="AR71" s="123"/>
      <c r="AS71" s="124"/>
      <c r="AT71" s="125"/>
      <c r="AU71" s="126"/>
      <c r="AV71" s="127"/>
      <c r="AW71" s="128"/>
      <c r="AX71" s="83"/>
      <c r="AY71" s="120"/>
      <c r="AZ71" s="120"/>
      <c r="BA71" s="121"/>
      <c r="BB71" s="122"/>
      <c r="BC71" s="123"/>
      <c r="BD71" s="123"/>
      <c r="BE71" s="124"/>
      <c r="BF71" s="125"/>
      <c r="BG71" s="126"/>
      <c r="BH71" s="127"/>
      <c r="BI71" s="128"/>
      <c r="BJ71" s="83"/>
      <c r="BK71" s="120"/>
      <c r="BL71" s="120"/>
      <c r="BM71" s="121"/>
      <c r="BN71" s="122"/>
      <c r="BO71" s="123"/>
      <c r="BP71" s="123"/>
      <c r="BQ71" s="124"/>
      <c r="BR71" s="125"/>
      <c r="BS71" s="126"/>
      <c r="BT71" s="127"/>
      <c r="BU71" s="128"/>
      <c r="BV71" s="83"/>
      <c r="BW71" s="120"/>
      <c r="BX71" s="120"/>
      <c r="BY71" s="121"/>
      <c r="BZ71" s="122"/>
      <c r="CA71" s="123"/>
      <c r="CB71" s="123"/>
      <c r="CC71" s="124"/>
      <c r="CD71" s="125"/>
      <c r="CE71" s="126"/>
      <c r="CF71" s="127"/>
      <c r="CG71" s="128"/>
      <c r="CH71" s="83"/>
      <c r="CI71" s="120"/>
      <c r="CJ71" s="120"/>
      <c r="CK71" s="121"/>
      <c r="CL71" s="122"/>
      <c r="CM71" s="123"/>
      <c r="CN71" s="123"/>
      <c r="CO71" s="124"/>
      <c r="CP71" s="125"/>
      <c r="CQ71" s="126"/>
      <c r="CR71" s="127"/>
      <c r="CS71" s="128"/>
      <c r="CT71" s="83"/>
      <c r="CU71" s="120"/>
      <c r="CV71" s="120"/>
      <c r="CW71" s="121"/>
      <c r="CX71" s="122"/>
      <c r="CY71" s="123"/>
      <c r="CZ71" s="123"/>
      <c r="DA71" s="124"/>
      <c r="DB71" s="125"/>
      <c r="DC71" s="126"/>
      <c r="DD71" s="154"/>
      <c r="DE71" s="128"/>
      <c r="DF71" s="83"/>
      <c r="DG71" s="120"/>
      <c r="DH71" s="120"/>
      <c r="DI71" s="121"/>
      <c r="DJ71" s="122"/>
      <c r="DK71" s="123"/>
      <c r="DL71" s="123"/>
      <c r="DM71" s="124"/>
      <c r="DN71" s="125"/>
      <c r="DO71" s="126"/>
      <c r="DP71" s="154"/>
      <c r="DQ71" s="128"/>
      <c r="DR71" s="83"/>
      <c r="DS71" s="120"/>
      <c r="DT71" s="120"/>
      <c r="DU71" s="121"/>
      <c r="DV71" s="122"/>
      <c r="DW71" s="123"/>
      <c r="DX71" s="123"/>
      <c r="DY71" s="124"/>
      <c r="DZ71" s="125"/>
      <c r="EA71" s="126"/>
      <c r="EB71" s="154"/>
      <c r="EC71" s="128"/>
      <c r="ED71" s="83"/>
      <c r="EE71" s="120"/>
      <c r="EF71" s="120"/>
      <c r="EG71" s="121">
        <f t="shared" ref="EG71:EG72" si="188">IF(EK71="","",EG$3)</f>
        <v>44287</v>
      </c>
      <c r="EH71" s="122" t="str">
        <f t="shared" ref="EH71:EH72" si="189">IF(EK71="","",EG$1)</f>
        <v>Matovič I</v>
      </c>
      <c r="EI71" s="123">
        <v>43929</v>
      </c>
      <c r="EJ71" s="123">
        <v>44280</v>
      </c>
      <c r="EK71" s="341" t="str">
        <f t="shared" si="85"/>
        <v>Ivan Korčok</v>
      </c>
      <c r="EL71" s="342" t="str">
        <f t="shared" si="6"/>
        <v>1964</v>
      </c>
      <c r="EM71" s="343" t="str">
        <f t="shared" si="7"/>
        <v>male</v>
      </c>
      <c r="EN71" s="344" t="str">
        <f t="shared" si="0"/>
        <v>sk_independent01</v>
      </c>
      <c r="EO71" s="345" t="str">
        <f t="shared" si="8"/>
        <v>Korčok_Ivan_1964</v>
      </c>
      <c r="EP71" s="120"/>
      <c r="EQ71" s="120"/>
      <c r="ER71" s="120" t="s">
        <v>1767</v>
      </c>
      <c r="ES71" s="121"/>
      <c r="ET71" s="122"/>
      <c r="EU71" s="123"/>
      <c r="EV71" s="123"/>
      <c r="EW71" s="341"/>
      <c r="EX71" s="342"/>
      <c r="EY71" s="343"/>
      <c r="EZ71" s="344"/>
      <c r="FA71" s="345"/>
      <c r="FB71" s="120"/>
      <c r="FC71" s="120"/>
      <c r="FD71" s="120"/>
    </row>
    <row r="72" spans="1:160" ht="13.5" customHeight="1">
      <c r="A72" s="91"/>
      <c r="B72" s="120" t="s">
        <v>990</v>
      </c>
      <c r="C72" s="120" t="s">
        <v>991</v>
      </c>
      <c r="E72" s="121"/>
      <c r="F72" s="122"/>
      <c r="G72" s="123"/>
      <c r="H72" s="123"/>
      <c r="I72" s="124"/>
      <c r="J72" s="125"/>
      <c r="K72" s="126"/>
      <c r="L72" s="127"/>
      <c r="M72" s="128"/>
      <c r="O72" s="120"/>
      <c r="P72" s="120"/>
      <c r="Q72" s="121"/>
      <c r="R72" s="122"/>
      <c r="S72" s="123"/>
      <c r="T72" s="123"/>
      <c r="U72" s="124"/>
      <c r="V72" s="125"/>
      <c r="W72" s="126"/>
      <c r="X72" s="127"/>
      <c r="Y72" s="128"/>
      <c r="AA72" s="120"/>
      <c r="AB72" s="120"/>
      <c r="AC72" s="121"/>
      <c r="AD72" s="122"/>
      <c r="AE72" s="123"/>
      <c r="AF72" s="123"/>
      <c r="AG72" s="124"/>
      <c r="AH72" s="125"/>
      <c r="AI72" s="126"/>
      <c r="AJ72" s="127"/>
      <c r="AK72" s="128"/>
      <c r="AM72" s="120"/>
      <c r="AN72" s="120"/>
      <c r="AO72" s="121"/>
      <c r="AP72" s="122"/>
      <c r="AQ72" s="123"/>
      <c r="AR72" s="123"/>
      <c r="AS72" s="124"/>
      <c r="AT72" s="125"/>
      <c r="AU72" s="126"/>
      <c r="AV72" s="127"/>
      <c r="AW72" s="128"/>
      <c r="AX72" s="83"/>
      <c r="AY72" s="120"/>
      <c r="AZ72" s="120"/>
      <c r="BA72" s="121"/>
      <c r="BB72" s="122"/>
      <c r="BC72" s="123"/>
      <c r="BD72" s="123"/>
      <c r="BE72" s="124"/>
      <c r="BF72" s="125"/>
      <c r="BG72" s="126"/>
      <c r="BH72" s="127"/>
      <c r="BI72" s="128"/>
      <c r="BJ72" s="83"/>
      <c r="BK72" s="120"/>
      <c r="BL72" s="120"/>
      <c r="BM72" s="121"/>
      <c r="BN72" s="122"/>
      <c r="BO72" s="123"/>
      <c r="BP72" s="123"/>
      <c r="BQ72" s="124"/>
      <c r="BR72" s="125"/>
      <c r="BS72" s="126"/>
      <c r="BT72" s="127"/>
      <c r="BU72" s="128"/>
      <c r="BV72" s="83"/>
      <c r="BW72" s="120"/>
      <c r="BX72" s="120"/>
      <c r="BY72" s="121"/>
      <c r="BZ72" s="122"/>
      <c r="CA72" s="123"/>
      <c r="CB72" s="123"/>
      <c r="CC72" s="124"/>
      <c r="CD72" s="125"/>
      <c r="CE72" s="126"/>
      <c r="CF72" s="127"/>
      <c r="CG72" s="128"/>
      <c r="CH72" s="83"/>
      <c r="CI72" s="120"/>
      <c r="CJ72" s="120"/>
      <c r="CK72" s="121"/>
      <c r="CL72" s="122"/>
      <c r="CM72" s="123"/>
      <c r="CN72" s="123"/>
      <c r="CO72" s="124"/>
      <c r="CP72" s="125"/>
      <c r="CQ72" s="126"/>
      <c r="CR72" s="127"/>
      <c r="CS72" s="128"/>
      <c r="CT72" s="83"/>
      <c r="CU72" s="120"/>
      <c r="CV72" s="120"/>
      <c r="CW72" s="121"/>
      <c r="CX72" s="122"/>
      <c r="CY72" s="123"/>
      <c r="CZ72" s="123"/>
      <c r="DA72" s="124"/>
      <c r="DB72" s="125"/>
      <c r="DC72" s="126"/>
      <c r="DD72" s="154"/>
      <c r="DE72" s="128"/>
      <c r="DF72" s="83"/>
      <c r="DG72" s="120"/>
      <c r="DH72" s="120"/>
      <c r="DI72" s="121"/>
      <c r="DJ72" s="122"/>
      <c r="DK72" s="123"/>
      <c r="DL72" s="123"/>
      <c r="DM72" s="124"/>
      <c r="DN72" s="125"/>
      <c r="DO72" s="126"/>
      <c r="DP72" s="154"/>
      <c r="DQ72" s="128"/>
      <c r="DR72" s="83"/>
      <c r="DS72" s="120"/>
      <c r="DT72" s="120"/>
      <c r="DU72" s="121"/>
      <c r="DV72" s="122"/>
      <c r="DW72" s="123"/>
      <c r="DX72" s="123"/>
      <c r="DY72" s="124"/>
      <c r="DZ72" s="125"/>
      <c r="EA72" s="126"/>
      <c r="EB72" s="154"/>
      <c r="EC72" s="128"/>
      <c r="ED72" s="83"/>
      <c r="EE72" s="120"/>
      <c r="EF72" s="120"/>
      <c r="EG72" s="121">
        <f t="shared" si="188"/>
        <v>44287</v>
      </c>
      <c r="EH72" s="122" t="str">
        <f t="shared" si="189"/>
        <v>Matovič I</v>
      </c>
      <c r="EI72" s="123">
        <v>44280</v>
      </c>
      <c r="EJ72" s="123">
        <f t="shared" ref="EJ72:EJ81" si="190">IF(EK72="","",EG$3)</f>
        <v>44287</v>
      </c>
      <c r="EK72" s="341" t="str">
        <f t="shared" si="85"/>
        <v>Jaroslav Naď</v>
      </c>
      <c r="EL72" s="342" t="str">
        <f t="shared" si="6"/>
        <v>1981</v>
      </c>
      <c r="EM72" s="343" t="str">
        <f t="shared" si="7"/>
        <v>male</v>
      </c>
      <c r="EN72" s="344" t="str">
        <f t="shared" si="0"/>
        <v>sk_olano01</v>
      </c>
      <c r="EO72" s="345" t="str">
        <f t="shared" si="8"/>
        <v>Naď_Jaroslav_1981</v>
      </c>
      <c r="EP72" s="120"/>
      <c r="EQ72" s="120"/>
      <c r="ER72" s="120" t="s">
        <v>1754</v>
      </c>
      <c r="ES72" s="121"/>
      <c r="ET72" s="122"/>
      <c r="EU72" s="123"/>
      <c r="EV72" s="123"/>
      <c r="EW72" s="341"/>
      <c r="EX72" s="342"/>
      <c r="EY72" s="343"/>
      <c r="EZ72" s="344"/>
      <c r="FA72" s="345"/>
      <c r="FB72" s="120"/>
      <c r="FC72" s="120"/>
      <c r="FD72" s="120"/>
    </row>
    <row r="73" spans="1:160" ht="13.5" customHeight="1">
      <c r="A73" s="91"/>
      <c r="B73" s="120" t="s">
        <v>992</v>
      </c>
      <c r="C73" s="120" t="s">
        <v>993</v>
      </c>
      <c r="E73" s="121">
        <v>33779</v>
      </c>
      <c r="F73" s="122" t="s">
        <v>628</v>
      </c>
      <c r="G73" s="123">
        <v>33779</v>
      </c>
      <c r="H73" s="123">
        <v>34297</v>
      </c>
      <c r="I73" s="124" t="s">
        <v>994</v>
      </c>
      <c r="J73" s="125">
        <v>1947</v>
      </c>
      <c r="K73" s="126" t="s">
        <v>697</v>
      </c>
      <c r="L73" s="127" t="s">
        <v>298</v>
      </c>
      <c r="M73" s="128" t="s">
        <v>995</v>
      </c>
      <c r="O73" s="120" t="s">
        <v>996</v>
      </c>
      <c r="P73" s="120" t="s">
        <v>997</v>
      </c>
      <c r="Q73" s="121">
        <v>34283</v>
      </c>
      <c r="R73" s="122" t="s">
        <v>629</v>
      </c>
      <c r="S73" s="123">
        <v>34297</v>
      </c>
      <c r="T73" s="123">
        <v>34409</v>
      </c>
      <c r="U73" s="124" t="s">
        <v>998</v>
      </c>
      <c r="V73" s="125" t="s">
        <v>801</v>
      </c>
      <c r="W73" s="126" t="s">
        <v>711</v>
      </c>
      <c r="X73" s="127" t="s">
        <v>298</v>
      </c>
      <c r="Y73" s="128" t="s">
        <v>999</v>
      </c>
      <c r="AA73" s="120"/>
      <c r="AB73" s="120"/>
      <c r="AC73" s="121">
        <v>34409</v>
      </c>
      <c r="AD73" s="122" t="s">
        <v>630</v>
      </c>
      <c r="AE73" s="123">
        <v>34409</v>
      </c>
      <c r="AF73" s="123">
        <v>34680</v>
      </c>
      <c r="AG73" s="124" t="s">
        <v>1000</v>
      </c>
      <c r="AH73" s="125" t="s">
        <v>699</v>
      </c>
      <c r="AI73" s="126" t="s">
        <v>697</v>
      </c>
      <c r="AJ73" s="127" t="s">
        <v>284</v>
      </c>
      <c r="AK73" s="128" t="s">
        <v>1001</v>
      </c>
      <c r="AM73" s="120"/>
      <c r="AN73" s="120"/>
      <c r="AO73" s="121">
        <v>36160</v>
      </c>
      <c r="AP73" s="122" t="s">
        <v>631</v>
      </c>
      <c r="AQ73" s="123">
        <v>34680</v>
      </c>
      <c r="AR73" s="123">
        <v>36129</v>
      </c>
      <c r="AS73" s="124" t="s">
        <v>1002</v>
      </c>
      <c r="AT73" s="125" t="s">
        <v>804</v>
      </c>
      <c r="AU73" s="126" t="s">
        <v>697</v>
      </c>
      <c r="AV73" s="127" t="s">
        <v>298</v>
      </c>
      <c r="AW73" s="128" t="s">
        <v>1003</v>
      </c>
      <c r="AX73" s="83"/>
      <c r="AY73" s="120"/>
      <c r="AZ73" s="120"/>
      <c r="BA73" s="121">
        <v>36160</v>
      </c>
      <c r="BB73" s="122" t="s">
        <v>632</v>
      </c>
      <c r="BC73" s="123">
        <v>36129</v>
      </c>
      <c r="BD73" s="123">
        <v>36713</v>
      </c>
      <c r="BE73" s="124" t="s">
        <v>1000</v>
      </c>
      <c r="BF73" s="125" t="s">
        <v>699</v>
      </c>
      <c r="BG73" s="126" t="s">
        <v>697</v>
      </c>
      <c r="BH73" s="127" t="s">
        <v>334</v>
      </c>
      <c r="BI73" s="128" t="s">
        <v>1001</v>
      </c>
      <c r="BJ73" s="83"/>
      <c r="BK73" s="120"/>
      <c r="BL73" s="120"/>
      <c r="BM73" s="121">
        <v>37621</v>
      </c>
      <c r="BN73" s="122" t="s">
        <v>633</v>
      </c>
      <c r="BO73" s="123">
        <v>37576</v>
      </c>
      <c r="BP73" s="123">
        <v>38902</v>
      </c>
      <c r="BQ73" s="124" t="s">
        <v>1004</v>
      </c>
      <c r="BR73" s="125" t="s">
        <v>745</v>
      </c>
      <c r="BS73" s="126" t="s">
        <v>697</v>
      </c>
      <c r="BT73" s="127" t="s">
        <v>282</v>
      </c>
      <c r="BU73" s="128" t="s">
        <v>1005</v>
      </c>
      <c r="BV73" s="83"/>
      <c r="BW73" s="120"/>
      <c r="BX73" s="120"/>
      <c r="BY73" s="121">
        <v>39082</v>
      </c>
      <c r="BZ73" s="122" t="s">
        <v>634</v>
      </c>
      <c r="CA73" s="123">
        <v>38902</v>
      </c>
      <c r="CB73" s="123">
        <v>39602</v>
      </c>
      <c r="CC73" s="124" t="s">
        <v>1006</v>
      </c>
      <c r="CD73" s="125" t="s">
        <v>769</v>
      </c>
      <c r="CE73" s="126" t="s">
        <v>697</v>
      </c>
      <c r="CF73" s="127" t="s">
        <v>345</v>
      </c>
      <c r="CG73" s="128" t="s">
        <v>1007</v>
      </c>
      <c r="CH73" s="83"/>
      <c r="CI73" s="120"/>
      <c r="CJ73" s="120"/>
      <c r="CK73" s="121">
        <v>41003</v>
      </c>
      <c r="CL73" s="122" t="s">
        <v>1406</v>
      </c>
      <c r="CM73" s="123">
        <v>40368</v>
      </c>
      <c r="CN73" s="123">
        <v>41003</v>
      </c>
      <c r="CO73" s="124" t="s">
        <v>1008</v>
      </c>
      <c r="CP73" s="125" t="s">
        <v>757</v>
      </c>
      <c r="CQ73" s="126" t="s">
        <v>697</v>
      </c>
      <c r="CR73" s="127" t="s">
        <v>301</v>
      </c>
      <c r="CS73" s="128" t="s">
        <v>1009</v>
      </c>
      <c r="CT73" s="83"/>
      <c r="CU73" s="120"/>
      <c r="CV73" s="120" t="s">
        <v>1403</v>
      </c>
      <c r="CW73" s="121">
        <f>CW$3</f>
        <v>42452</v>
      </c>
      <c r="CX73" s="122" t="s">
        <v>693</v>
      </c>
      <c r="CY73" s="123">
        <v>41003</v>
      </c>
      <c r="CZ73" s="123">
        <v>41949</v>
      </c>
      <c r="DA73" s="124" t="s">
        <v>1010</v>
      </c>
      <c r="DB73" s="125" t="s">
        <v>960</v>
      </c>
      <c r="DC73" s="126" t="s">
        <v>711</v>
      </c>
      <c r="DD73" s="154" t="s">
        <v>1401</v>
      </c>
      <c r="DE73" s="128" t="s">
        <v>1011</v>
      </c>
      <c r="DF73" s="83"/>
      <c r="DG73" s="120"/>
      <c r="DH73" s="120" t="s">
        <v>1398</v>
      </c>
      <c r="DI73" s="121">
        <f t="shared" si="10"/>
        <v>43181</v>
      </c>
      <c r="DJ73" s="122" t="str">
        <f t="shared" si="11"/>
        <v>Fico III</v>
      </c>
      <c r="DK73" s="123">
        <f t="shared" si="12"/>
        <v>42452</v>
      </c>
      <c r="DL73" s="123">
        <f t="shared" si="13"/>
        <v>43181</v>
      </c>
      <c r="DM73" s="124" t="str">
        <f t="shared" si="14"/>
        <v>Tomáš Drucker</v>
      </c>
      <c r="DN73" s="125" t="str">
        <f t="shared" si="15"/>
        <v>1978</v>
      </c>
      <c r="DO73" s="126" t="str">
        <f t="shared" si="16"/>
        <v>male</v>
      </c>
      <c r="DP73" s="154" t="s">
        <v>1401</v>
      </c>
      <c r="DQ73" s="128" t="str">
        <f t="shared" si="18"/>
        <v>Drucker_Tomáš_1978</v>
      </c>
      <c r="DR73" s="83"/>
      <c r="DS73" s="120"/>
      <c r="DT73" s="120" t="s">
        <v>1738</v>
      </c>
      <c r="DU73" s="121">
        <f t="shared" si="19"/>
        <v>43910</v>
      </c>
      <c r="DV73" s="122" t="str">
        <f t="shared" si="20"/>
        <v>Pelegrini I</v>
      </c>
      <c r="DW73" s="123">
        <f t="shared" si="182"/>
        <v>43181</v>
      </c>
      <c r="DX73" s="123">
        <v>43815</v>
      </c>
      <c r="DY73" s="124" t="str">
        <f t="shared" si="83"/>
        <v>Andrea Kalavská</v>
      </c>
      <c r="DZ73" s="125" t="str">
        <f t="shared" si="24"/>
        <v>1977</v>
      </c>
      <c r="EA73" s="126" t="str">
        <f t="shared" si="25"/>
        <v>female</v>
      </c>
      <c r="EB73" s="154" t="s">
        <v>1401</v>
      </c>
      <c r="EC73" s="128" t="str">
        <f t="shared" si="27"/>
        <v>Kalavská_Andrea_1977</v>
      </c>
      <c r="ED73" s="83"/>
      <c r="EE73" s="120"/>
      <c r="EF73" s="120" t="s">
        <v>1736</v>
      </c>
      <c r="EG73" s="121">
        <f t="shared" si="51"/>
        <v>44287</v>
      </c>
      <c r="EH73" s="122" t="str">
        <f t="shared" si="52"/>
        <v>Matovič I</v>
      </c>
      <c r="EI73" s="123">
        <f t="shared" ref="EI73:EI81" si="191">IF(EK73="","",EG$2)</f>
        <v>43910</v>
      </c>
      <c r="EJ73" s="123">
        <v>44267</v>
      </c>
      <c r="EK73" s="341" t="str">
        <f t="shared" si="85"/>
        <v>Marek Krajcí</v>
      </c>
      <c r="EL73" s="342" t="str">
        <f t="shared" si="6"/>
        <v>1974</v>
      </c>
      <c r="EM73" s="343" t="str">
        <f t="shared" si="7"/>
        <v>male</v>
      </c>
      <c r="EN73" s="344" t="str">
        <f t="shared" si="0"/>
        <v>sk_olano01</v>
      </c>
      <c r="EO73" s="345" t="str">
        <f t="shared" si="8"/>
        <v>Krajcí_Marek_1974</v>
      </c>
      <c r="EP73" s="120"/>
      <c r="EQ73" s="120"/>
      <c r="ER73" s="120" t="s">
        <v>1758</v>
      </c>
      <c r="ES73" s="121">
        <f t="shared" si="43"/>
        <v>44525</v>
      </c>
      <c r="ET73" s="122" t="str">
        <f t="shared" si="44"/>
        <v>Heger I</v>
      </c>
      <c r="EU73" s="123">
        <f t="shared" si="45"/>
        <v>44287</v>
      </c>
      <c r="EV73" s="123">
        <f t="shared" si="46"/>
        <v>44525</v>
      </c>
      <c r="EW73" s="341" t="str">
        <f t="shared" si="86"/>
        <v>Vladimír Lengvarský</v>
      </c>
      <c r="EX73" s="342" t="str">
        <f t="shared" si="48"/>
        <v>1969</v>
      </c>
      <c r="EY73" s="343" t="str">
        <f t="shared" si="49"/>
        <v>male</v>
      </c>
      <c r="EZ73" s="208" t="s">
        <v>1401</v>
      </c>
      <c r="FA73" s="345" t="str">
        <f t="shared" si="50"/>
        <v>Lengvarský_Vladimír_1969</v>
      </c>
      <c r="FB73" s="120"/>
      <c r="FC73" s="120"/>
      <c r="FD73" s="120" t="s">
        <v>1765</v>
      </c>
    </row>
    <row r="74" spans="1:160" ht="13.5" customHeight="1">
      <c r="A74" s="91"/>
      <c r="B74" s="120" t="s">
        <v>992</v>
      </c>
      <c r="C74" s="120" t="s">
        <v>993</v>
      </c>
      <c r="E74" s="121">
        <v>33779</v>
      </c>
      <c r="F74" s="122" t="s">
        <v>628</v>
      </c>
      <c r="G74" s="123"/>
      <c r="H74" s="123"/>
      <c r="I74" s="124"/>
      <c r="J74" s="125"/>
      <c r="K74" s="126"/>
      <c r="L74" s="127"/>
      <c r="M74" s="128"/>
      <c r="O74" s="120"/>
      <c r="P74" s="120"/>
      <c r="Q74" s="121"/>
      <c r="R74" s="122"/>
      <c r="S74" s="123"/>
      <c r="T74" s="123"/>
      <c r="U74" s="124"/>
      <c r="V74" s="125"/>
      <c r="W74" s="126"/>
      <c r="X74" s="127"/>
      <c r="Y74" s="128"/>
      <c r="AA74" s="120"/>
      <c r="AB74" s="120"/>
      <c r="AC74" s="121" t="s">
        <v>277</v>
      </c>
      <c r="AD74" s="122" t="s">
        <v>277</v>
      </c>
      <c r="AE74" s="123" t="s">
        <v>277</v>
      </c>
      <c r="AF74" s="123" t="s">
        <v>277</v>
      </c>
      <c r="AG74" s="124" t="s">
        <v>277</v>
      </c>
      <c r="AH74" s="125" t="s">
        <v>277</v>
      </c>
      <c r="AI74" s="126" t="s">
        <v>277</v>
      </c>
      <c r="AJ74" s="127" t="s">
        <v>277</v>
      </c>
      <c r="AK74" s="128" t="s">
        <v>277</v>
      </c>
      <c r="AM74" s="120"/>
      <c r="AN74" s="120"/>
      <c r="AO74" s="121" t="s">
        <v>277</v>
      </c>
      <c r="AP74" s="122" t="s">
        <v>277</v>
      </c>
      <c r="AQ74" s="123" t="s">
        <v>277</v>
      </c>
      <c r="AR74" s="123" t="s">
        <v>277</v>
      </c>
      <c r="AS74" s="124" t="s">
        <v>277</v>
      </c>
      <c r="AT74" s="125" t="s">
        <v>277</v>
      </c>
      <c r="AU74" s="126" t="s">
        <v>277</v>
      </c>
      <c r="AV74" s="127" t="s">
        <v>277</v>
      </c>
      <c r="AW74" s="128" t="s">
        <v>277</v>
      </c>
      <c r="AX74" s="83"/>
      <c r="AY74" s="120"/>
      <c r="AZ74" s="120"/>
      <c r="BA74" s="121">
        <v>36891</v>
      </c>
      <c r="BB74" s="122" t="s">
        <v>632</v>
      </c>
      <c r="BC74" s="123">
        <v>36713</v>
      </c>
      <c r="BD74" s="123">
        <v>37576</v>
      </c>
      <c r="BE74" s="124" t="s">
        <v>721</v>
      </c>
      <c r="BF74" s="125" t="s">
        <v>726</v>
      </c>
      <c r="BG74" s="126" t="s">
        <v>697</v>
      </c>
      <c r="BH74" s="127" t="s">
        <v>334</v>
      </c>
      <c r="BI74" s="128" t="s">
        <v>722</v>
      </c>
      <c r="BJ74" s="83"/>
      <c r="BK74" s="120"/>
      <c r="BL74" s="120"/>
      <c r="BM74" s="121" t="s">
        <v>277</v>
      </c>
      <c r="BN74" s="122" t="s">
        <v>277</v>
      </c>
      <c r="BO74" s="123" t="s">
        <v>277</v>
      </c>
      <c r="BP74" s="123" t="s">
        <v>277</v>
      </c>
      <c r="BQ74" s="124" t="s">
        <v>277</v>
      </c>
      <c r="BR74" s="125" t="s">
        <v>277</v>
      </c>
      <c r="BS74" s="126" t="s">
        <v>277</v>
      </c>
      <c r="BT74" s="127" t="s">
        <v>277</v>
      </c>
      <c r="BU74" s="128" t="s">
        <v>277</v>
      </c>
      <c r="BV74" s="83"/>
      <c r="BW74" s="120"/>
      <c r="BX74" s="120"/>
      <c r="BY74" s="121">
        <v>39813</v>
      </c>
      <c r="BZ74" s="122" t="s">
        <v>634</v>
      </c>
      <c r="CA74" s="123">
        <v>39602</v>
      </c>
      <c r="CB74" s="123">
        <v>40368</v>
      </c>
      <c r="CC74" s="124" t="s">
        <v>1012</v>
      </c>
      <c r="CD74" s="125" t="s">
        <v>737</v>
      </c>
      <c r="CE74" s="126" t="s">
        <v>697</v>
      </c>
      <c r="CF74" s="127" t="s">
        <v>345</v>
      </c>
      <c r="CG74" s="128" t="s">
        <v>1013</v>
      </c>
      <c r="CH74" s="83"/>
      <c r="CI74" s="120"/>
      <c r="CJ74" s="120"/>
      <c r="CK74" s="121" t="s">
        <v>277</v>
      </c>
      <c r="CL74" s="122" t="s">
        <v>277</v>
      </c>
      <c r="CM74" s="123" t="s">
        <v>277</v>
      </c>
      <c r="CN74" s="123" t="s">
        <v>277</v>
      </c>
      <c r="CO74" s="124" t="s">
        <v>277</v>
      </c>
      <c r="CP74" s="125" t="s">
        <v>277</v>
      </c>
      <c r="CQ74" s="126" t="s">
        <v>277</v>
      </c>
      <c r="CR74" s="127" t="s">
        <v>277</v>
      </c>
      <c r="CS74" s="128" t="s">
        <v>277</v>
      </c>
      <c r="CT74" s="83"/>
      <c r="CU74" s="120"/>
      <c r="CV74" s="120"/>
      <c r="CW74" s="121">
        <f>CW$3</f>
        <v>42452</v>
      </c>
      <c r="CX74" s="122" t="s">
        <v>693</v>
      </c>
      <c r="CY74" s="123">
        <v>41949</v>
      </c>
      <c r="CZ74" s="123">
        <f>CW$3</f>
        <v>42452</v>
      </c>
      <c r="DA74" s="124" t="str">
        <f t="shared" ref="DA74" si="192">IF(DH74="","",IF(ISNUMBER(SEARCH(":",DH74)),MID(DH74,FIND(":",DH74)+2,FIND("(",DH74)-FIND(":",DH74)-3),LEFT(DH74,FIND("(",DH74)-2)))</f>
        <v>Viliam Čislák</v>
      </c>
      <c r="DB74" s="125" t="str">
        <f t="shared" ref="DB74" si="193">IF(DH74="","",MID(DH74,FIND("(",DH74)+1,4))</f>
        <v>1972</v>
      </c>
      <c r="DC74" s="126" t="str">
        <f t="shared" ref="DC74" si="194">IF(ISNUMBER(SEARCH("*female*",DH74)),"female",IF(ISNUMBER(SEARCH("*male*",DH74)),"male",""))</f>
        <v>male</v>
      </c>
      <c r="DD74" s="127" t="s">
        <v>345</v>
      </c>
      <c r="DE74" s="128" t="str">
        <f t="shared" ref="DE74" si="195">IF(DA74="","",(MID(DA74,(SEARCH("^^",SUBSTITUTE(DA74," ","^^",LEN(DA74)-LEN(SUBSTITUTE(DA74," ","")))))+1,99)&amp;"_"&amp;LEFT(DA74,FIND(" ",DA74)-1)&amp;"_"&amp;DB74))</f>
        <v>Čislák_Viliam_1972</v>
      </c>
      <c r="DF74" s="83"/>
      <c r="DG74" s="120"/>
      <c r="DH74" s="120" t="s">
        <v>1497</v>
      </c>
      <c r="DI74" s="121" t="str">
        <f t="shared" si="10"/>
        <v/>
      </c>
      <c r="DJ74" s="122" t="str">
        <f t="shared" si="11"/>
        <v/>
      </c>
      <c r="DK74" s="123" t="str">
        <f t="shared" si="12"/>
        <v/>
      </c>
      <c r="DL74" s="123" t="str">
        <f t="shared" si="13"/>
        <v/>
      </c>
      <c r="DM74" s="124" t="str">
        <f t="shared" si="14"/>
        <v/>
      </c>
      <c r="DN74" s="125" t="str">
        <f t="shared" si="15"/>
        <v/>
      </c>
      <c r="DO74" s="126" t="str">
        <f t="shared" si="16"/>
        <v/>
      </c>
      <c r="DP74" s="127" t="str">
        <f t="shared" si="17"/>
        <v/>
      </c>
      <c r="DQ74" s="128" t="str">
        <f t="shared" si="18"/>
        <v/>
      </c>
      <c r="DR74" s="83"/>
      <c r="DS74" s="120"/>
      <c r="DT74" s="120"/>
      <c r="DU74" s="121">
        <f t="shared" si="19"/>
        <v>43910</v>
      </c>
      <c r="DV74" s="122" t="str">
        <f t="shared" si="20"/>
        <v>Pelegrini I</v>
      </c>
      <c r="DW74" s="123">
        <v>43815</v>
      </c>
      <c r="DX74" s="123">
        <f t="shared" si="183"/>
        <v>43910</v>
      </c>
      <c r="DY74" s="124" t="str">
        <f t="shared" si="83"/>
        <v>Peter Pellegrini</v>
      </c>
      <c r="DZ74" s="125" t="str">
        <f t="shared" si="24"/>
        <v>1957</v>
      </c>
      <c r="EA74" s="126" t="str">
        <f t="shared" si="25"/>
        <v>male</v>
      </c>
      <c r="EB74" s="127" t="str">
        <f t="shared" ref="EB74:EB78" si="196">IF(EF74="","",IF(ISERROR(MID(EF74,FIND("male,",EF74)+6,(FIND(")",EF74)-(FIND("male,",EF74)+6))))=TRUE,"missing/error",MID(EF74,FIND("male,",EF74)+6,(FIND(")",EF74)-(FIND("male,",EF74)+6)))))</f>
        <v>sk_smer01</v>
      </c>
      <c r="EC74" s="128" t="str">
        <f t="shared" si="27"/>
        <v>Pellegrini_Peter_1957</v>
      </c>
      <c r="ED74" s="83"/>
      <c r="EE74" s="120"/>
      <c r="EF74" s="120" t="s">
        <v>1727</v>
      </c>
      <c r="EG74" s="121">
        <f t="shared" si="51"/>
        <v>44287</v>
      </c>
      <c r="EH74" s="122" t="str">
        <f t="shared" si="52"/>
        <v>Matovič I</v>
      </c>
      <c r="EI74" s="123">
        <v>44267</v>
      </c>
      <c r="EJ74" s="123">
        <f t="shared" si="190"/>
        <v>44287</v>
      </c>
      <c r="EK74" s="341" t="str">
        <f t="shared" si="85"/>
        <v>Eduard Heger</v>
      </c>
      <c r="EL74" s="342" t="str">
        <f t="shared" si="6"/>
        <v>1976</v>
      </c>
      <c r="EM74" s="343" t="str">
        <f t="shared" si="7"/>
        <v>male</v>
      </c>
      <c r="EN74" s="344" t="str">
        <f t="shared" si="0"/>
        <v>sk_olano01</v>
      </c>
      <c r="EO74" s="345" t="str">
        <f t="shared" si="8"/>
        <v>Heger_Eduard_1976</v>
      </c>
      <c r="EP74" s="120" t="s">
        <v>1734</v>
      </c>
      <c r="EQ74" s="120"/>
      <c r="ER74" s="120" t="s">
        <v>1750</v>
      </c>
      <c r="ES74" s="121" t="str">
        <f t="shared" si="43"/>
        <v/>
      </c>
      <c r="ET74" s="122" t="str">
        <f t="shared" si="44"/>
        <v/>
      </c>
      <c r="EU74" s="123" t="str">
        <f t="shared" si="45"/>
        <v/>
      </c>
      <c r="EV74" s="123" t="str">
        <f t="shared" si="46"/>
        <v/>
      </c>
      <c r="EW74" s="341" t="str">
        <f t="shared" si="86"/>
        <v/>
      </c>
      <c r="EX74" s="342" t="str">
        <f t="shared" si="48"/>
        <v/>
      </c>
      <c r="EY74" s="343" t="str">
        <f t="shared" si="49"/>
        <v/>
      </c>
      <c r="EZ74" s="344" t="str">
        <f t="shared" si="1"/>
        <v/>
      </c>
      <c r="FA74" s="345" t="str">
        <f t="shared" si="50"/>
        <v/>
      </c>
      <c r="FB74" s="120"/>
      <c r="FC74" s="120"/>
      <c r="FD74" s="120"/>
    </row>
    <row r="75" spans="1:160" ht="13.5" customHeight="1">
      <c r="A75" s="91"/>
      <c r="B75" s="120" t="s">
        <v>1014</v>
      </c>
      <c r="C75" s="120" t="s">
        <v>1015</v>
      </c>
      <c r="E75" s="121">
        <v>33779</v>
      </c>
      <c r="F75" s="122" t="s">
        <v>628</v>
      </c>
      <c r="G75" s="123">
        <v>33779</v>
      </c>
      <c r="H75" s="123">
        <v>34283</v>
      </c>
      <c r="I75" s="124" t="s">
        <v>766</v>
      </c>
      <c r="J75" s="125">
        <v>1940</v>
      </c>
      <c r="K75" s="126" t="s">
        <v>711</v>
      </c>
      <c r="L75" s="127" t="s">
        <v>298</v>
      </c>
      <c r="M75" s="128" t="s">
        <v>767</v>
      </c>
      <c r="O75" s="120"/>
      <c r="P75" s="120"/>
      <c r="Q75" s="121">
        <v>34283</v>
      </c>
      <c r="R75" s="122" t="s">
        <v>629</v>
      </c>
      <c r="S75" s="123">
        <v>34283</v>
      </c>
      <c r="T75" s="123">
        <v>34409</v>
      </c>
      <c r="U75" s="124" t="s">
        <v>766</v>
      </c>
      <c r="V75" s="125" t="s">
        <v>726</v>
      </c>
      <c r="W75" s="126" t="s">
        <v>711</v>
      </c>
      <c r="X75" s="127" t="s">
        <v>298</v>
      </c>
      <c r="Y75" s="128" t="s">
        <v>767</v>
      </c>
      <c r="AA75" s="120"/>
      <c r="AB75" s="120"/>
      <c r="AC75" s="121">
        <v>34409</v>
      </c>
      <c r="AD75" s="122" t="s">
        <v>630</v>
      </c>
      <c r="AE75" s="123">
        <v>34409</v>
      </c>
      <c r="AF75" s="123">
        <v>34680</v>
      </c>
      <c r="AG75" s="124" t="s">
        <v>1016</v>
      </c>
      <c r="AH75" s="125" t="s">
        <v>764</v>
      </c>
      <c r="AI75" s="126" t="s">
        <v>697</v>
      </c>
      <c r="AJ75" s="127" t="s">
        <v>338</v>
      </c>
      <c r="AK75" s="128" t="s">
        <v>1017</v>
      </c>
      <c r="AM75" s="120"/>
      <c r="AN75" s="120"/>
      <c r="AO75" s="121">
        <v>36160</v>
      </c>
      <c r="AP75" s="122" t="s">
        <v>631</v>
      </c>
      <c r="AQ75" s="123">
        <v>34680</v>
      </c>
      <c r="AR75" s="123">
        <v>36129</v>
      </c>
      <c r="AS75" s="124" t="s">
        <v>1018</v>
      </c>
      <c r="AT75" s="125" t="s">
        <v>764</v>
      </c>
      <c r="AU75" s="126" t="s">
        <v>697</v>
      </c>
      <c r="AV75" s="127" t="s">
        <v>359</v>
      </c>
      <c r="AW75" s="128" t="s">
        <v>1019</v>
      </c>
      <c r="AX75" s="83"/>
      <c r="AY75" s="120"/>
      <c r="AZ75" s="120"/>
      <c r="BA75" s="121">
        <v>36160</v>
      </c>
      <c r="BB75" s="122" t="s">
        <v>632</v>
      </c>
      <c r="BC75" s="123">
        <v>36129</v>
      </c>
      <c r="BD75" s="123">
        <v>37576</v>
      </c>
      <c r="BE75" s="124" t="s">
        <v>1020</v>
      </c>
      <c r="BF75" s="125" t="s">
        <v>863</v>
      </c>
      <c r="BG75" s="126" t="s">
        <v>697</v>
      </c>
      <c r="BH75" s="127" t="s">
        <v>334</v>
      </c>
      <c r="BI75" s="128" t="s">
        <v>1021</v>
      </c>
      <c r="BJ75" s="83"/>
      <c r="BK75" s="120"/>
      <c r="BL75" s="120"/>
      <c r="BM75" s="121">
        <v>37621</v>
      </c>
      <c r="BN75" s="122" t="s">
        <v>633</v>
      </c>
      <c r="BO75" s="123">
        <v>37576</v>
      </c>
      <c r="BP75" s="123">
        <v>38756</v>
      </c>
      <c r="BQ75" s="124" t="s">
        <v>749</v>
      </c>
      <c r="BR75" s="125" t="s">
        <v>750</v>
      </c>
      <c r="BS75" s="126" t="s">
        <v>697</v>
      </c>
      <c r="BT75" s="127" t="s">
        <v>301</v>
      </c>
      <c r="BU75" s="128" t="s">
        <v>751</v>
      </c>
      <c r="BV75" s="83"/>
      <c r="BW75" s="120"/>
      <c r="BX75" s="120"/>
      <c r="BY75" s="121">
        <v>39082</v>
      </c>
      <c r="BZ75" s="122" t="s">
        <v>634</v>
      </c>
      <c r="CA75" s="123">
        <v>38902</v>
      </c>
      <c r="CB75" s="123">
        <v>39987</v>
      </c>
      <c r="CC75" s="124" t="s">
        <v>753</v>
      </c>
      <c r="CD75" s="125" t="s">
        <v>754</v>
      </c>
      <c r="CE75" s="126" t="s">
        <v>697</v>
      </c>
      <c r="CF75" s="127" t="s">
        <v>298</v>
      </c>
      <c r="CG75" s="128" t="s">
        <v>755</v>
      </c>
      <c r="CH75" s="83"/>
      <c r="CI75" s="120"/>
      <c r="CJ75" s="120"/>
      <c r="CK75" s="121" t="s">
        <v>277</v>
      </c>
      <c r="CL75" s="122" t="s">
        <v>277</v>
      </c>
      <c r="CM75" s="123" t="s">
        <v>277</v>
      </c>
      <c r="CN75" s="123" t="s">
        <v>277</v>
      </c>
      <c r="CO75" s="124" t="s">
        <v>277</v>
      </c>
      <c r="CP75" s="125" t="s">
        <v>277</v>
      </c>
      <c r="CQ75" s="126" t="s">
        <v>277</v>
      </c>
      <c r="CR75" s="127" t="s">
        <v>277</v>
      </c>
      <c r="CS75" s="128" t="s">
        <v>277</v>
      </c>
      <c r="CT75" s="83"/>
      <c r="CU75" s="120"/>
      <c r="CV75" s="120"/>
      <c r="CW75" s="121">
        <f>CW$3</f>
        <v>42452</v>
      </c>
      <c r="CX75" s="122" t="s">
        <v>693</v>
      </c>
      <c r="CY75" s="123">
        <v>41003</v>
      </c>
      <c r="CZ75" s="123">
        <f>CW$3</f>
        <v>42452</v>
      </c>
      <c r="DA75" s="124" t="s">
        <v>1022</v>
      </c>
      <c r="DB75" s="125" t="s">
        <v>897</v>
      </c>
      <c r="DC75" s="126" t="s">
        <v>697</v>
      </c>
      <c r="DD75" s="154" t="s">
        <v>1401</v>
      </c>
      <c r="DE75" s="128" t="s">
        <v>1023</v>
      </c>
      <c r="DF75" s="83"/>
      <c r="DG75" s="120"/>
      <c r="DH75" s="120" t="s">
        <v>1399</v>
      </c>
      <c r="DI75" s="121">
        <f t="shared" si="10"/>
        <v>43181</v>
      </c>
      <c r="DJ75" s="122" t="str">
        <f t="shared" si="11"/>
        <v>Fico III</v>
      </c>
      <c r="DK75" s="123">
        <f t="shared" si="12"/>
        <v>42452</v>
      </c>
      <c r="DL75" s="123">
        <v>43181</v>
      </c>
      <c r="DM75" s="124" t="str">
        <f t="shared" si="14"/>
        <v>Lucia Žitňanská</v>
      </c>
      <c r="DN75" s="125" t="str">
        <f t="shared" si="15"/>
        <v>1964</v>
      </c>
      <c r="DO75" s="126" t="str">
        <f t="shared" si="16"/>
        <v>female</v>
      </c>
      <c r="DP75" s="127" t="str">
        <f t="shared" si="17"/>
        <v>sk_mosthid01</v>
      </c>
      <c r="DQ75" s="128" t="str">
        <f t="shared" si="18"/>
        <v>Žitňanská_Lucia_1964</v>
      </c>
      <c r="DR75" s="83"/>
      <c r="DS75" s="120"/>
      <c r="DT75" s="120" t="s">
        <v>1718</v>
      </c>
      <c r="DU75" s="121">
        <f t="shared" si="19"/>
        <v>43910</v>
      </c>
      <c r="DV75" s="122" t="str">
        <f t="shared" si="20"/>
        <v>Pelegrini I</v>
      </c>
      <c r="DW75" s="123">
        <f t="shared" si="182"/>
        <v>43181</v>
      </c>
      <c r="DX75" s="123">
        <f t="shared" ref="DX75:DX81" si="197">IF(DY75="","",DU$3)</f>
        <v>43910</v>
      </c>
      <c r="DY75" s="124" t="str">
        <f t="shared" si="83"/>
        <v>Gábor Gál</v>
      </c>
      <c r="DZ75" s="125" t="str">
        <f t="shared" si="24"/>
        <v>1974</v>
      </c>
      <c r="EA75" s="126" t="str">
        <f t="shared" si="25"/>
        <v>male</v>
      </c>
      <c r="EB75" s="127" t="str">
        <f t="shared" si="196"/>
        <v>sk_mosthid01</v>
      </c>
      <c r="EC75" s="128" t="str">
        <f t="shared" si="27"/>
        <v>Gál_Gábor_1974</v>
      </c>
      <c r="ED75" s="83"/>
      <c r="EE75" s="120"/>
      <c r="EF75" s="120" t="s">
        <v>1731</v>
      </c>
      <c r="EG75" s="121">
        <f t="shared" si="51"/>
        <v>44287</v>
      </c>
      <c r="EH75" s="122" t="str">
        <f t="shared" si="52"/>
        <v>Matovič I</v>
      </c>
      <c r="EI75" s="123">
        <f t="shared" si="191"/>
        <v>43910</v>
      </c>
      <c r="EJ75" s="123">
        <v>44278</v>
      </c>
      <c r="EK75" s="341" t="str">
        <f t="shared" si="85"/>
        <v>Mária Kolíková</v>
      </c>
      <c r="EL75" s="342" t="str">
        <f t="shared" si="6"/>
        <v>1973</v>
      </c>
      <c r="EM75" s="343" t="str">
        <f t="shared" si="7"/>
        <v>female</v>
      </c>
      <c r="EN75" s="344" t="str">
        <f t="shared" si="0"/>
        <v>sk_zl01</v>
      </c>
      <c r="EO75" s="345" t="str">
        <f t="shared" si="8"/>
        <v>Kolíková_Mária_1973</v>
      </c>
      <c r="EP75" s="120"/>
      <c r="EQ75" s="120"/>
      <c r="ER75" s="120" t="s">
        <v>1760</v>
      </c>
      <c r="ES75" s="121">
        <f t="shared" si="43"/>
        <v>44525</v>
      </c>
      <c r="ET75" s="122" t="str">
        <f t="shared" si="44"/>
        <v>Heger I</v>
      </c>
      <c r="EU75" s="123">
        <f t="shared" si="45"/>
        <v>44287</v>
      </c>
      <c r="EV75" s="123">
        <f t="shared" si="46"/>
        <v>44525</v>
      </c>
      <c r="EW75" s="341" t="str">
        <f t="shared" si="86"/>
        <v>Mária Kolíková</v>
      </c>
      <c r="EX75" s="342" t="str">
        <f t="shared" si="48"/>
        <v>1973</v>
      </c>
      <c r="EY75" s="343" t="str">
        <f t="shared" si="49"/>
        <v>female</v>
      </c>
      <c r="EZ75" s="344" t="str">
        <f t="shared" si="1"/>
        <v>sk_zl01</v>
      </c>
      <c r="FA75" s="345" t="str">
        <f t="shared" si="50"/>
        <v>Kolíková_Mária_1973</v>
      </c>
      <c r="FB75" s="120"/>
      <c r="FC75" s="120"/>
      <c r="FD75" s="120" t="s">
        <v>1760</v>
      </c>
    </row>
    <row r="76" spans="1:160" ht="13.5" customHeight="1">
      <c r="A76" s="91"/>
      <c r="B76" s="120" t="s">
        <v>1014</v>
      </c>
      <c r="C76" s="120" t="s">
        <v>1015</v>
      </c>
      <c r="E76" s="121"/>
      <c r="F76" s="122"/>
      <c r="G76" s="123"/>
      <c r="H76" s="123"/>
      <c r="I76" s="124"/>
      <c r="J76" s="125"/>
      <c r="K76" s="126"/>
      <c r="L76" s="127"/>
      <c r="M76" s="128" t="s">
        <v>277</v>
      </c>
      <c r="O76" s="120"/>
      <c r="P76" s="120"/>
      <c r="Q76" s="121"/>
      <c r="R76" s="122"/>
      <c r="S76" s="123"/>
      <c r="T76" s="123"/>
      <c r="U76" s="124"/>
      <c r="V76" s="125"/>
      <c r="W76" s="126"/>
      <c r="X76" s="127"/>
      <c r="Y76" s="128" t="s">
        <v>277</v>
      </c>
      <c r="AA76" s="120"/>
      <c r="AB76" s="120"/>
      <c r="AC76" s="121"/>
      <c r="AD76" s="122"/>
      <c r="AE76" s="123"/>
      <c r="AF76" s="123" t="s">
        <v>277</v>
      </c>
      <c r="AG76" s="124"/>
      <c r="AH76" s="125"/>
      <c r="AI76" s="126"/>
      <c r="AJ76" s="127"/>
      <c r="AK76" s="128" t="s">
        <v>277</v>
      </c>
      <c r="AM76" s="120"/>
      <c r="AN76" s="120"/>
      <c r="AO76" s="121"/>
      <c r="AP76" s="122"/>
      <c r="AQ76" s="123"/>
      <c r="AR76" s="123" t="s">
        <v>277</v>
      </c>
      <c r="AS76" s="124"/>
      <c r="AT76" s="125"/>
      <c r="AU76" s="126"/>
      <c r="AV76" s="127"/>
      <c r="AW76" s="128" t="s">
        <v>277</v>
      </c>
      <c r="AX76" s="83"/>
      <c r="AY76" s="120"/>
      <c r="AZ76" s="120"/>
      <c r="BA76" s="121"/>
      <c r="BB76" s="122"/>
      <c r="BC76" s="123"/>
      <c r="BD76" s="123" t="s">
        <v>277</v>
      </c>
      <c r="BE76" s="124"/>
      <c r="BF76" s="125"/>
      <c r="BG76" s="126"/>
      <c r="BH76" s="127"/>
      <c r="BI76" s="128" t="s">
        <v>277</v>
      </c>
      <c r="BJ76" s="83"/>
      <c r="BK76" s="120"/>
      <c r="BL76" s="120"/>
      <c r="BM76" s="121">
        <v>39082</v>
      </c>
      <c r="BN76" s="122" t="s">
        <v>633</v>
      </c>
      <c r="BO76" s="123">
        <v>38756</v>
      </c>
      <c r="BP76" s="123">
        <v>38902</v>
      </c>
      <c r="BQ76" s="124" t="s">
        <v>785</v>
      </c>
      <c r="BR76" s="125" t="s">
        <v>707</v>
      </c>
      <c r="BS76" s="126" t="s">
        <v>711</v>
      </c>
      <c r="BT76" s="127" t="s">
        <v>1401</v>
      </c>
      <c r="BU76" s="128" t="s">
        <v>786</v>
      </c>
      <c r="BV76" s="83"/>
      <c r="BW76" s="120"/>
      <c r="BX76" s="120"/>
      <c r="BY76" s="121">
        <v>40178</v>
      </c>
      <c r="BZ76" s="122" t="s">
        <v>634</v>
      </c>
      <c r="CA76" s="123">
        <v>39997</v>
      </c>
      <c r="CB76" s="123">
        <v>40368</v>
      </c>
      <c r="CC76" s="124" t="s">
        <v>1024</v>
      </c>
      <c r="CD76" s="125" t="s">
        <v>754</v>
      </c>
      <c r="CE76" s="126" t="s">
        <v>711</v>
      </c>
      <c r="CF76" s="127" t="s">
        <v>298</v>
      </c>
      <c r="CG76" s="128" t="s">
        <v>1025</v>
      </c>
      <c r="CH76" s="83"/>
      <c r="CI76" s="120"/>
      <c r="CJ76" s="120"/>
      <c r="CK76" s="121">
        <v>41003</v>
      </c>
      <c r="CL76" s="122" t="s">
        <v>1406</v>
      </c>
      <c r="CM76" s="123">
        <v>40368</v>
      </c>
      <c r="CN76" s="123">
        <v>41003</v>
      </c>
      <c r="CO76" s="124" t="s">
        <v>785</v>
      </c>
      <c r="CP76" s="125" t="s">
        <v>707</v>
      </c>
      <c r="CQ76" s="126" t="s">
        <v>711</v>
      </c>
      <c r="CR76" s="127" t="s">
        <v>336</v>
      </c>
      <c r="CS76" s="128" t="s">
        <v>786</v>
      </c>
      <c r="CT76" s="83"/>
      <c r="CU76" s="120"/>
      <c r="CV76" s="120" t="s">
        <v>1026</v>
      </c>
      <c r="CW76" s="121" t="s">
        <v>277</v>
      </c>
      <c r="CX76" s="122" t="s">
        <v>277</v>
      </c>
      <c r="CY76" s="123" t="s">
        <v>277</v>
      </c>
      <c r="CZ76" s="123" t="s">
        <v>277</v>
      </c>
      <c r="DA76" s="124" t="s">
        <v>277</v>
      </c>
      <c r="DB76" s="125" t="s">
        <v>277</v>
      </c>
      <c r="DC76" s="126" t="s">
        <v>277</v>
      </c>
      <c r="DD76" s="127" t="s">
        <v>277</v>
      </c>
      <c r="DE76" s="128" t="s">
        <v>277</v>
      </c>
      <c r="DF76" s="83"/>
      <c r="DG76" s="120"/>
      <c r="DH76" s="120"/>
      <c r="DI76" s="121" t="str">
        <f t="shared" si="10"/>
        <v/>
      </c>
      <c r="DJ76" s="122" t="str">
        <f t="shared" si="11"/>
        <v/>
      </c>
      <c r="DK76" s="123"/>
      <c r="DL76" s="123" t="str">
        <f t="shared" si="13"/>
        <v/>
      </c>
      <c r="DM76" s="124" t="str">
        <f t="shared" si="14"/>
        <v/>
      </c>
      <c r="DN76" s="125" t="str">
        <f t="shared" si="15"/>
        <v/>
      </c>
      <c r="DO76" s="126" t="str">
        <f t="shared" si="16"/>
        <v/>
      </c>
      <c r="DP76" s="127" t="str">
        <f t="shared" si="17"/>
        <v/>
      </c>
      <c r="DQ76" s="128" t="str">
        <f t="shared" si="18"/>
        <v/>
      </c>
      <c r="DR76" s="83"/>
      <c r="DS76" s="120"/>
      <c r="DT76" s="120"/>
      <c r="DU76" s="121" t="str">
        <f t="shared" si="19"/>
        <v/>
      </c>
      <c r="DV76" s="122" t="str">
        <f t="shared" si="20"/>
        <v/>
      </c>
      <c r="DW76" s="123"/>
      <c r="DX76" s="123" t="str">
        <f t="shared" si="197"/>
        <v/>
      </c>
      <c r="DY76" s="124" t="str">
        <f t="shared" si="83"/>
        <v/>
      </c>
      <c r="DZ76" s="125" t="str">
        <f t="shared" si="24"/>
        <v/>
      </c>
      <c r="EA76" s="126" t="str">
        <f t="shared" si="25"/>
        <v/>
      </c>
      <c r="EB76" s="127" t="str">
        <f t="shared" si="196"/>
        <v/>
      </c>
      <c r="EC76" s="128" t="str">
        <f t="shared" si="27"/>
        <v/>
      </c>
      <c r="ED76" s="83"/>
      <c r="EE76" s="120"/>
      <c r="EF76" s="120"/>
      <c r="EG76" s="121">
        <f t="shared" si="51"/>
        <v>44287</v>
      </c>
      <c r="EH76" s="122" t="str">
        <f t="shared" si="52"/>
        <v>Matovič I</v>
      </c>
      <c r="EI76" s="123">
        <v>44278</v>
      </c>
      <c r="EJ76" s="123">
        <f t="shared" si="190"/>
        <v>44287</v>
      </c>
      <c r="EK76" s="341" t="str">
        <f t="shared" si="85"/>
        <v>Veronika Remišová</v>
      </c>
      <c r="EL76" s="342" t="str">
        <f t="shared" si="6"/>
        <v>1976</v>
      </c>
      <c r="EM76" s="343" t="str">
        <f t="shared" si="7"/>
        <v>female</v>
      </c>
      <c r="EN76" s="344" t="str">
        <f t="shared" si="0"/>
        <v>sk_zl01</v>
      </c>
      <c r="EO76" s="345" t="str">
        <f t="shared" si="8"/>
        <v>Remišová_Veronika_1976</v>
      </c>
      <c r="EP76" s="120" t="s">
        <v>1734</v>
      </c>
      <c r="EQ76" s="120"/>
      <c r="ER76" s="120" t="s">
        <v>1743</v>
      </c>
      <c r="ES76" s="121" t="str">
        <f t="shared" si="43"/>
        <v/>
      </c>
      <c r="ET76" s="122" t="str">
        <f t="shared" si="44"/>
        <v/>
      </c>
      <c r="EU76" s="123" t="str">
        <f t="shared" si="45"/>
        <v/>
      </c>
      <c r="EV76" s="123" t="str">
        <f t="shared" si="46"/>
        <v/>
      </c>
      <c r="EW76" s="341" t="str">
        <f t="shared" si="86"/>
        <v/>
      </c>
      <c r="EX76" s="342" t="str">
        <f t="shared" si="48"/>
        <v/>
      </c>
      <c r="EY76" s="343" t="str">
        <f t="shared" si="49"/>
        <v/>
      </c>
      <c r="EZ76" s="344" t="str">
        <f t="shared" si="1"/>
        <v/>
      </c>
      <c r="FA76" s="345" t="str">
        <f t="shared" si="50"/>
        <v/>
      </c>
      <c r="FB76" s="120"/>
      <c r="FC76" s="120"/>
      <c r="FD76" s="120"/>
    </row>
    <row r="77" spans="1:160" ht="13.5" customHeight="1">
      <c r="A77" s="91"/>
      <c r="B77" s="120" t="s">
        <v>1027</v>
      </c>
      <c r="C77" s="120" t="s">
        <v>1028</v>
      </c>
      <c r="E77" s="121">
        <v>33779</v>
      </c>
      <c r="F77" s="122" t="s">
        <v>628</v>
      </c>
      <c r="G77" s="123">
        <v>33779</v>
      </c>
      <c r="H77" s="123">
        <v>34283</v>
      </c>
      <c r="I77" s="124" t="s">
        <v>1029</v>
      </c>
      <c r="J77" s="125">
        <v>1943</v>
      </c>
      <c r="K77" s="126" t="s">
        <v>711</v>
      </c>
      <c r="L77" s="127" t="s">
        <v>298</v>
      </c>
      <c r="M77" s="128" t="s">
        <v>1030</v>
      </c>
      <c r="O77" s="120"/>
      <c r="P77" s="120"/>
      <c r="Q77" s="121">
        <v>34283</v>
      </c>
      <c r="R77" s="122" t="s">
        <v>629</v>
      </c>
      <c r="S77" s="123">
        <v>34283</v>
      </c>
      <c r="T77" s="123">
        <v>34409</v>
      </c>
      <c r="U77" s="124" t="s">
        <v>1029</v>
      </c>
      <c r="V77" s="125" t="s">
        <v>1031</v>
      </c>
      <c r="W77" s="126" t="s">
        <v>711</v>
      </c>
      <c r="X77" s="127" t="s">
        <v>298</v>
      </c>
      <c r="Y77" s="128" t="s">
        <v>1030</v>
      </c>
      <c r="AA77" s="120"/>
      <c r="AB77" s="120"/>
      <c r="AC77" s="121">
        <v>34409</v>
      </c>
      <c r="AD77" s="122" t="s">
        <v>630</v>
      </c>
      <c r="AE77" s="123">
        <v>34409</v>
      </c>
      <c r="AF77" s="123">
        <v>34680</v>
      </c>
      <c r="AG77" s="124" t="s">
        <v>1032</v>
      </c>
      <c r="AH77" s="125" t="s">
        <v>754</v>
      </c>
      <c r="AI77" s="126" t="s">
        <v>697</v>
      </c>
      <c r="AJ77" s="127" t="s">
        <v>301</v>
      </c>
      <c r="AK77" s="128" t="s">
        <v>1033</v>
      </c>
      <c r="AM77" s="120"/>
      <c r="AN77" s="120"/>
      <c r="AO77" s="121">
        <v>36160</v>
      </c>
      <c r="AP77" s="122" t="s">
        <v>631</v>
      </c>
      <c r="AQ77" s="123">
        <v>34680</v>
      </c>
      <c r="AR77" s="123">
        <v>35853</v>
      </c>
      <c r="AS77" s="124" t="s">
        <v>1034</v>
      </c>
      <c r="AT77" s="125" t="s">
        <v>1031</v>
      </c>
      <c r="AU77" s="126" t="s">
        <v>711</v>
      </c>
      <c r="AV77" s="127" t="s">
        <v>298</v>
      </c>
      <c r="AW77" s="128" t="s">
        <v>1035</v>
      </c>
      <c r="AX77" s="83"/>
      <c r="AY77" s="120"/>
      <c r="AZ77" s="120"/>
      <c r="BA77" s="121">
        <v>36160</v>
      </c>
      <c r="BB77" s="122" t="s">
        <v>632</v>
      </c>
      <c r="BC77" s="123">
        <v>36129</v>
      </c>
      <c r="BD77" s="123">
        <v>37576</v>
      </c>
      <c r="BE77" s="124" t="s">
        <v>1036</v>
      </c>
      <c r="BF77" s="125" t="s">
        <v>701</v>
      </c>
      <c r="BG77" s="126" t="s">
        <v>697</v>
      </c>
      <c r="BH77" s="127" t="s">
        <v>338</v>
      </c>
      <c r="BI77" s="128" t="s">
        <v>1037</v>
      </c>
      <c r="BJ77" s="83"/>
      <c r="BK77" s="120"/>
      <c r="BL77" s="120"/>
      <c r="BM77" s="121">
        <v>37621</v>
      </c>
      <c r="BN77" s="122" t="s">
        <v>633</v>
      </c>
      <c r="BO77" s="123">
        <v>37576</v>
      </c>
      <c r="BP77" s="123">
        <v>38642</v>
      </c>
      <c r="BQ77" s="124" t="s">
        <v>1038</v>
      </c>
      <c r="BR77" s="125" t="s">
        <v>1039</v>
      </c>
      <c r="BS77" s="126" t="s">
        <v>697</v>
      </c>
      <c r="BT77" s="127" t="s">
        <v>336</v>
      </c>
      <c r="BU77" s="128" t="s">
        <v>1040</v>
      </c>
      <c r="BV77" s="83"/>
      <c r="BW77" s="120"/>
      <c r="BX77" s="120"/>
      <c r="BY77" s="121">
        <v>39082</v>
      </c>
      <c r="BZ77" s="122" t="s">
        <v>634</v>
      </c>
      <c r="CA77" s="123">
        <v>38902</v>
      </c>
      <c r="CB77" s="123">
        <v>40368</v>
      </c>
      <c r="CC77" s="124" t="s">
        <v>1041</v>
      </c>
      <c r="CD77" s="125" t="s">
        <v>801</v>
      </c>
      <c r="CE77" s="126" t="s">
        <v>711</v>
      </c>
      <c r="CF77" s="127" t="s">
        <v>345</v>
      </c>
      <c r="CG77" s="128" t="s">
        <v>1042</v>
      </c>
      <c r="CH77" s="83"/>
      <c r="CI77" s="120"/>
      <c r="CJ77" s="120"/>
      <c r="CK77" s="121">
        <v>41003</v>
      </c>
      <c r="CL77" s="122" t="s">
        <v>1406</v>
      </c>
      <c r="CM77" s="123">
        <v>40368</v>
      </c>
      <c r="CN77" s="123">
        <v>41003</v>
      </c>
      <c r="CO77" s="124" t="s">
        <v>1043</v>
      </c>
      <c r="CP77" s="125" t="s">
        <v>1039</v>
      </c>
      <c r="CQ77" s="126" t="s">
        <v>697</v>
      </c>
      <c r="CR77" s="127" t="s">
        <v>368</v>
      </c>
      <c r="CS77" s="128" t="s">
        <v>1044</v>
      </c>
      <c r="CT77" s="83"/>
      <c r="CU77" s="120"/>
      <c r="CV77" s="120" t="s">
        <v>1045</v>
      </c>
      <c r="CW77" s="121">
        <f>CW$3</f>
        <v>42452</v>
      </c>
      <c r="CX77" s="122" t="s">
        <v>693</v>
      </c>
      <c r="CY77" s="123">
        <v>41003</v>
      </c>
      <c r="CZ77" s="123">
        <f>CW$3</f>
        <v>42452</v>
      </c>
      <c r="DA77" s="124" t="s">
        <v>1046</v>
      </c>
      <c r="DB77" s="125" t="s">
        <v>710</v>
      </c>
      <c r="DC77" s="126" t="s">
        <v>697</v>
      </c>
      <c r="DD77" s="127" t="s">
        <v>345</v>
      </c>
      <c r="DE77" s="128" t="s">
        <v>1047</v>
      </c>
      <c r="DF77" s="83"/>
      <c r="DG77" s="120"/>
      <c r="DH77" s="120" t="s">
        <v>1400</v>
      </c>
      <c r="DI77" s="121">
        <f t="shared" si="10"/>
        <v>43181</v>
      </c>
      <c r="DJ77" s="122" t="str">
        <f t="shared" si="11"/>
        <v>Fico III</v>
      </c>
      <c r="DK77" s="123">
        <f t="shared" si="12"/>
        <v>42452</v>
      </c>
      <c r="DL77" s="123">
        <f t="shared" si="13"/>
        <v>43181</v>
      </c>
      <c r="DM77" s="124" t="str">
        <f t="shared" si="14"/>
        <v>Ján Richter</v>
      </c>
      <c r="DN77" s="125" t="str">
        <f t="shared" si="15"/>
        <v>1956</v>
      </c>
      <c r="DO77" s="126" t="str">
        <f t="shared" si="16"/>
        <v>male</v>
      </c>
      <c r="DP77" s="127" t="str">
        <f t="shared" si="17"/>
        <v>sk_smer01</v>
      </c>
      <c r="DQ77" s="128" t="str">
        <f t="shared" si="18"/>
        <v>Richter_Ján_1956</v>
      </c>
      <c r="DR77" s="83"/>
      <c r="DS77" s="120"/>
      <c r="DT77" s="120" t="s">
        <v>1400</v>
      </c>
      <c r="DU77" s="121">
        <f t="shared" si="19"/>
        <v>43910</v>
      </c>
      <c r="DV77" s="122" t="str">
        <f t="shared" si="20"/>
        <v>Pelegrini I</v>
      </c>
      <c r="DW77" s="123">
        <f t="shared" ref="DW77:DW79" si="198">IF(DY77="","",DU$2)</f>
        <v>43181</v>
      </c>
      <c r="DX77" s="123">
        <f t="shared" si="197"/>
        <v>43910</v>
      </c>
      <c r="DY77" s="124" t="str">
        <f t="shared" si="83"/>
        <v>Ján Richter</v>
      </c>
      <c r="DZ77" s="125" t="str">
        <f t="shared" si="24"/>
        <v>1956</v>
      </c>
      <c r="EA77" s="126" t="str">
        <f t="shared" si="25"/>
        <v>male</v>
      </c>
      <c r="EB77" s="127" t="str">
        <f t="shared" si="196"/>
        <v>sk_smer01</v>
      </c>
      <c r="EC77" s="128" t="str">
        <f t="shared" si="27"/>
        <v>Richter_Ján_1956</v>
      </c>
      <c r="ED77" s="83"/>
      <c r="EE77" s="120"/>
      <c r="EF77" s="120" t="s">
        <v>1400</v>
      </c>
      <c r="EG77" s="121">
        <f t="shared" si="51"/>
        <v>44287</v>
      </c>
      <c r="EH77" s="122" t="str">
        <f t="shared" si="52"/>
        <v>Matovič I</v>
      </c>
      <c r="EI77" s="123">
        <f t="shared" si="191"/>
        <v>43910</v>
      </c>
      <c r="EJ77" s="123">
        <v>44272</v>
      </c>
      <c r="EK77" s="341" t="str">
        <f t="shared" si="85"/>
        <v>Milan Krajniak</v>
      </c>
      <c r="EL77" s="342" t="str">
        <f t="shared" si="6"/>
        <v>1973</v>
      </c>
      <c r="EM77" s="343" t="str">
        <f t="shared" si="7"/>
        <v>male</v>
      </c>
      <c r="EN77" s="344" t="str">
        <f t="shared" si="0"/>
        <v>sk_sr-bk01</v>
      </c>
      <c r="EO77" s="345" t="str">
        <f t="shared" si="8"/>
        <v>Krajniak_Milan_1973</v>
      </c>
      <c r="EP77" s="120"/>
      <c r="EQ77" s="120"/>
      <c r="ER77" s="120" t="s">
        <v>1799</v>
      </c>
      <c r="ES77" s="121">
        <f t="shared" si="43"/>
        <v>44525</v>
      </c>
      <c r="ET77" s="122" t="str">
        <f t="shared" si="44"/>
        <v>Heger I</v>
      </c>
      <c r="EU77" s="123">
        <f t="shared" si="45"/>
        <v>44287</v>
      </c>
      <c r="EV77" s="123">
        <v>44295</v>
      </c>
      <c r="EW77" s="341" t="str">
        <f t="shared" si="86"/>
        <v>Andrej Doležal</v>
      </c>
      <c r="EX77" s="342" t="str">
        <f t="shared" si="48"/>
        <v>1981</v>
      </c>
      <c r="EY77" s="343" t="str">
        <f t="shared" si="49"/>
        <v>male</v>
      </c>
      <c r="EZ77" s="344" t="str">
        <f t="shared" si="1"/>
        <v>sk_sr-bk01</v>
      </c>
      <c r="FA77" s="345" t="str">
        <f t="shared" si="50"/>
        <v>Doležal_Andrej_1981</v>
      </c>
      <c r="FB77" s="120" t="s">
        <v>1734</v>
      </c>
      <c r="FC77" s="120"/>
      <c r="FD77" s="120" t="s">
        <v>1798</v>
      </c>
    </row>
    <row r="78" spans="1:160" ht="13.5" customHeight="1">
      <c r="A78" s="91"/>
      <c r="B78" s="120" t="s">
        <v>1027</v>
      </c>
      <c r="C78" s="120" t="s">
        <v>1028</v>
      </c>
      <c r="E78" s="121"/>
      <c r="F78" s="122"/>
      <c r="G78" s="123"/>
      <c r="H78" s="123"/>
      <c r="I78" s="124"/>
      <c r="J78" s="125"/>
      <c r="K78" s="126"/>
      <c r="L78" s="127"/>
      <c r="M78" s="128" t="s">
        <v>277</v>
      </c>
      <c r="O78" s="120"/>
      <c r="P78" s="120"/>
      <c r="Q78" s="121"/>
      <c r="R78" s="122"/>
      <c r="S78" s="123"/>
      <c r="T78" s="123"/>
      <c r="U78" s="124"/>
      <c r="V78" s="125"/>
      <c r="W78" s="126"/>
      <c r="X78" s="127"/>
      <c r="Y78" s="128" t="s">
        <v>277</v>
      </c>
      <c r="AA78" s="120"/>
      <c r="AB78" s="120"/>
      <c r="AC78" s="121"/>
      <c r="AD78" s="122"/>
      <c r="AE78" s="123"/>
      <c r="AF78" s="123" t="s">
        <v>277</v>
      </c>
      <c r="AG78" s="124"/>
      <c r="AH78" s="125"/>
      <c r="AI78" s="126"/>
      <c r="AJ78" s="127"/>
      <c r="AK78" s="128" t="s">
        <v>277</v>
      </c>
      <c r="AM78" s="120"/>
      <c r="AN78" s="120"/>
      <c r="AO78" s="121">
        <v>36160</v>
      </c>
      <c r="AP78" s="122" t="s">
        <v>631</v>
      </c>
      <c r="AQ78" s="123">
        <v>35853</v>
      </c>
      <c r="AR78" s="123">
        <v>36129</v>
      </c>
      <c r="AS78" s="124" t="s">
        <v>1048</v>
      </c>
      <c r="AT78" s="125" t="s">
        <v>804</v>
      </c>
      <c r="AU78" s="126" t="s">
        <v>697</v>
      </c>
      <c r="AV78" s="127" t="s">
        <v>298</v>
      </c>
      <c r="AW78" s="128" t="s">
        <v>1049</v>
      </c>
      <c r="AX78" s="83"/>
      <c r="AY78" s="120"/>
      <c r="AZ78" s="120"/>
      <c r="BA78" s="121"/>
      <c r="BB78" s="122"/>
      <c r="BC78" s="123"/>
      <c r="BD78" s="123" t="s">
        <v>277</v>
      </c>
      <c r="BE78" s="124"/>
      <c r="BF78" s="125"/>
      <c r="BG78" s="126"/>
      <c r="BH78" s="127"/>
      <c r="BI78" s="128" t="s">
        <v>277</v>
      </c>
      <c r="BJ78" s="83"/>
      <c r="BK78" s="120"/>
      <c r="BL78" s="120"/>
      <c r="BM78" s="121">
        <v>38717</v>
      </c>
      <c r="BN78" s="122" t="s">
        <v>633</v>
      </c>
      <c r="BO78" s="123">
        <v>38642</v>
      </c>
      <c r="BP78" s="123">
        <v>38902</v>
      </c>
      <c r="BQ78" s="124" t="s">
        <v>709</v>
      </c>
      <c r="BR78" s="125" t="s">
        <v>710</v>
      </c>
      <c r="BS78" s="126" t="s">
        <v>711</v>
      </c>
      <c r="BT78" s="127" t="s">
        <v>336</v>
      </c>
      <c r="BU78" s="128" t="s">
        <v>712</v>
      </c>
      <c r="BV78" s="83"/>
      <c r="BW78" s="120"/>
      <c r="BX78" s="120"/>
      <c r="BY78" s="121"/>
      <c r="BZ78" s="122"/>
      <c r="CA78" s="123"/>
      <c r="CB78" s="123"/>
      <c r="CC78" s="124" t="s">
        <v>277</v>
      </c>
      <c r="CD78" s="125" t="s">
        <v>277</v>
      </c>
      <c r="CE78" s="126" t="s">
        <v>277</v>
      </c>
      <c r="CF78" s="127" t="s">
        <v>277</v>
      </c>
      <c r="CG78" s="128" t="s">
        <v>277</v>
      </c>
      <c r="CH78" s="83"/>
      <c r="CI78" s="120"/>
      <c r="CJ78" s="120"/>
      <c r="CK78" s="121" t="s">
        <v>277</v>
      </c>
      <c r="CL78" s="122" t="s">
        <v>277</v>
      </c>
      <c r="CM78" s="123" t="s">
        <v>277</v>
      </c>
      <c r="CN78" s="123" t="s">
        <v>277</v>
      </c>
      <c r="CO78" s="124" t="s">
        <v>277</v>
      </c>
      <c r="CP78" s="125" t="s">
        <v>277</v>
      </c>
      <c r="CQ78" s="126" t="s">
        <v>277</v>
      </c>
      <c r="CR78" s="127" t="s">
        <v>277</v>
      </c>
      <c r="CS78" s="128" t="s">
        <v>277</v>
      </c>
      <c r="CT78" s="83"/>
      <c r="CU78" s="120"/>
      <c r="CV78" s="120"/>
      <c r="CW78" s="121" t="s">
        <v>277</v>
      </c>
      <c r="CX78" s="122" t="s">
        <v>277</v>
      </c>
      <c r="CY78" s="123" t="s">
        <v>277</v>
      </c>
      <c r="CZ78" s="123" t="s">
        <v>277</v>
      </c>
      <c r="DA78" s="124" t="s">
        <v>277</v>
      </c>
      <c r="DB78" s="125" t="s">
        <v>277</v>
      </c>
      <c r="DC78" s="126" t="s">
        <v>277</v>
      </c>
      <c r="DD78" s="127" t="s">
        <v>277</v>
      </c>
      <c r="DE78" s="128" t="s">
        <v>277</v>
      </c>
      <c r="DF78" s="83"/>
      <c r="DG78" s="120"/>
      <c r="DH78" s="120"/>
      <c r="DI78" s="121" t="str">
        <f t="shared" si="10"/>
        <v/>
      </c>
      <c r="DJ78" s="122" t="str">
        <f t="shared" si="11"/>
        <v/>
      </c>
      <c r="DK78" s="123" t="str">
        <f t="shared" si="12"/>
        <v/>
      </c>
      <c r="DL78" s="123" t="str">
        <f t="shared" si="13"/>
        <v/>
      </c>
      <c r="DM78" s="124" t="str">
        <f t="shared" si="14"/>
        <v/>
      </c>
      <c r="DN78" s="125" t="str">
        <f t="shared" si="15"/>
        <v/>
      </c>
      <c r="DO78" s="126" t="str">
        <f t="shared" si="16"/>
        <v/>
      </c>
      <c r="DP78" s="127" t="str">
        <f t="shared" si="17"/>
        <v/>
      </c>
      <c r="DQ78" s="128" t="str">
        <f t="shared" si="18"/>
        <v/>
      </c>
      <c r="DR78" s="83"/>
      <c r="DS78" s="120"/>
      <c r="DT78" s="120"/>
      <c r="DU78" s="121" t="str">
        <f t="shared" si="19"/>
        <v/>
      </c>
      <c r="DV78" s="122" t="str">
        <f t="shared" si="20"/>
        <v/>
      </c>
      <c r="DW78" s="123" t="str">
        <f t="shared" si="198"/>
        <v/>
      </c>
      <c r="DX78" s="123" t="str">
        <f t="shared" si="197"/>
        <v/>
      </c>
      <c r="DY78" s="124" t="str">
        <f t="shared" si="83"/>
        <v/>
      </c>
      <c r="DZ78" s="125" t="str">
        <f t="shared" si="24"/>
        <v/>
      </c>
      <c r="EA78" s="126" t="str">
        <f t="shared" si="25"/>
        <v/>
      </c>
      <c r="EB78" s="127" t="str">
        <f t="shared" si="196"/>
        <v/>
      </c>
      <c r="EC78" s="128" t="str">
        <f t="shared" si="27"/>
        <v/>
      </c>
      <c r="ED78" s="83"/>
      <c r="EE78" s="120"/>
      <c r="EF78" s="120"/>
      <c r="EG78" s="121">
        <f t="shared" si="51"/>
        <v>44287</v>
      </c>
      <c r="EH78" s="122" t="str">
        <f t="shared" si="52"/>
        <v>Matovič I</v>
      </c>
      <c r="EI78" s="123">
        <v>44272</v>
      </c>
      <c r="EJ78" s="123">
        <f t="shared" si="190"/>
        <v>44287</v>
      </c>
      <c r="EK78" s="341" t="str">
        <f t="shared" si="85"/>
        <v>Andrej Doležal</v>
      </c>
      <c r="EL78" s="342" t="str">
        <f t="shared" si="6"/>
        <v>1981</v>
      </c>
      <c r="EM78" s="343" t="str">
        <f t="shared" si="7"/>
        <v>male</v>
      </c>
      <c r="EN78" s="344" t="str">
        <f t="shared" si="0"/>
        <v>sk_sr-bk01</v>
      </c>
      <c r="EO78" s="345" t="str">
        <f t="shared" si="8"/>
        <v>Doležal_Andrej_1981</v>
      </c>
      <c r="EP78" s="120" t="s">
        <v>1734</v>
      </c>
      <c r="EQ78" s="120"/>
      <c r="ER78" s="120" t="s">
        <v>1798</v>
      </c>
      <c r="ES78" s="121">
        <f t="shared" si="43"/>
        <v>44525</v>
      </c>
      <c r="ET78" s="122" t="str">
        <f t="shared" si="44"/>
        <v>Heger I</v>
      </c>
      <c r="EU78" s="123">
        <v>44295</v>
      </c>
      <c r="EV78" s="123">
        <f t="shared" si="46"/>
        <v>44525</v>
      </c>
      <c r="EW78" s="341" t="str">
        <f t="shared" si="86"/>
        <v>Milan Krajniak</v>
      </c>
      <c r="EX78" s="342" t="str">
        <f t="shared" si="48"/>
        <v>1973</v>
      </c>
      <c r="EY78" s="343" t="str">
        <f t="shared" si="49"/>
        <v>male</v>
      </c>
      <c r="EZ78" s="344" t="str">
        <f t="shared" si="1"/>
        <v>sk_sr-bk01</v>
      </c>
      <c r="FA78" s="345" t="str">
        <f t="shared" si="50"/>
        <v>Krajniak_Milan_1973</v>
      </c>
      <c r="FB78" s="120"/>
      <c r="FC78" s="120"/>
      <c r="FD78" s="120" t="s">
        <v>1799</v>
      </c>
    </row>
    <row r="79" spans="1:160" ht="13.5" customHeight="1">
      <c r="A79" s="91"/>
      <c r="B79" s="120" t="s">
        <v>1050</v>
      </c>
      <c r="C79" s="120" t="s">
        <v>1051</v>
      </c>
      <c r="E79" s="121">
        <v>33779</v>
      </c>
      <c r="F79" s="122" t="s">
        <v>628</v>
      </c>
      <c r="G79" s="123">
        <v>33779</v>
      </c>
      <c r="H79" s="123">
        <v>34283</v>
      </c>
      <c r="I79" s="124" t="s">
        <v>1052</v>
      </c>
      <c r="J79" s="125">
        <v>1941</v>
      </c>
      <c r="K79" s="126" t="s">
        <v>697</v>
      </c>
      <c r="L79" s="127" t="s">
        <v>1401</v>
      </c>
      <c r="M79" s="128" t="s">
        <v>1053</v>
      </c>
      <c r="O79" s="120"/>
      <c r="P79" s="120"/>
      <c r="Q79" s="121">
        <v>34283</v>
      </c>
      <c r="R79" s="122" t="s">
        <v>629</v>
      </c>
      <c r="S79" s="123">
        <v>34283</v>
      </c>
      <c r="T79" s="123">
        <v>34409</v>
      </c>
      <c r="U79" s="124" t="s">
        <v>1052</v>
      </c>
      <c r="V79" s="125" t="s">
        <v>881</v>
      </c>
      <c r="W79" s="126" t="s">
        <v>697</v>
      </c>
      <c r="X79" s="127" t="s">
        <v>1401</v>
      </c>
      <c r="Y79" s="128" t="s">
        <v>1053</v>
      </c>
      <c r="AA79" s="120"/>
      <c r="AB79" s="120"/>
      <c r="AC79" s="121">
        <v>34409</v>
      </c>
      <c r="AD79" s="122" t="s">
        <v>630</v>
      </c>
      <c r="AE79" s="123">
        <v>34409</v>
      </c>
      <c r="AF79" s="123">
        <v>34680</v>
      </c>
      <c r="AG79" s="124" t="s">
        <v>1054</v>
      </c>
      <c r="AH79" s="125" t="s">
        <v>726</v>
      </c>
      <c r="AI79" s="126" t="s">
        <v>697</v>
      </c>
      <c r="AJ79" s="127" t="s">
        <v>301</v>
      </c>
      <c r="AK79" s="128" t="s">
        <v>1055</v>
      </c>
      <c r="AM79" s="120"/>
      <c r="AN79" s="120"/>
      <c r="AO79" s="121">
        <v>36160</v>
      </c>
      <c r="AP79" s="122" t="s">
        <v>631</v>
      </c>
      <c r="AQ79" s="123">
        <v>34680</v>
      </c>
      <c r="AR79" s="123">
        <v>35304</v>
      </c>
      <c r="AS79" s="124" t="s">
        <v>1056</v>
      </c>
      <c r="AT79" s="125" t="s">
        <v>801</v>
      </c>
      <c r="AU79" s="126" t="s">
        <v>697</v>
      </c>
      <c r="AV79" s="127" t="s">
        <v>298</v>
      </c>
      <c r="AW79" s="128" t="s">
        <v>1057</v>
      </c>
      <c r="AX79" s="83"/>
      <c r="AY79" s="120"/>
      <c r="AZ79" s="120"/>
      <c r="BA79" s="121">
        <v>36160</v>
      </c>
      <c r="BB79" s="122" t="s">
        <v>632</v>
      </c>
      <c r="BC79" s="123">
        <v>36129</v>
      </c>
      <c r="BD79" s="123">
        <v>37390</v>
      </c>
      <c r="BE79" s="124" t="s">
        <v>1054</v>
      </c>
      <c r="BF79" s="125" t="s">
        <v>1060</v>
      </c>
      <c r="BG79" s="126" t="s">
        <v>697</v>
      </c>
      <c r="BH79" s="127" t="s">
        <v>334</v>
      </c>
      <c r="BI79" s="128" t="s">
        <v>1061</v>
      </c>
      <c r="BJ79" s="83"/>
      <c r="BK79" s="120"/>
      <c r="BL79" s="120"/>
      <c r="BM79" s="121">
        <v>37621</v>
      </c>
      <c r="BN79" s="122" t="s">
        <v>633</v>
      </c>
      <c r="BO79" s="123">
        <v>37576</v>
      </c>
      <c r="BP79" s="123">
        <v>38756</v>
      </c>
      <c r="BQ79" s="124" t="s">
        <v>1062</v>
      </c>
      <c r="BR79" s="125" t="s">
        <v>754</v>
      </c>
      <c r="BS79" s="126" t="s">
        <v>697</v>
      </c>
      <c r="BT79" s="127" t="s">
        <v>301</v>
      </c>
      <c r="BU79" s="128" t="s">
        <v>1063</v>
      </c>
      <c r="BV79" s="83"/>
      <c r="BW79" s="120" t="s">
        <v>752</v>
      </c>
      <c r="BX79" s="120"/>
      <c r="BY79" s="121">
        <v>39082</v>
      </c>
      <c r="BZ79" s="122" t="s">
        <v>634</v>
      </c>
      <c r="CA79" s="123">
        <v>38902</v>
      </c>
      <c r="CB79" s="123">
        <v>40368</v>
      </c>
      <c r="CC79" s="124" t="s">
        <v>736</v>
      </c>
      <c r="CD79" s="125" t="s">
        <v>737</v>
      </c>
      <c r="CE79" s="126" t="s">
        <v>697</v>
      </c>
      <c r="CF79" s="127" t="s">
        <v>345</v>
      </c>
      <c r="CG79" s="128" t="s">
        <v>738</v>
      </c>
      <c r="CH79" s="83"/>
      <c r="CI79" s="120"/>
      <c r="CJ79" s="120"/>
      <c r="CK79" s="121">
        <v>41003</v>
      </c>
      <c r="CL79" s="122" t="s">
        <v>1406</v>
      </c>
      <c r="CM79" s="123">
        <v>40368</v>
      </c>
      <c r="CN79" s="123">
        <v>41003</v>
      </c>
      <c r="CO79" s="124" t="s">
        <v>749</v>
      </c>
      <c r="CP79" s="125" t="s">
        <v>750</v>
      </c>
      <c r="CQ79" s="126" t="s">
        <v>697</v>
      </c>
      <c r="CR79" s="127" t="s">
        <v>301</v>
      </c>
      <c r="CS79" s="128" t="s">
        <v>751</v>
      </c>
      <c r="CT79" s="83"/>
      <c r="CU79" s="120"/>
      <c r="CV79" s="120" t="s">
        <v>1404</v>
      </c>
      <c r="CW79" s="121">
        <f>CW$3</f>
        <v>42452</v>
      </c>
      <c r="CX79" s="122" t="s">
        <v>693</v>
      </c>
      <c r="CY79" s="123">
        <v>41003</v>
      </c>
      <c r="CZ79" s="123">
        <f>CW$3</f>
        <v>42452</v>
      </c>
      <c r="DA79" s="124" t="s">
        <v>736</v>
      </c>
      <c r="DB79" s="125" t="s">
        <v>737</v>
      </c>
      <c r="DC79" s="126" t="s">
        <v>697</v>
      </c>
      <c r="DD79" s="127" t="s">
        <v>345</v>
      </c>
      <c r="DE79" s="128" t="s">
        <v>738</v>
      </c>
      <c r="DF79" s="83"/>
      <c r="DG79" s="120"/>
      <c r="DH79" s="120" t="s">
        <v>739</v>
      </c>
      <c r="DI79" s="121">
        <f t="shared" si="10"/>
        <v>43181</v>
      </c>
      <c r="DJ79" s="122" t="str">
        <f t="shared" si="11"/>
        <v>Fico III</v>
      </c>
      <c r="DK79" s="123">
        <f t="shared" si="12"/>
        <v>42452</v>
      </c>
      <c r="DL79" s="123">
        <f t="shared" si="13"/>
        <v>43181</v>
      </c>
      <c r="DM79" s="124" t="str">
        <f t="shared" si="14"/>
        <v>Robert Kaliňák</v>
      </c>
      <c r="DN79" s="125" t="str">
        <f t="shared" si="15"/>
        <v>1971</v>
      </c>
      <c r="DO79" s="126" t="str">
        <f t="shared" si="16"/>
        <v>male</v>
      </c>
      <c r="DP79" s="127" t="str">
        <f t="shared" si="17"/>
        <v>sk_smer01</v>
      </c>
      <c r="DQ79" s="128" t="str">
        <f t="shared" si="18"/>
        <v>Kaliňák_Robert_1971</v>
      </c>
      <c r="DR79" s="83"/>
      <c r="DS79" s="120"/>
      <c r="DT79" s="120" t="s">
        <v>1717</v>
      </c>
      <c r="DU79" s="121">
        <f t="shared" si="19"/>
        <v>43910</v>
      </c>
      <c r="DV79" s="122" t="str">
        <f t="shared" si="20"/>
        <v>Pelegrini I</v>
      </c>
      <c r="DW79" s="123">
        <f t="shared" si="198"/>
        <v>43181</v>
      </c>
      <c r="DX79" s="123">
        <v>43207</v>
      </c>
      <c r="DY79" s="124" t="str">
        <f t="shared" si="83"/>
        <v>Tomáš Drucker</v>
      </c>
      <c r="DZ79" s="125" t="str">
        <f t="shared" si="24"/>
        <v>1978</v>
      </c>
      <c r="EA79" s="126" t="str">
        <f t="shared" si="25"/>
        <v>male</v>
      </c>
      <c r="EB79" s="154" t="s">
        <v>1401</v>
      </c>
      <c r="EC79" s="128" t="str">
        <f t="shared" si="27"/>
        <v>Drucker_Tomáš_1978</v>
      </c>
      <c r="ED79" s="83"/>
      <c r="EE79" s="120"/>
      <c r="EF79" s="120" t="s">
        <v>1738</v>
      </c>
      <c r="EG79" s="121">
        <f t="shared" si="51"/>
        <v>44287</v>
      </c>
      <c r="EH79" s="122" t="str">
        <f t="shared" si="52"/>
        <v>Matovič I</v>
      </c>
      <c r="EI79" s="123">
        <f t="shared" si="191"/>
        <v>43910</v>
      </c>
      <c r="EJ79" s="123">
        <f t="shared" si="190"/>
        <v>44287</v>
      </c>
      <c r="EK79" s="341" t="str">
        <f t="shared" si="85"/>
        <v>Roman Mikulec</v>
      </c>
      <c r="EL79" s="342" t="str">
        <f t="shared" si="6"/>
        <v>1972</v>
      </c>
      <c r="EM79" s="343" t="str">
        <f t="shared" si="7"/>
        <v>male</v>
      </c>
      <c r="EN79" s="344" t="str">
        <f t="shared" si="0"/>
        <v>sk_olano01</v>
      </c>
      <c r="EO79" s="345" t="str">
        <f t="shared" si="8"/>
        <v>Mikulec_Roman_1972</v>
      </c>
      <c r="EP79" s="120"/>
      <c r="EQ79" s="120"/>
      <c r="ER79" s="120" t="s">
        <v>1759</v>
      </c>
      <c r="ES79" s="121">
        <f t="shared" si="43"/>
        <v>44525</v>
      </c>
      <c r="ET79" s="122" t="str">
        <f t="shared" si="44"/>
        <v>Heger I</v>
      </c>
      <c r="EU79" s="123">
        <f t="shared" si="45"/>
        <v>44287</v>
      </c>
      <c r="EV79" s="123">
        <f t="shared" si="46"/>
        <v>44525</v>
      </c>
      <c r="EW79" s="341" t="str">
        <f t="shared" si="86"/>
        <v>Roman Mikulec</v>
      </c>
      <c r="EX79" s="342" t="str">
        <f t="shared" si="48"/>
        <v>1972</v>
      </c>
      <c r="EY79" s="343" t="str">
        <f t="shared" si="49"/>
        <v>male</v>
      </c>
      <c r="EZ79" s="344" t="str">
        <f t="shared" si="1"/>
        <v>sk_olano01</v>
      </c>
      <c r="FA79" s="345" t="str">
        <f t="shared" si="50"/>
        <v>Mikulec_Roman_1972</v>
      </c>
      <c r="FB79" s="120"/>
      <c r="FC79" s="120"/>
      <c r="FD79" s="120" t="s">
        <v>1759</v>
      </c>
    </row>
    <row r="80" spans="1:160" ht="13.5" customHeight="1">
      <c r="A80" s="91"/>
      <c r="B80" s="83" t="s">
        <v>1050</v>
      </c>
      <c r="C80" s="83" t="s">
        <v>1051</v>
      </c>
      <c r="E80" s="121"/>
      <c r="F80" s="122"/>
      <c r="G80" s="123"/>
      <c r="H80" s="123"/>
      <c r="I80" s="124"/>
      <c r="J80" s="125"/>
      <c r="K80" s="126"/>
      <c r="L80" s="127"/>
      <c r="M80" s="128" t="s">
        <v>277</v>
      </c>
      <c r="O80" s="120"/>
      <c r="P80" s="120"/>
      <c r="Q80" s="121"/>
      <c r="R80" s="122"/>
      <c r="S80" s="123"/>
      <c r="T80" s="123"/>
      <c r="U80" s="124"/>
      <c r="V80" s="125"/>
      <c r="W80" s="126"/>
      <c r="X80" s="127"/>
      <c r="Y80" s="128" t="s">
        <v>277</v>
      </c>
      <c r="AA80" s="120"/>
      <c r="AB80" s="120"/>
      <c r="AC80" s="121"/>
      <c r="AD80" s="122"/>
      <c r="AE80" s="123"/>
      <c r="AF80" s="123" t="s">
        <v>277</v>
      </c>
      <c r="AG80" s="124"/>
      <c r="AH80" s="125"/>
      <c r="AI80" s="126"/>
      <c r="AJ80" s="127"/>
      <c r="AK80" s="128" t="s">
        <v>277</v>
      </c>
      <c r="AM80" s="120"/>
      <c r="AN80" s="120"/>
      <c r="AO80" s="121">
        <v>36160</v>
      </c>
      <c r="AP80" s="122" t="s">
        <v>631</v>
      </c>
      <c r="AQ80" s="123">
        <v>35304</v>
      </c>
      <c r="AR80" s="123">
        <v>36129</v>
      </c>
      <c r="AS80" s="124" t="s">
        <v>1058</v>
      </c>
      <c r="AT80" s="125" t="s">
        <v>745</v>
      </c>
      <c r="AU80" s="126" t="s">
        <v>697</v>
      </c>
      <c r="AV80" s="127" t="s">
        <v>298</v>
      </c>
      <c r="AW80" s="128" t="s">
        <v>1059</v>
      </c>
      <c r="AX80" s="83"/>
      <c r="AY80" s="120"/>
      <c r="AZ80" s="120"/>
      <c r="BA80" s="121">
        <v>37621</v>
      </c>
      <c r="BB80" s="122" t="s">
        <v>632</v>
      </c>
      <c r="BC80" s="123">
        <v>37406</v>
      </c>
      <c r="BD80" s="123">
        <v>37576</v>
      </c>
      <c r="BE80" s="124" t="s">
        <v>742</v>
      </c>
      <c r="BF80" s="125" t="s">
        <v>704</v>
      </c>
      <c r="BG80" s="126" t="s">
        <v>697</v>
      </c>
      <c r="BH80" s="127" t="s">
        <v>334</v>
      </c>
      <c r="BI80" s="128" t="s">
        <v>743</v>
      </c>
      <c r="BJ80" s="83"/>
      <c r="BK80" s="120"/>
      <c r="BL80" s="120"/>
      <c r="BM80" s="121">
        <v>39082</v>
      </c>
      <c r="BN80" s="122" t="s">
        <v>633</v>
      </c>
      <c r="BO80" s="123">
        <v>38756</v>
      </c>
      <c r="BP80" s="123">
        <v>38902</v>
      </c>
      <c r="BQ80" s="124" t="s">
        <v>1064</v>
      </c>
      <c r="BR80" s="125" t="s">
        <v>838</v>
      </c>
      <c r="BS80" s="126" t="s">
        <v>697</v>
      </c>
      <c r="BT80" s="127" t="s">
        <v>336</v>
      </c>
      <c r="BU80" s="128" t="s">
        <v>1065</v>
      </c>
      <c r="BV80" s="83"/>
      <c r="BW80" s="120"/>
      <c r="BX80" s="120"/>
      <c r="BY80" s="121"/>
      <c r="BZ80" s="122"/>
      <c r="CA80" s="123"/>
      <c r="CB80" s="123"/>
      <c r="CC80" s="124" t="s">
        <v>277</v>
      </c>
      <c r="CD80" s="125" t="s">
        <v>277</v>
      </c>
      <c r="CE80" s="126" t="s">
        <v>277</v>
      </c>
      <c r="CF80" s="127" t="s">
        <v>277</v>
      </c>
      <c r="CG80" s="128" t="s">
        <v>277</v>
      </c>
      <c r="CH80" s="83"/>
      <c r="CI80" s="120"/>
      <c r="CJ80" s="120"/>
      <c r="CK80" s="121" t="s">
        <v>277</v>
      </c>
      <c r="CL80" s="122" t="s">
        <v>277</v>
      </c>
      <c r="CM80" s="123" t="s">
        <v>277</v>
      </c>
      <c r="CN80" s="123" t="s">
        <v>277</v>
      </c>
      <c r="CO80" s="124" t="s">
        <v>277</v>
      </c>
      <c r="CP80" s="125" t="s">
        <v>277</v>
      </c>
      <c r="CQ80" s="126" t="s">
        <v>277</v>
      </c>
      <c r="CR80" s="127" t="s">
        <v>277</v>
      </c>
      <c r="CS80" s="128" t="s">
        <v>277</v>
      </c>
      <c r="CT80" s="83"/>
      <c r="CU80" s="120"/>
      <c r="CV80" s="120"/>
      <c r="CW80" s="121" t="s">
        <v>277</v>
      </c>
      <c r="CX80" s="122" t="s">
        <v>277</v>
      </c>
      <c r="CY80" s="123" t="s">
        <v>277</v>
      </c>
      <c r="CZ80" s="123" t="s">
        <v>277</v>
      </c>
      <c r="DA80" s="124" t="s">
        <v>277</v>
      </c>
      <c r="DB80" s="125" t="s">
        <v>277</v>
      </c>
      <c r="DC80" s="126" t="s">
        <v>277</v>
      </c>
      <c r="DD80" s="127" t="s">
        <v>277</v>
      </c>
      <c r="DE80" s="128" t="s">
        <v>277</v>
      </c>
      <c r="DF80" s="83"/>
      <c r="DG80" s="120"/>
      <c r="DH80" s="120"/>
      <c r="DI80" s="121" t="str">
        <f t="shared" si="10"/>
        <v/>
      </c>
      <c r="DJ80" s="122" t="str">
        <f t="shared" si="11"/>
        <v/>
      </c>
      <c r="DK80" s="123"/>
      <c r="DL80" s="123"/>
      <c r="DM80" s="124" t="str">
        <f t="shared" si="14"/>
        <v/>
      </c>
      <c r="DN80" s="125" t="str">
        <f t="shared" si="15"/>
        <v/>
      </c>
      <c r="DO80" s="126" t="str">
        <f t="shared" si="16"/>
        <v/>
      </c>
      <c r="DP80" s="127" t="str">
        <f t="shared" si="17"/>
        <v/>
      </c>
      <c r="DQ80" s="128" t="str">
        <f t="shared" si="18"/>
        <v/>
      </c>
      <c r="DR80" s="83"/>
      <c r="DS80" s="120"/>
      <c r="DT80" s="120"/>
      <c r="DU80" s="121">
        <f t="shared" si="19"/>
        <v>43910</v>
      </c>
      <c r="DV80" s="122" t="str">
        <f t="shared" si="20"/>
        <v>Pelegrini I</v>
      </c>
      <c r="DW80" s="123">
        <v>43207</v>
      </c>
      <c r="DX80" s="123">
        <v>43216</v>
      </c>
      <c r="DY80" s="124" t="str">
        <f t="shared" si="83"/>
        <v>Peter Pellegrini</v>
      </c>
      <c r="DZ80" s="125" t="str">
        <f t="shared" si="24"/>
        <v>1957</v>
      </c>
      <c r="EA80" s="126" t="str">
        <f t="shared" si="25"/>
        <v>male</v>
      </c>
      <c r="EB80" s="127" t="str">
        <f t="shared" ref="EB80:EB117" si="199">IF(EF80="","",IF(ISERROR(MID(EF80,FIND("male,",EF80)+6,(FIND(")",EF80)-(FIND("male,",EF80)+6))))=TRUE,"missing/error",MID(EF80,FIND("male,",EF80)+6,(FIND(")",EF80)-(FIND("male,",EF80)+6)))))</f>
        <v>sk_smer01</v>
      </c>
      <c r="EC80" s="128" t="str">
        <f t="shared" si="27"/>
        <v>Pellegrini_Peter_1957</v>
      </c>
      <c r="ED80" s="83" t="s">
        <v>1734</v>
      </c>
      <c r="EE80" s="120"/>
      <c r="EF80" s="120" t="s">
        <v>1727</v>
      </c>
      <c r="EG80" s="121" t="str">
        <f t="shared" si="51"/>
        <v/>
      </c>
      <c r="EH80" s="122" t="str">
        <f t="shared" si="52"/>
        <v/>
      </c>
      <c r="EI80" s="123" t="str">
        <f t="shared" si="191"/>
        <v/>
      </c>
      <c r="EJ80" s="123" t="str">
        <f t="shared" si="190"/>
        <v/>
      </c>
      <c r="EK80" s="124" t="str">
        <f t="shared" ref="EK80:EK117" si="200">IF(ER80="","",IF(ISNUMBER(SEARCH(":",ER80)),MID(ER80,FIND(":",ER80)+2,FIND("(",ER80)-FIND(":",ER80)-3),LEFT(ER80,FIND("(",ER80)-2)))</f>
        <v/>
      </c>
      <c r="EL80" s="125" t="str">
        <f t="shared" ref="EL80:EL96" si="201">IF(ER80="","",MID(ER80,FIND("(",ER80)+1,4))</f>
        <v/>
      </c>
      <c r="EM80" s="126" t="str">
        <f t="shared" ref="EM80:EM96" si="202">IF(ISNUMBER(SEARCH("*female*",ER80)),"female",IF(ISNUMBER(SEARCH("*male*",ER80)),"male",""))</f>
        <v/>
      </c>
      <c r="EN80" s="127" t="str">
        <f t="shared" ref="EN80:EN87" si="203">IF(ER80="","",IF(ISERROR(MID(ER80,FIND("male,",ER80)+6,(FIND(")",ER80)-(FIND("male,",ER80)+6))))=TRUE,"missing/error",MID(ER80,FIND("male,",ER80)+6,(FIND(")",ER80)-(FIND("male,",ER80)+6)))))</f>
        <v/>
      </c>
      <c r="EO80" s="128" t="str">
        <f t="shared" ref="EO80:EO96" si="204">IF(EK80="","",(MID(EK80,(SEARCH("^^",SUBSTITUTE(EK80," ","^^",LEN(EK80)-LEN(SUBSTITUTE(EK80," ","")))))+1,99)&amp;"_"&amp;LEFT(EK80,FIND(" ",EK80)-1)&amp;"_"&amp;EL80))</f>
        <v/>
      </c>
      <c r="EP80" s="83"/>
      <c r="EQ80" s="120"/>
      <c r="ER80" s="120"/>
      <c r="ES80" s="121" t="str">
        <f t="shared" si="43"/>
        <v/>
      </c>
      <c r="ET80" s="122" t="str">
        <f t="shared" si="44"/>
        <v/>
      </c>
      <c r="EU80" s="123" t="str">
        <f t="shared" si="45"/>
        <v/>
      </c>
      <c r="EV80" s="123" t="str">
        <f t="shared" si="46"/>
        <v/>
      </c>
      <c r="EW80" s="124" t="str">
        <f t="shared" ref="EW80:EW117" si="205">IF(FD80="","",IF(ISNUMBER(SEARCH(":",FD80)),MID(FD80,FIND(":",FD80)+2,FIND("(",FD80)-FIND(":",FD80)-3),LEFT(FD80,FIND("(",FD80)-2)))</f>
        <v/>
      </c>
      <c r="EX80" s="125" t="str">
        <f t="shared" ref="EX80:EX96" si="206">IF(FD80="","",MID(FD80,FIND("(",FD80)+1,4))</f>
        <v/>
      </c>
      <c r="EY80" s="126" t="str">
        <f t="shared" ref="EY80:EY96" si="207">IF(ISNUMBER(SEARCH("*female*",FD80)),"female",IF(ISNUMBER(SEARCH("*male*",FD80)),"male",""))</f>
        <v/>
      </c>
      <c r="EZ80" s="127" t="str">
        <f t="shared" ref="EZ80:EZ87" si="208">IF(FD80="","",IF(ISERROR(MID(FD80,FIND("male,",FD80)+6,(FIND(")",FD80)-(FIND("male,",FD80)+6))))=TRUE,"missing/error",MID(FD80,FIND("male,",FD80)+6,(FIND(")",FD80)-(FIND("male,",FD80)+6)))))</f>
        <v/>
      </c>
      <c r="FA80" s="128" t="str">
        <f t="shared" ref="FA80:FA96" si="209">IF(EW80="","",(MID(EW80,(SEARCH("^^",SUBSTITUTE(EW80," ","^^",LEN(EW80)-LEN(SUBSTITUTE(EW80," ","")))))+1,99)&amp;"_"&amp;LEFT(EW80,FIND(" ",EW80)-1)&amp;"_"&amp;EX80))</f>
        <v/>
      </c>
      <c r="FB80" s="83"/>
      <c r="FC80" s="120"/>
      <c r="FD80" s="120"/>
    </row>
    <row r="81" spans="1:160" ht="13.5" customHeight="1">
      <c r="A81" s="91"/>
      <c r="B81" s="83" t="s">
        <v>1050</v>
      </c>
      <c r="C81" s="83" t="s">
        <v>1051</v>
      </c>
      <c r="E81" s="121" t="str">
        <f t="shared" ref="E81:E93" si="210">IF(I81="","",E$3)</f>
        <v/>
      </c>
      <c r="F81" s="122" t="str">
        <f t="shared" ref="F81:F93" si="211">IF(I81="","",E$1)</f>
        <v/>
      </c>
      <c r="G81" s="123" t="str">
        <f t="shared" ref="G81:G93" si="212">IF(I81="","",E$2)</f>
        <v/>
      </c>
      <c r="H81" s="123" t="str">
        <f t="shared" ref="H81:H93" si="213">IF(I81="","",E$3)</f>
        <v/>
      </c>
      <c r="I81" s="124" t="str">
        <f t="shared" ref="I81:I93" si="214">IF(P81="","",IF(ISNUMBER(SEARCH(":",P81)),MID(P81,FIND(":",P81)+2,FIND("(",P81)-FIND(":",P81)-3),LEFT(P81,FIND("(",P81)-2)))</f>
        <v/>
      </c>
      <c r="J81" s="125" t="str">
        <f t="shared" ref="J81:J93" si="215">IF(P81="","",MID(P81,FIND("(",P81)+1,4))</f>
        <v/>
      </c>
      <c r="K81" s="126" t="str">
        <f t="shared" ref="K81:K93" si="216">IF(ISNUMBER(SEARCH("*female*",P81)),"female",IF(ISNUMBER(SEARCH("*male*",P81)),"male",""))</f>
        <v/>
      </c>
      <c r="L81" s="127" t="str">
        <f t="shared" ref="L81:L93" si="217">IF(P81="","",IF(ISERROR(MID(P81,FIND("male,",P81)+6,(FIND(")",P81)-(FIND("male,",P81)+6))))=TRUE,"missing/error",MID(P81,FIND("male,",P81)+6,(FIND(")",P81)-(FIND("male,",P81)+6)))))</f>
        <v/>
      </c>
      <c r="M81" s="128" t="str">
        <f t="shared" ref="M81:M93" si="218">IF(I81="","",(MID(I81,(SEARCH("^^",SUBSTITUTE(I81," ","^^",LEN(I81)-LEN(SUBSTITUTE(I81," ","")))))+1,99)&amp;"_"&amp;LEFT(I81,FIND(" ",I81)-1)&amp;"_"&amp;J81))</f>
        <v/>
      </c>
      <c r="O81" s="120"/>
      <c r="P81" s="120"/>
      <c r="Q81" s="121" t="str">
        <f t="shared" ref="Q81:Q93" si="219">IF(U81="","",Q$3)</f>
        <v/>
      </c>
      <c r="R81" s="122" t="str">
        <f t="shared" ref="R81:R93" si="220">IF(U81="","",Q$1)</f>
        <v/>
      </c>
      <c r="S81" s="123" t="str">
        <f t="shared" ref="S81:S93" si="221">IF(U81="","",Q$2)</f>
        <v/>
      </c>
      <c r="T81" s="123" t="str">
        <f t="shared" ref="T81:T93" si="222">IF(U81="","",Q$3)</f>
        <v/>
      </c>
      <c r="U81" s="124" t="str">
        <f t="shared" ref="U81:U93" si="223">IF(AB81="","",IF(ISNUMBER(SEARCH(":",AB81)),MID(AB81,FIND(":",AB81)+2,FIND("(",AB81)-FIND(":",AB81)-3),LEFT(AB81,FIND("(",AB81)-2)))</f>
        <v/>
      </c>
      <c r="V81" s="125" t="str">
        <f t="shared" ref="V81:V93" si="224">IF(AB81="","",MID(AB81,FIND("(",AB81)+1,4))</f>
        <v/>
      </c>
      <c r="W81" s="126" t="str">
        <f t="shared" ref="W81:W93" si="225">IF(ISNUMBER(SEARCH("*female*",AB81)),"female",IF(ISNUMBER(SEARCH("*male*",AB81)),"male",""))</f>
        <v/>
      </c>
      <c r="X81" s="127" t="str">
        <f t="shared" ref="X81:X93" si="226">IF(AB81="","",IF(ISERROR(MID(AB81,FIND("male,",AB81)+6,(FIND(")",AB81)-(FIND("male,",AB81)+6))))=TRUE,"missing/error",MID(AB81,FIND("male,",AB81)+6,(FIND(")",AB81)-(FIND("male,",AB81)+6)))))</f>
        <v/>
      </c>
      <c r="Y81" s="128" t="str">
        <f t="shared" ref="Y81:Y93" si="227">IF(U81="","",(MID(U81,(SEARCH("^^",SUBSTITUTE(U81," ","^^",LEN(U81)-LEN(SUBSTITUTE(U81," ","")))))+1,99)&amp;"_"&amp;LEFT(U81,FIND(" ",U81)-1)&amp;"_"&amp;V81))</f>
        <v/>
      </c>
      <c r="AA81" s="120"/>
      <c r="AB81" s="120"/>
      <c r="AC81" s="121" t="str">
        <f t="shared" ref="AC81:AC93" si="228">IF(AG81="","",AC$3)</f>
        <v/>
      </c>
      <c r="AD81" s="122" t="str">
        <f t="shared" ref="AD81:AD93" si="229">IF(AG81="","",AC$1)</f>
        <v/>
      </c>
      <c r="AE81" s="123" t="str">
        <f t="shared" ref="AE81:AE93" si="230">IF(AG81="","",AC$2)</f>
        <v/>
      </c>
      <c r="AF81" s="123" t="str">
        <f t="shared" ref="AF81:AF93" si="231">IF(AG81="","",AC$3)</f>
        <v/>
      </c>
      <c r="AG81" s="124" t="str">
        <f t="shared" ref="AG81:AG93" si="232">IF(AN81="","",IF(ISNUMBER(SEARCH(":",AN81)),MID(AN81,FIND(":",AN81)+2,FIND("(",AN81)-FIND(":",AN81)-3),LEFT(AN81,FIND("(",AN81)-2)))</f>
        <v/>
      </c>
      <c r="AH81" s="125" t="str">
        <f t="shared" ref="AH81:AH93" si="233">IF(AN81="","",MID(AN81,FIND("(",AN81)+1,4))</f>
        <v/>
      </c>
      <c r="AI81" s="126" t="str">
        <f t="shared" ref="AI81:AI93" si="234">IF(ISNUMBER(SEARCH("*female*",AN81)),"female",IF(ISNUMBER(SEARCH("*male*",AN81)),"male",""))</f>
        <v/>
      </c>
      <c r="AJ81" s="127" t="str">
        <f t="shared" ref="AJ81:AJ93" si="235">IF(AN81="","",IF(ISERROR(MID(AN81,FIND("male,",AN81)+6,(FIND(")",AN81)-(FIND("male,",AN81)+6))))=TRUE,"missing/error",MID(AN81,FIND("male,",AN81)+6,(FIND(")",AN81)-(FIND("male,",AN81)+6)))))</f>
        <v/>
      </c>
      <c r="AK81" s="128" t="str">
        <f t="shared" ref="AK81:AK93" si="236">IF(AG81="","",(MID(AG81,(SEARCH("^^",SUBSTITUTE(AG81," ","^^",LEN(AG81)-LEN(SUBSTITUTE(AG81," ","")))))+1,99)&amp;"_"&amp;LEFT(AG81,FIND(" ",AG81)-1)&amp;"_"&amp;AH81))</f>
        <v/>
      </c>
      <c r="AM81" s="120"/>
      <c r="AN81" s="120"/>
      <c r="AO81" s="121" t="str">
        <f t="shared" ref="AO81:AO93" si="237">IF(AS81="","",AO$3)</f>
        <v/>
      </c>
      <c r="AP81" s="122" t="str">
        <f t="shared" ref="AP81:AP93" si="238">IF(AS81="","",AO$1)</f>
        <v/>
      </c>
      <c r="AQ81" s="123" t="str">
        <f t="shared" ref="AQ81:AQ93" si="239">IF(AS81="","",AO$2)</f>
        <v/>
      </c>
      <c r="AR81" s="123" t="str">
        <f t="shared" ref="AR81:AR93" si="240">IF(AS81="","",AO$3)</f>
        <v/>
      </c>
      <c r="AS81" s="124" t="str">
        <f t="shared" ref="AS81:AS93" si="241">IF(AZ81="","",IF(ISNUMBER(SEARCH(":",AZ81)),MID(AZ81,FIND(":",AZ81)+2,FIND("(",AZ81)-FIND(":",AZ81)-3),LEFT(AZ81,FIND("(",AZ81)-2)))</f>
        <v/>
      </c>
      <c r="AT81" s="125" t="str">
        <f t="shared" ref="AT81:AT93" si="242">IF(AZ81="","",MID(AZ81,FIND("(",AZ81)+1,4))</f>
        <v/>
      </c>
      <c r="AU81" s="126" t="str">
        <f t="shared" ref="AU81:AU93" si="243">IF(ISNUMBER(SEARCH("*female*",AZ81)),"female",IF(ISNUMBER(SEARCH("*male*",AZ81)),"male",""))</f>
        <v/>
      </c>
      <c r="AV81" s="127" t="str">
        <f t="shared" ref="AV81:AV93" si="244">IF(AZ81="","",IF(ISERROR(MID(AZ81,FIND("male,",AZ81)+6,(FIND(")",AZ81)-(FIND("male,",AZ81)+6))))=TRUE,"missing/error",MID(AZ81,FIND("male,",AZ81)+6,(FIND(")",AZ81)-(FIND("male,",AZ81)+6)))))</f>
        <v/>
      </c>
      <c r="AW81" s="128" t="str">
        <f t="shared" ref="AW81:AW93" si="245">IF(AS81="","",(MID(AS81,(SEARCH("^^",SUBSTITUTE(AS81," ","^^",LEN(AS81)-LEN(SUBSTITUTE(AS81," ","")))))+1,99)&amp;"_"&amp;LEFT(AS81,FIND(" ",AS81)-1)&amp;"_"&amp;AT81))</f>
        <v/>
      </c>
      <c r="AX81" s="83"/>
      <c r="AY81" s="120"/>
      <c r="AZ81" s="120"/>
      <c r="BA81" s="121" t="str">
        <f t="shared" ref="BA81:BA93" si="246">IF(BE81="","",BA$3)</f>
        <v/>
      </c>
      <c r="BB81" s="122" t="str">
        <f t="shared" ref="BB81:BB93" si="247">IF(BE81="","",BA$1)</f>
        <v/>
      </c>
      <c r="BC81" s="123" t="str">
        <f t="shared" ref="BC81:BC93" si="248">IF(BE81="","",BA$2)</f>
        <v/>
      </c>
      <c r="BD81" s="123" t="str">
        <f t="shared" ref="BD81:BD93" si="249">IF(BE81="","",BA$3)</f>
        <v/>
      </c>
      <c r="BE81" s="124" t="str">
        <f t="shared" ref="BE81:BE93" si="250">IF(BL81="","",IF(ISNUMBER(SEARCH(":",BL81)),MID(BL81,FIND(":",BL81)+2,FIND("(",BL81)-FIND(":",BL81)-3),LEFT(BL81,FIND("(",BL81)-2)))</f>
        <v/>
      </c>
      <c r="BF81" s="125" t="str">
        <f t="shared" ref="BF81:BF93" si="251">IF(BL81="","",MID(BL81,FIND("(",BL81)+1,4))</f>
        <v/>
      </c>
      <c r="BG81" s="126" t="str">
        <f t="shared" ref="BG81:BG93" si="252">IF(ISNUMBER(SEARCH("*female*",BL81)),"female",IF(ISNUMBER(SEARCH("*male*",BL81)),"male",""))</f>
        <v/>
      </c>
      <c r="BH81" s="127" t="str">
        <f t="shared" ref="BH81:BH93" si="253">IF(BL81="","",IF(ISERROR(MID(BL81,FIND("male,",BL81)+6,(FIND(")",BL81)-(FIND("male,",BL81)+6))))=TRUE,"missing/error",MID(BL81,FIND("male,",BL81)+6,(FIND(")",BL81)-(FIND("male,",BL81)+6)))))</f>
        <v/>
      </c>
      <c r="BI81" s="128" t="str">
        <f t="shared" ref="BI81:BI93" si="254">IF(BE81="","",(MID(BE81,(SEARCH("^^",SUBSTITUTE(BE81," ","^^",LEN(BE81)-LEN(SUBSTITUTE(BE81," ","")))))+1,99)&amp;"_"&amp;LEFT(BE81,FIND(" ",BE81)-1)&amp;"_"&amp;BF81))</f>
        <v/>
      </c>
      <c r="BJ81" s="83"/>
      <c r="BK81" s="120"/>
      <c r="BL81" s="120"/>
      <c r="BM81" s="121" t="str">
        <f t="shared" ref="BM81:BM93" si="255">IF(BQ81="","",BM$3)</f>
        <v/>
      </c>
      <c r="BN81" s="122" t="str">
        <f t="shared" ref="BN81:BN93" si="256">IF(BQ81="","",BM$1)</f>
        <v/>
      </c>
      <c r="BO81" s="123" t="str">
        <f t="shared" ref="BO81:BO93" si="257">IF(BQ81="","",BM$2)</f>
        <v/>
      </c>
      <c r="BP81" s="123" t="str">
        <f t="shared" ref="BP81:BP93" si="258">IF(BQ81="","",BM$3)</f>
        <v/>
      </c>
      <c r="BQ81" s="124" t="str">
        <f t="shared" ref="BQ81:BQ93" si="259">IF(BX81="","",IF(ISNUMBER(SEARCH(":",BX81)),MID(BX81,FIND(":",BX81)+2,FIND("(",BX81)-FIND(":",BX81)-3),LEFT(BX81,FIND("(",BX81)-2)))</f>
        <v/>
      </c>
      <c r="BR81" s="125" t="str">
        <f t="shared" ref="BR81:BR93" si="260">IF(BX81="","",MID(BX81,FIND("(",BX81)+1,4))</f>
        <v/>
      </c>
      <c r="BS81" s="126" t="str">
        <f t="shared" ref="BS81:BS93" si="261">IF(ISNUMBER(SEARCH("*female*",BX81)),"female",IF(ISNUMBER(SEARCH("*male*",BX81)),"male",""))</f>
        <v/>
      </c>
      <c r="BT81" s="127" t="str">
        <f t="shared" ref="BT81:BT93" si="262">IF(BX81="","",IF(ISERROR(MID(BX81,FIND("male,",BX81)+6,(FIND(")",BX81)-(FIND("male,",BX81)+6))))=TRUE,"missing/error",MID(BX81,FIND("male,",BX81)+6,(FIND(")",BX81)-(FIND("male,",BX81)+6)))))</f>
        <v/>
      </c>
      <c r="BU81" s="128" t="str">
        <f t="shared" ref="BU81:BU93" si="263">IF(BQ81="","",(MID(BQ81,(SEARCH("^^",SUBSTITUTE(BQ81," ","^^",LEN(BQ81)-LEN(SUBSTITUTE(BQ81," ","")))))+1,99)&amp;"_"&amp;LEFT(BQ81,FIND(" ",BQ81)-1)&amp;"_"&amp;BR81))</f>
        <v/>
      </c>
      <c r="BV81" s="83"/>
      <c r="BW81" s="120"/>
      <c r="BX81" s="120"/>
      <c r="BY81" s="121" t="str">
        <f t="shared" ref="BY81:BY93" si="264">IF(CC81="","",BY$3)</f>
        <v/>
      </c>
      <c r="BZ81" s="122" t="str">
        <f t="shared" ref="BZ81:BZ93" si="265">IF(CC81="","",BY$1)</f>
        <v/>
      </c>
      <c r="CA81" s="123" t="str">
        <f t="shared" ref="CA81:CA93" si="266">IF(CC81="","",BY$2)</f>
        <v/>
      </c>
      <c r="CB81" s="123" t="str">
        <f t="shared" ref="CB81:CB93" si="267">IF(CC81="","",BY$3)</f>
        <v/>
      </c>
      <c r="CC81" s="124" t="str">
        <f t="shared" ref="CC81:CC93" si="268">IF(CJ81="","",IF(ISNUMBER(SEARCH(":",CJ81)),MID(CJ81,FIND(":",CJ81)+2,FIND("(",CJ81)-FIND(":",CJ81)-3),LEFT(CJ81,FIND("(",CJ81)-2)))</f>
        <v/>
      </c>
      <c r="CD81" s="125" t="str">
        <f t="shared" ref="CD81:CD93" si="269">IF(CJ81="","",MID(CJ81,FIND("(",CJ81)+1,4))</f>
        <v/>
      </c>
      <c r="CE81" s="126" t="str">
        <f t="shared" ref="CE81:CE93" si="270">IF(ISNUMBER(SEARCH("*female*",CJ81)),"female",IF(ISNUMBER(SEARCH("*male*",CJ81)),"male",""))</f>
        <v/>
      </c>
      <c r="CF81" s="127" t="str">
        <f t="shared" ref="CF81:CF93" si="271">IF(CJ81="","",IF(ISERROR(MID(CJ81,FIND("male,",CJ81)+6,(FIND(")",CJ81)-(FIND("male,",CJ81)+6))))=TRUE,"missing/error",MID(CJ81,FIND("male,",CJ81)+6,(FIND(")",CJ81)-(FIND("male,",CJ81)+6)))))</f>
        <v/>
      </c>
      <c r="CG81" s="128" t="str">
        <f t="shared" ref="CG81:CG93" si="272">IF(CC81="","",(MID(CC81,(SEARCH("^^",SUBSTITUTE(CC81," ","^^",LEN(CC81)-LEN(SUBSTITUTE(CC81," ","")))))+1,99)&amp;"_"&amp;LEFT(CC81,FIND(" ",CC81)-1)&amp;"_"&amp;CD81))</f>
        <v/>
      </c>
      <c r="CH81" s="83"/>
      <c r="CI81" s="120"/>
      <c r="CJ81" s="120"/>
      <c r="CK81" s="121" t="str">
        <f t="shared" ref="CK81:CK93" si="273">IF(CO81="","",CK$3)</f>
        <v/>
      </c>
      <c r="CL81" s="122" t="str">
        <f t="shared" ref="CL81:CL93" si="274">IF(CO81="","",CK$1)</f>
        <v/>
      </c>
      <c r="CM81" s="123" t="str">
        <f t="shared" ref="CM81:CM93" si="275">IF(CO81="","",CK$2)</f>
        <v/>
      </c>
      <c r="CN81" s="123" t="str">
        <f t="shared" ref="CN81:CN93" si="276">IF(CO81="","",CK$3)</f>
        <v/>
      </c>
      <c r="CO81" s="124" t="str">
        <f t="shared" ref="CO81:CO93" si="277">IF(CV81="","",IF(ISNUMBER(SEARCH(":",CV81)),MID(CV81,FIND(":",CV81)+2,FIND("(",CV81)-FIND(":",CV81)-3),LEFT(CV81,FIND("(",CV81)-2)))</f>
        <v/>
      </c>
      <c r="CP81" s="125" t="str">
        <f t="shared" ref="CP81:CP93" si="278">IF(CV81="","",MID(CV81,FIND("(",CV81)+1,4))</f>
        <v/>
      </c>
      <c r="CQ81" s="126" t="str">
        <f t="shared" ref="CQ81:CQ93" si="279">IF(ISNUMBER(SEARCH("*female*",CV81)),"female",IF(ISNUMBER(SEARCH("*male*",CV81)),"male",""))</f>
        <v/>
      </c>
      <c r="CR81" s="127" t="str">
        <f t="shared" ref="CR81:CR93" si="280">IF(CV81="","",IF(ISERROR(MID(CV81,FIND("male,",CV81)+6,(FIND(")",CV81)-(FIND("male,",CV81)+6))))=TRUE,"missing/error",MID(CV81,FIND("male,",CV81)+6,(FIND(")",CV81)-(FIND("male,",CV81)+6)))))</f>
        <v/>
      </c>
      <c r="CS81" s="128" t="str">
        <f t="shared" ref="CS81:CS93" si="281">IF(CO81="","",(MID(CO81,(SEARCH("^^",SUBSTITUTE(CO81," ","^^",LEN(CO81)-LEN(SUBSTITUTE(CO81," ","")))))+1,99)&amp;"_"&amp;LEFT(CO81,FIND(" ",CO81)-1)&amp;"_"&amp;CP81))</f>
        <v/>
      </c>
      <c r="CT81" s="83"/>
      <c r="CU81" s="120"/>
      <c r="CV81" s="120"/>
      <c r="CW81" s="121" t="str">
        <f t="shared" ref="CW81:CW93" si="282">IF(DA81="","",CW$3)</f>
        <v/>
      </c>
      <c r="CX81" s="122" t="str">
        <f t="shared" ref="CX81:CX93" si="283">IF(DA81="","",CW$1)</f>
        <v/>
      </c>
      <c r="CY81" s="123" t="str">
        <f t="shared" ref="CY81:CY93" si="284">IF(DA81="","",CW$2)</f>
        <v/>
      </c>
      <c r="CZ81" s="123" t="str">
        <f t="shared" ref="CZ81:CZ93" si="285">IF(DA81="","",CW$3)</f>
        <v/>
      </c>
      <c r="DA81" s="124" t="str">
        <f t="shared" ref="DA81:DA93" si="286">IF(DH81="","",IF(ISNUMBER(SEARCH(":",DH81)),MID(DH81,FIND(":",DH81)+2,FIND("(",DH81)-FIND(":",DH81)-3),LEFT(DH81,FIND("(",DH81)-2)))</f>
        <v/>
      </c>
      <c r="DB81" s="125" t="str">
        <f t="shared" ref="DB81:DB93" si="287">IF(DH81="","",MID(DH81,FIND("(",DH81)+1,4))</f>
        <v/>
      </c>
      <c r="DC81" s="126" t="str">
        <f t="shared" ref="DC81:DC93" si="288">IF(ISNUMBER(SEARCH("*female*",DH81)),"female",IF(ISNUMBER(SEARCH("*male*",DH81)),"male",""))</f>
        <v/>
      </c>
      <c r="DD81" s="127" t="str">
        <f t="shared" ref="DD81:DD93" si="289">IF(DH81="","",IF(ISERROR(MID(DH81,FIND("male,",DH81)+6,(FIND(")",DH81)-(FIND("male,",DH81)+6))))=TRUE,"missing/error",MID(DH81,FIND("male,",DH81)+6,(FIND(")",DH81)-(FIND("male,",DH81)+6)))))</f>
        <v/>
      </c>
      <c r="DE81" s="128" t="str">
        <f t="shared" ref="DE81:DE93" si="290">IF(DA81="","",(MID(DA81,(SEARCH("^^",SUBSTITUTE(DA81," ","^^",LEN(DA81)-LEN(SUBSTITUTE(DA81," ","")))))+1,99)&amp;"_"&amp;LEFT(DA81,FIND(" ",DA81)-1)&amp;"_"&amp;DB81))</f>
        <v/>
      </c>
      <c r="DF81" s="83"/>
      <c r="DG81" s="120"/>
      <c r="DH81" s="120"/>
      <c r="DI81" s="121" t="str">
        <f t="shared" si="10"/>
        <v/>
      </c>
      <c r="DJ81" s="122" t="str">
        <f t="shared" si="11"/>
        <v/>
      </c>
      <c r="DK81" s="123"/>
      <c r="DL81" s="123"/>
      <c r="DM81" s="124" t="str">
        <f t="shared" si="14"/>
        <v/>
      </c>
      <c r="DN81" s="125" t="str">
        <f t="shared" si="15"/>
        <v/>
      </c>
      <c r="DO81" s="126" t="str">
        <f t="shared" si="16"/>
        <v/>
      </c>
      <c r="DP81" s="127" t="str">
        <f t="shared" si="17"/>
        <v/>
      </c>
      <c r="DQ81" s="128" t="str">
        <f t="shared" si="18"/>
        <v/>
      </c>
      <c r="DR81" s="83"/>
      <c r="DS81" s="120"/>
      <c r="DT81" s="120"/>
      <c r="DU81" s="121">
        <f t="shared" si="19"/>
        <v>43910</v>
      </c>
      <c r="DV81" s="122" t="str">
        <f t="shared" si="20"/>
        <v>Pelegrini I</v>
      </c>
      <c r="DW81" s="123">
        <v>43216</v>
      </c>
      <c r="DX81" s="123">
        <f t="shared" si="197"/>
        <v>43910</v>
      </c>
      <c r="DY81" s="124" t="str">
        <f t="shared" si="83"/>
        <v>Denisa Saková</v>
      </c>
      <c r="DZ81" s="125" t="str">
        <f t="shared" si="24"/>
        <v>1976</v>
      </c>
      <c r="EA81" s="126" t="str">
        <f t="shared" si="25"/>
        <v>female</v>
      </c>
      <c r="EB81" s="127" t="str">
        <f t="shared" si="199"/>
        <v>sk_smer01</v>
      </c>
      <c r="EC81" s="128" t="str">
        <f t="shared" si="27"/>
        <v>Saková_Denisa_1976</v>
      </c>
      <c r="ED81" s="83" t="s">
        <v>1729</v>
      </c>
      <c r="EE81" s="120"/>
      <c r="EF81" s="120" t="s">
        <v>1730</v>
      </c>
      <c r="EG81" s="121" t="str">
        <f t="shared" si="51"/>
        <v/>
      </c>
      <c r="EH81" s="122" t="str">
        <f t="shared" si="52"/>
        <v/>
      </c>
      <c r="EI81" s="123" t="str">
        <f t="shared" si="191"/>
        <v/>
      </c>
      <c r="EJ81" s="123" t="str">
        <f t="shared" si="190"/>
        <v/>
      </c>
      <c r="EK81" s="124" t="str">
        <f t="shared" si="200"/>
        <v/>
      </c>
      <c r="EL81" s="125" t="str">
        <f t="shared" si="201"/>
        <v/>
      </c>
      <c r="EM81" s="126" t="str">
        <f t="shared" si="202"/>
        <v/>
      </c>
      <c r="EN81" s="127" t="str">
        <f t="shared" si="203"/>
        <v/>
      </c>
      <c r="EO81" s="128" t="str">
        <f t="shared" si="204"/>
        <v/>
      </c>
      <c r="EP81" s="83"/>
      <c r="EQ81" s="120"/>
      <c r="ER81" s="120"/>
      <c r="ES81" s="121" t="str">
        <f t="shared" si="43"/>
        <v/>
      </c>
      <c r="ET81" s="122" t="str">
        <f t="shared" si="44"/>
        <v/>
      </c>
      <c r="EU81" s="123" t="str">
        <f t="shared" si="45"/>
        <v/>
      </c>
      <c r="EV81" s="123" t="str">
        <f t="shared" si="46"/>
        <v/>
      </c>
      <c r="EW81" s="124" t="str">
        <f t="shared" si="205"/>
        <v/>
      </c>
      <c r="EX81" s="125" t="str">
        <f t="shared" si="206"/>
        <v/>
      </c>
      <c r="EY81" s="126" t="str">
        <f t="shared" si="207"/>
        <v/>
      </c>
      <c r="EZ81" s="127" t="str">
        <f t="shared" si="208"/>
        <v/>
      </c>
      <c r="FA81" s="128" t="str">
        <f t="shared" si="209"/>
        <v/>
      </c>
      <c r="FB81" s="83"/>
      <c r="FC81" s="120"/>
      <c r="FD81" s="120"/>
    </row>
    <row r="82" spans="1:160" ht="13.5" customHeight="1">
      <c r="A82" s="91"/>
      <c r="B82" s="83" t="s">
        <v>1050</v>
      </c>
      <c r="C82" s="83" t="s">
        <v>1051</v>
      </c>
      <c r="E82" s="121" t="str">
        <f t="shared" si="210"/>
        <v/>
      </c>
      <c r="F82" s="122" t="str">
        <f t="shared" si="211"/>
        <v/>
      </c>
      <c r="G82" s="123" t="str">
        <f t="shared" si="212"/>
        <v/>
      </c>
      <c r="H82" s="123" t="str">
        <f t="shared" si="213"/>
        <v/>
      </c>
      <c r="I82" s="124" t="str">
        <f t="shared" si="214"/>
        <v/>
      </c>
      <c r="J82" s="125" t="str">
        <f t="shared" si="215"/>
        <v/>
      </c>
      <c r="K82" s="126" t="str">
        <f t="shared" si="216"/>
        <v/>
      </c>
      <c r="L82" s="127" t="str">
        <f t="shared" si="217"/>
        <v/>
      </c>
      <c r="M82" s="128" t="str">
        <f t="shared" si="218"/>
        <v/>
      </c>
      <c r="N82" s="132"/>
      <c r="O82" s="132"/>
      <c r="P82" s="120"/>
      <c r="Q82" s="121" t="str">
        <f t="shared" si="219"/>
        <v/>
      </c>
      <c r="R82" s="122" t="str">
        <f t="shared" si="220"/>
        <v/>
      </c>
      <c r="S82" s="123" t="str">
        <f t="shared" si="221"/>
        <v/>
      </c>
      <c r="T82" s="123" t="str">
        <f t="shared" si="222"/>
        <v/>
      </c>
      <c r="U82" s="124" t="str">
        <f t="shared" si="223"/>
        <v/>
      </c>
      <c r="V82" s="125" t="str">
        <f t="shared" si="224"/>
        <v/>
      </c>
      <c r="W82" s="126" t="str">
        <f t="shared" si="225"/>
        <v/>
      </c>
      <c r="X82" s="127" t="str">
        <f t="shared" si="226"/>
        <v/>
      </c>
      <c r="Y82" s="128" t="str">
        <f t="shared" si="227"/>
        <v/>
      </c>
      <c r="Z82" s="132"/>
      <c r="AA82" s="132"/>
      <c r="AB82" s="120"/>
      <c r="AC82" s="121" t="str">
        <f t="shared" si="228"/>
        <v/>
      </c>
      <c r="AD82" s="122" t="str">
        <f t="shared" si="229"/>
        <v/>
      </c>
      <c r="AE82" s="123" t="str">
        <f t="shared" si="230"/>
        <v/>
      </c>
      <c r="AF82" s="123" t="str">
        <f t="shared" si="231"/>
        <v/>
      </c>
      <c r="AG82" s="124" t="str">
        <f t="shared" si="232"/>
        <v/>
      </c>
      <c r="AH82" s="125" t="str">
        <f t="shared" si="233"/>
        <v/>
      </c>
      <c r="AI82" s="126" t="str">
        <f t="shared" si="234"/>
        <v/>
      </c>
      <c r="AJ82" s="127" t="str">
        <f t="shared" si="235"/>
        <v/>
      </c>
      <c r="AK82" s="128" t="str">
        <f t="shared" si="236"/>
        <v/>
      </c>
      <c r="AL82" s="132"/>
      <c r="AM82" s="132"/>
      <c r="AN82" s="120"/>
      <c r="AO82" s="121" t="str">
        <f t="shared" si="237"/>
        <v/>
      </c>
      <c r="AP82" s="122" t="str">
        <f t="shared" si="238"/>
        <v/>
      </c>
      <c r="AQ82" s="123" t="str">
        <f t="shared" si="239"/>
        <v/>
      </c>
      <c r="AR82" s="123" t="str">
        <f t="shared" si="240"/>
        <v/>
      </c>
      <c r="AS82" s="124" t="str">
        <f t="shared" si="241"/>
        <v/>
      </c>
      <c r="AT82" s="125" t="str">
        <f t="shared" si="242"/>
        <v/>
      </c>
      <c r="AU82" s="126" t="str">
        <f t="shared" si="243"/>
        <v/>
      </c>
      <c r="AV82" s="127" t="str">
        <f t="shared" si="244"/>
        <v/>
      </c>
      <c r="AW82" s="128" t="str">
        <f t="shared" si="245"/>
        <v/>
      </c>
      <c r="AX82" s="132"/>
      <c r="AY82" s="132"/>
      <c r="AZ82" s="120"/>
      <c r="BA82" s="121" t="str">
        <f t="shared" si="246"/>
        <v/>
      </c>
      <c r="BB82" s="122" t="str">
        <f t="shared" si="247"/>
        <v/>
      </c>
      <c r="BC82" s="123" t="str">
        <f t="shared" si="248"/>
        <v/>
      </c>
      <c r="BD82" s="123" t="str">
        <f t="shared" si="249"/>
        <v/>
      </c>
      <c r="BE82" s="124" t="str">
        <f t="shared" si="250"/>
        <v/>
      </c>
      <c r="BF82" s="125" t="str">
        <f t="shared" si="251"/>
        <v/>
      </c>
      <c r="BG82" s="126" t="str">
        <f t="shared" si="252"/>
        <v/>
      </c>
      <c r="BH82" s="127" t="str">
        <f t="shared" si="253"/>
        <v/>
      </c>
      <c r="BI82" s="128" t="str">
        <f t="shared" si="254"/>
        <v/>
      </c>
      <c r="BJ82" s="132"/>
      <c r="BK82" s="132"/>
      <c r="BL82" s="120"/>
      <c r="BM82" s="121" t="str">
        <f t="shared" si="255"/>
        <v/>
      </c>
      <c r="BN82" s="122" t="str">
        <f t="shared" si="256"/>
        <v/>
      </c>
      <c r="BO82" s="123" t="str">
        <f t="shared" si="257"/>
        <v/>
      </c>
      <c r="BP82" s="123" t="str">
        <f t="shared" si="258"/>
        <v/>
      </c>
      <c r="BQ82" s="124" t="str">
        <f t="shared" si="259"/>
        <v/>
      </c>
      <c r="BR82" s="125" t="str">
        <f t="shared" si="260"/>
        <v/>
      </c>
      <c r="BS82" s="126" t="str">
        <f t="shared" si="261"/>
        <v/>
      </c>
      <c r="BT82" s="127" t="str">
        <f t="shared" si="262"/>
        <v/>
      </c>
      <c r="BU82" s="128" t="str">
        <f t="shared" si="263"/>
        <v/>
      </c>
      <c r="BV82" s="132"/>
      <c r="BW82" s="132"/>
      <c r="BX82" s="120"/>
      <c r="BY82" s="121" t="str">
        <f t="shared" si="264"/>
        <v/>
      </c>
      <c r="BZ82" s="122" t="str">
        <f t="shared" si="265"/>
        <v/>
      </c>
      <c r="CA82" s="123" t="str">
        <f t="shared" si="266"/>
        <v/>
      </c>
      <c r="CB82" s="123" t="str">
        <f t="shared" si="267"/>
        <v/>
      </c>
      <c r="CC82" s="124" t="str">
        <f t="shared" si="268"/>
        <v/>
      </c>
      <c r="CD82" s="125" t="str">
        <f t="shared" si="269"/>
        <v/>
      </c>
      <c r="CE82" s="126" t="str">
        <f t="shared" si="270"/>
        <v/>
      </c>
      <c r="CF82" s="127" t="str">
        <f t="shared" si="271"/>
        <v/>
      </c>
      <c r="CG82" s="128" t="str">
        <f t="shared" si="272"/>
        <v/>
      </c>
      <c r="CH82" s="132"/>
      <c r="CI82" s="132"/>
      <c r="CJ82" s="120"/>
      <c r="CK82" s="121" t="str">
        <f t="shared" si="273"/>
        <v/>
      </c>
      <c r="CL82" s="122" t="str">
        <f t="shared" si="274"/>
        <v/>
      </c>
      <c r="CM82" s="123" t="str">
        <f t="shared" si="275"/>
        <v/>
      </c>
      <c r="CN82" s="123" t="str">
        <f t="shared" si="276"/>
        <v/>
      </c>
      <c r="CO82" s="124" t="str">
        <f t="shared" si="277"/>
        <v/>
      </c>
      <c r="CP82" s="125" t="str">
        <f t="shared" si="278"/>
        <v/>
      </c>
      <c r="CQ82" s="126" t="str">
        <f t="shared" si="279"/>
        <v/>
      </c>
      <c r="CR82" s="127" t="str">
        <f t="shared" si="280"/>
        <v/>
      </c>
      <c r="CS82" s="128" t="str">
        <f t="shared" si="281"/>
        <v/>
      </c>
      <c r="CT82" s="132"/>
      <c r="CU82" s="132"/>
      <c r="CV82" s="120"/>
      <c r="CW82" s="121" t="str">
        <f t="shared" si="282"/>
        <v/>
      </c>
      <c r="CX82" s="122" t="str">
        <f t="shared" si="283"/>
        <v/>
      </c>
      <c r="CY82" s="123" t="str">
        <f t="shared" si="284"/>
        <v/>
      </c>
      <c r="CZ82" s="123" t="str">
        <f t="shared" si="285"/>
        <v/>
      </c>
      <c r="DA82" s="124" t="str">
        <f t="shared" si="286"/>
        <v/>
      </c>
      <c r="DB82" s="125" t="str">
        <f t="shared" si="287"/>
        <v/>
      </c>
      <c r="DC82" s="126" t="str">
        <f t="shared" si="288"/>
        <v/>
      </c>
      <c r="DD82" s="127" t="str">
        <f t="shared" si="289"/>
        <v/>
      </c>
      <c r="DE82" s="128" t="str">
        <f t="shared" si="290"/>
        <v/>
      </c>
      <c r="DF82" s="132"/>
      <c r="DG82" s="132"/>
      <c r="DH82" s="120"/>
      <c r="DI82" s="121" t="str">
        <f t="shared" si="10"/>
        <v/>
      </c>
      <c r="DJ82" s="122" t="str">
        <f t="shared" si="11"/>
        <v/>
      </c>
      <c r="DK82" s="123" t="str">
        <f t="shared" si="12"/>
        <v/>
      </c>
      <c r="DL82" s="123" t="str">
        <f t="shared" si="13"/>
        <v/>
      </c>
      <c r="DM82" s="124" t="str">
        <f t="shared" si="14"/>
        <v/>
      </c>
      <c r="DN82" s="125" t="str">
        <f t="shared" si="15"/>
        <v/>
      </c>
      <c r="DO82" s="126" t="str">
        <f t="shared" si="16"/>
        <v/>
      </c>
      <c r="DP82" s="127" t="str">
        <f t="shared" si="17"/>
        <v/>
      </c>
      <c r="DQ82" s="128" t="str">
        <f t="shared" si="18"/>
        <v/>
      </c>
      <c r="DR82" s="132"/>
      <c r="DS82" s="132"/>
      <c r="DT82" s="120"/>
      <c r="DU82" s="121" t="str">
        <f t="shared" si="19"/>
        <v/>
      </c>
      <c r="DV82" s="122" t="str">
        <f t="shared" si="20"/>
        <v/>
      </c>
      <c r="DW82" s="123" t="str">
        <f t="shared" ref="DW82:DW117" si="291">IF(DY82="","",DU$2)</f>
        <v/>
      </c>
      <c r="DX82" s="123" t="str">
        <f t="shared" ref="DX82:DX117" si="292">IF(DY82="","",DU$3)</f>
        <v/>
      </c>
      <c r="DY82" s="124" t="str">
        <f t="shared" si="83"/>
        <v/>
      </c>
      <c r="DZ82" s="125" t="str">
        <f t="shared" si="24"/>
        <v/>
      </c>
      <c r="EA82" s="126" t="str">
        <f t="shared" si="25"/>
        <v/>
      </c>
      <c r="EB82" s="127" t="str">
        <f t="shared" si="199"/>
        <v/>
      </c>
      <c r="EC82" s="128" t="str">
        <f t="shared" si="27"/>
        <v/>
      </c>
      <c r="ED82" s="132"/>
      <c r="EE82" s="132"/>
      <c r="EF82" s="120"/>
      <c r="EG82" s="121" t="str">
        <f t="shared" si="51"/>
        <v/>
      </c>
      <c r="EH82" s="122" t="str">
        <f t="shared" si="52"/>
        <v/>
      </c>
      <c r="EI82" s="123" t="str">
        <f t="shared" ref="EI82:EI117" si="293">IF(EK82="","",EG$2)</f>
        <v/>
      </c>
      <c r="EJ82" s="123" t="str">
        <f t="shared" ref="EJ82:EJ117" si="294">IF(EK82="","",EG$3)</f>
        <v/>
      </c>
      <c r="EK82" s="124" t="str">
        <f t="shared" si="200"/>
        <v/>
      </c>
      <c r="EL82" s="125" t="str">
        <f t="shared" si="201"/>
        <v/>
      </c>
      <c r="EM82" s="126" t="str">
        <f t="shared" si="202"/>
        <v/>
      </c>
      <c r="EN82" s="127" t="str">
        <f t="shared" si="203"/>
        <v/>
      </c>
      <c r="EO82" s="128" t="str">
        <f t="shared" si="204"/>
        <v/>
      </c>
      <c r="EP82" s="132"/>
      <c r="EQ82" s="132"/>
      <c r="ER82" s="120"/>
      <c r="ES82" s="121" t="str">
        <f t="shared" si="43"/>
        <v/>
      </c>
      <c r="ET82" s="122" t="str">
        <f t="shared" si="44"/>
        <v/>
      </c>
      <c r="EU82" s="123" t="str">
        <f t="shared" si="45"/>
        <v/>
      </c>
      <c r="EV82" s="123" t="str">
        <f t="shared" si="46"/>
        <v/>
      </c>
      <c r="EW82" s="124" t="str">
        <f t="shared" si="205"/>
        <v/>
      </c>
      <c r="EX82" s="125" t="str">
        <f t="shared" si="206"/>
        <v/>
      </c>
      <c r="EY82" s="126" t="str">
        <f t="shared" si="207"/>
        <v/>
      </c>
      <c r="EZ82" s="127" t="str">
        <f t="shared" si="208"/>
        <v/>
      </c>
      <c r="FA82" s="128" t="str">
        <f t="shared" si="209"/>
        <v/>
      </c>
      <c r="FB82" s="132"/>
      <c r="FC82" s="132"/>
      <c r="FD82" s="120"/>
    </row>
    <row r="83" spans="1:160" ht="13.5" customHeight="1">
      <c r="A83" s="91"/>
      <c r="B83" s="120"/>
      <c r="C83" s="120"/>
      <c r="E83" s="121" t="str">
        <f t="shared" si="210"/>
        <v/>
      </c>
      <c r="F83" s="122" t="str">
        <f t="shared" si="211"/>
        <v/>
      </c>
      <c r="G83" s="123" t="str">
        <f t="shared" si="212"/>
        <v/>
      </c>
      <c r="H83" s="123" t="str">
        <f t="shared" si="213"/>
        <v/>
      </c>
      <c r="I83" s="124" t="str">
        <f t="shared" si="214"/>
        <v/>
      </c>
      <c r="J83" s="125" t="str">
        <f t="shared" si="215"/>
        <v/>
      </c>
      <c r="K83" s="126" t="str">
        <f t="shared" si="216"/>
        <v/>
      </c>
      <c r="L83" s="127" t="str">
        <f t="shared" si="217"/>
        <v/>
      </c>
      <c r="M83" s="128" t="str">
        <f t="shared" si="218"/>
        <v/>
      </c>
      <c r="O83" s="120"/>
      <c r="P83" s="120"/>
      <c r="Q83" s="121" t="str">
        <f t="shared" si="219"/>
        <v/>
      </c>
      <c r="R83" s="122" t="str">
        <f t="shared" si="220"/>
        <v/>
      </c>
      <c r="S83" s="123" t="str">
        <f t="shared" si="221"/>
        <v/>
      </c>
      <c r="T83" s="123" t="str">
        <f t="shared" si="222"/>
        <v/>
      </c>
      <c r="U83" s="124" t="str">
        <f t="shared" si="223"/>
        <v/>
      </c>
      <c r="V83" s="125" t="str">
        <f t="shared" si="224"/>
        <v/>
      </c>
      <c r="W83" s="126" t="str">
        <f t="shared" si="225"/>
        <v/>
      </c>
      <c r="X83" s="127" t="str">
        <f t="shared" si="226"/>
        <v/>
      </c>
      <c r="Y83" s="128" t="str">
        <f t="shared" si="227"/>
        <v/>
      </c>
      <c r="AA83" s="120"/>
      <c r="AB83" s="120"/>
      <c r="AC83" s="121" t="str">
        <f t="shared" si="228"/>
        <v/>
      </c>
      <c r="AD83" s="122" t="str">
        <f t="shared" si="229"/>
        <v/>
      </c>
      <c r="AE83" s="123" t="str">
        <f t="shared" si="230"/>
        <v/>
      </c>
      <c r="AF83" s="123" t="str">
        <f t="shared" si="231"/>
        <v/>
      </c>
      <c r="AG83" s="124" t="str">
        <f t="shared" si="232"/>
        <v/>
      </c>
      <c r="AH83" s="125" t="str">
        <f t="shared" si="233"/>
        <v/>
      </c>
      <c r="AI83" s="126" t="str">
        <f t="shared" si="234"/>
        <v/>
      </c>
      <c r="AJ83" s="127" t="str">
        <f t="shared" si="235"/>
        <v/>
      </c>
      <c r="AK83" s="128" t="str">
        <f t="shared" si="236"/>
        <v/>
      </c>
      <c r="AM83" s="120"/>
      <c r="AN83" s="120"/>
      <c r="AO83" s="121" t="str">
        <f t="shared" si="237"/>
        <v/>
      </c>
      <c r="AP83" s="122" t="str">
        <f t="shared" si="238"/>
        <v/>
      </c>
      <c r="AQ83" s="123" t="str">
        <f t="shared" si="239"/>
        <v/>
      </c>
      <c r="AR83" s="123" t="str">
        <f t="shared" si="240"/>
        <v/>
      </c>
      <c r="AS83" s="124" t="str">
        <f t="shared" si="241"/>
        <v/>
      </c>
      <c r="AT83" s="125" t="str">
        <f t="shared" si="242"/>
        <v/>
      </c>
      <c r="AU83" s="126" t="str">
        <f t="shared" si="243"/>
        <v/>
      </c>
      <c r="AV83" s="127" t="str">
        <f t="shared" si="244"/>
        <v/>
      </c>
      <c r="AW83" s="128" t="str">
        <f t="shared" si="245"/>
        <v/>
      </c>
      <c r="AX83" s="83"/>
      <c r="AY83" s="120"/>
      <c r="AZ83" s="120"/>
      <c r="BA83" s="121" t="str">
        <f t="shared" si="246"/>
        <v/>
      </c>
      <c r="BB83" s="122" t="str">
        <f t="shared" si="247"/>
        <v/>
      </c>
      <c r="BC83" s="123" t="str">
        <f t="shared" si="248"/>
        <v/>
      </c>
      <c r="BD83" s="123" t="str">
        <f t="shared" si="249"/>
        <v/>
      </c>
      <c r="BE83" s="124" t="str">
        <f t="shared" si="250"/>
        <v/>
      </c>
      <c r="BF83" s="125" t="str">
        <f t="shared" si="251"/>
        <v/>
      </c>
      <c r="BG83" s="126" t="str">
        <f t="shared" si="252"/>
        <v/>
      </c>
      <c r="BH83" s="127" t="str">
        <f t="shared" si="253"/>
        <v/>
      </c>
      <c r="BI83" s="128" t="str">
        <f t="shared" si="254"/>
        <v/>
      </c>
      <c r="BJ83" s="83"/>
      <c r="BK83" s="120"/>
      <c r="BL83" s="120"/>
      <c r="BM83" s="121" t="str">
        <f t="shared" si="255"/>
        <v/>
      </c>
      <c r="BN83" s="122" t="str">
        <f t="shared" si="256"/>
        <v/>
      </c>
      <c r="BO83" s="123" t="str">
        <f t="shared" si="257"/>
        <v/>
      </c>
      <c r="BP83" s="123" t="str">
        <f t="shared" si="258"/>
        <v/>
      </c>
      <c r="BQ83" s="124" t="str">
        <f t="shared" si="259"/>
        <v/>
      </c>
      <c r="BR83" s="125" t="str">
        <f t="shared" si="260"/>
        <v/>
      </c>
      <c r="BS83" s="126" t="str">
        <f t="shared" si="261"/>
        <v/>
      </c>
      <c r="BT83" s="127" t="str">
        <f t="shared" si="262"/>
        <v/>
      </c>
      <c r="BU83" s="128" t="str">
        <f t="shared" si="263"/>
        <v/>
      </c>
      <c r="BV83" s="83"/>
      <c r="BW83" s="120"/>
      <c r="BX83" s="120"/>
      <c r="BY83" s="121" t="str">
        <f t="shared" si="264"/>
        <v/>
      </c>
      <c r="BZ83" s="122" t="str">
        <f t="shared" si="265"/>
        <v/>
      </c>
      <c r="CA83" s="123" t="str">
        <f t="shared" si="266"/>
        <v/>
      </c>
      <c r="CB83" s="123" t="str">
        <f t="shared" si="267"/>
        <v/>
      </c>
      <c r="CC83" s="124" t="str">
        <f t="shared" si="268"/>
        <v/>
      </c>
      <c r="CD83" s="125" t="str">
        <f t="shared" si="269"/>
        <v/>
      </c>
      <c r="CE83" s="126" t="str">
        <f t="shared" si="270"/>
        <v/>
      </c>
      <c r="CF83" s="127" t="str">
        <f t="shared" si="271"/>
        <v/>
      </c>
      <c r="CG83" s="128" t="str">
        <f t="shared" si="272"/>
        <v/>
      </c>
      <c r="CH83" s="83"/>
      <c r="CI83" s="120"/>
      <c r="CJ83" s="120"/>
      <c r="CK83" s="121" t="str">
        <f t="shared" si="273"/>
        <v/>
      </c>
      <c r="CL83" s="122" t="str">
        <f t="shared" si="274"/>
        <v/>
      </c>
      <c r="CM83" s="123" t="str">
        <f t="shared" si="275"/>
        <v/>
      </c>
      <c r="CN83" s="123" t="str">
        <f t="shared" si="276"/>
        <v/>
      </c>
      <c r="CO83" s="124" t="str">
        <f t="shared" si="277"/>
        <v/>
      </c>
      <c r="CP83" s="125" t="str">
        <f t="shared" si="278"/>
        <v/>
      </c>
      <c r="CQ83" s="126" t="str">
        <f t="shared" si="279"/>
        <v/>
      </c>
      <c r="CR83" s="127" t="str">
        <f t="shared" si="280"/>
        <v/>
      </c>
      <c r="CS83" s="128" t="str">
        <f t="shared" si="281"/>
        <v/>
      </c>
      <c r="CT83" s="83"/>
      <c r="CU83" s="120"/>
      <c r="CV83" s="120"/>
      <c r="CW83" s="121" t="str">
        <f t="shared" si="282"/>
        <v/>
      </c>
      <c r="CX83" s="122" t="str">
        <f t="shared" si="283"/>
        <v/>
      </c>
      <c r="CY83" s="123" t="str">
        <f t="shared" si="284"/>
        <v/>
      </c>
      <c r="CZ83" s="123" t="str">
        <f t="shared" si="285"/>
        <v/>
      </c>
      <c r="DA83" s="124" t="str">
        <f t="shared" si="286"/>
        <v/>
      </c>
      <c r="DB83" s="125" t="str">
        <f t="shared" si="287"/>
        <v/>
      </c>
      <c r="DC83" s="126" t="str">
        <f t="shared" si="288"/>
        <v/>
      </c>
      <c r="DD83" s="127" t="str">
        <f t="shared" si="289"/>
        <v/>
      </c>
      <c r="DE83" s="128" t="str">
        <f t="shared" si="290"/>
        <v/>
      </c>
      <c r="DF83" s="83"/>
      <c r="DG83" s="120"/>
      <c r="DH83" s="120"/>
      <c r="DI83" s="121" t="str">
        <f t="shared" si="10"/>
        <v/>
      </c>
      <c r="DJ83" s="122" t="str">
        <f t="shared" si="11"/>
        <v/>
      </c>
      <c r="DK83" s="123" t="str">
        <f t="shared" si="12"/>
        <v/>
      </c>
      <c r="DL83" s="123" t="str">
        <f t="shared" si="13"/>
        <v/>
      </c>
      <c r="DM83" s="124" t="str">
        <f t="shared" si="14"/>
        <v/>
      </c>
      <c r="DN83" s="125" t="str">
        <f t="shared" si="15"/>
        <v/>
      </c>
      <c r="DO83" s="126" t="str">
        <f t="shared" si="16"/>
        <v/>
      </c>
      <c r="DP83" s="127" t="str">
        <f t="shared" si="17"/>
        <v/>
      </c>
      <c r="DQ83" s="128" t="str">
        <f t="shared" si="18"/>
        <v/>
      </c>
      <c r="DR83" s="83"/>
      <c r="DS83" s="120"/>
      <c r="DT83" s="120"/>
      <c r="DU83" s="121" t="str">
        <f t="shared" si="19"/>
        <v/>
      </c>
      <c r="DV83" s="122" t="str">
        <f t="shared" si="20"/>
        <v/>
      </c>
      <c r="DW83" s="123" t="str">
        <f t="shared" si="291"/>
        <v/>
      </c>
      <c r="DX83" s="123" t="str">
        <f t="shared" si="292"/>
        <v/>
      </c>
      <c r="DY83" s="124" t="str">
        <f t="shared" si="83"/>
        <v/>
      </c>
      <c r="DZ83" s="125" t="str">
        <f t="shared" si="24"/>
        <v/>
      </c>
      <c r="EA83" s="126" t="str">
        <f t="shared" si="25"/>
        <v/>
      </c>
      <c r="EB83" s="127" t="str">
        <f t="shared" si="199"/>
        <v/>
      </c>
      <c r="EC83" s="128" t="str">
        <f t="shared" si="27"/>
        <v/>
      </c>
      <c r="ED83" s="83"/>
      <c r="EE83" s="120"/>
      <c r="EF83" s="120"/>
      <c r="EG83" s="121" t="str">
        <f t="shared" si="51"/>
        <v/>
      </c>
      <c r="EH83" s="122" t="str">
        <f t="shared" si="52"/>
        <v/>
      </c>
      <c r="EI83" s="123" t="str">
        <f t="shared" si="293"/>
        <v/>
      </c>
      <c r="EJ83" s="123" t="str">
        <f t="shared" si="294"/>
        <v/>
      </c>
      <c r="EK83" s="124" t="str">
        <f t="shared" si="200"/>
        <v/>
      </c>
      <c r="EL83" s="125" t="str">
        <f t="shared" si="201"/>
        <v/>
      </c>
      <c r="EM83" s="126" t="str">
        <f t="shared" si="202"/>
        <v/>
      </c>
      <c r="EN83" s="127" t="str">
        <f t="shared" si="203"/>
        <v/>
      </c>
      <c r="EO83" s="128" t="str">
        <f t="shared" si="204"/>
        <v/>
      </c>
      <c r="EP83" s="83"/>
      <c r="EQ83" s="120"/>
      <c r="ER83" s="120"/>
      <c r="ES83" s="121" t="str">
        <f t="shared" si="43"/>
        <v/>
      </c>
      <c r="ET83" s="122" t="str">
        <f t="shared" si="44"/>
        <v/>
      </c>
      <c r="EU83" s="123" t="str">
        <f t="shared" si="45"/>
        <v/>
      </c>
      <c r="EV83" s="123" t="str">
        <f t="shared" si="46"/>
        <v/>
      </c>
      <c r="EW83" s="124" t="str">
        <f t="shared" si="205"/>
        <v/>
      </c>
      <c r="EX83" s="125" t="str">
        <f t="shared" si="206"/>
        <v/>
      </c>
      <c r="EY83" s="126" t="str">
        <f t="shared" si="207"/>
        <v/>
      </c>
      <c r="EZ83" s="127" t="str">
        <f t="shared" si="208"/>
        <v/>
      </c>
      <c r="FA83" s="128" t="str">
        <f t="shared" si="209"/>
        <v/>
      </c>
      <c r="FB83" s="83"/>
      <c r="FC83" s="120"/>
      <c r="FD83" s="120"/>
    </row>
    <row r="84" spans="1:160" ht="13.5" customHeight="1">
      <c r="A84" s="91"/>
      <c r="B84" s="120"/>
      <c r="C84" s="120"/>
      <c r="E84" s="121" t="str">
        <f t="shared" si="210"/>
        <v/>
      </c>
      <c r="F84" s="122" t="str">
        <f t="shared" si="211"/>
        <v/>
      </c>
      <c r="G84" s="123" t="str">
        <f t="shared" si="212"/>
        <v/>
      </c>
      <c r="H84" s="123" t="str">
        <f t="shared" si="213"/>
        <v/>
      </c>
      <c r="I84" s="124" t="str">
        <f t="shared" si="214"/>
        <v/>
      </c>
      <c r="J84" s="125" t="str">
        <f t="shared" si="215"/>
        <v/>
      </c>
      <c r="K84" s="126" t="str">
        <f t="shared" si="216"/>
        <v/>
      </c>
      <c r="L84" s="127" t="str">
        <f t="shared" si="217"/>
        <v/>
      </c>
      <c r="M84" s="128" t="str">
        <f t="shared" si="218"/>
        <v/>
      </c>
      <c r="O84" s="120"/>
      <c r="P84" s="120"/>
      <c r="Q84" s="121" t="str">
        <f t="shared" si="219"/>
        <v/>
      </c>
      <c r="R84" s="122" t="str">
        <f t="shared" si="220"/>
        <v/>
      </c>
      <c r="S84" s="123" t="str">
        <f t="shared" si="221"/>
        <v/>
      </c>
      <c r="T84" s="123" t="str">
        <f t="shared" si="222"/>
        <v/>
      </c>
      <c r="U84" s="124" t="str">
        <f t="shared" si="223"/>
        <v/>
      </c>
      <c r="V84" s="125" t="str">
        <f t="shared" si="224"/>
        <v/>
      </c>
      <c r="W84" s="126" t="str">
        <f t="shared" si="225"/>
        <v/>
      </c>
      <c r="X84" s="127" t="str">
        <f t="shared" si="226"/>
        <v/>
      </c>
      <c r="Y84" s="128" t="str">
        <f t="shared" si="227"/>
        <v/>
      </c>
      <c r="AA84" s="120"/>
      <c r="AB84" s="120"/>
      <c r="AC84" s="121" t="str">
        <f t="shared" si="228"/>
        <v/>
      </c>
      <c r="AD84" s="122" t="str">
        <f t="shared" si="229"/>
        <v/>
      </c>
      <c r="AE84" s="123" t="str">
        <f t="shared" si="230"/>
        <v/>
      </c>
      <c r="AF84" s="123" t="str">
        <f t="shared" si="231"/>
        <v/>
      </c>
      <c r="AG84" s="124" t="str">
        <f t="shared" si="232"/>
        <v/>
      </c>
      <c r="AH84" s="125" t="str">
        <f t="shared" si="233"/>
        <v/>
      </c>
      <c r="AI84" s="126" t="str">
        <f t="shared" si="234"/>
        <v/>
      </c>
      <c r="AJ84" s="127" t="str">
        <f t="shared" si="235"/>
        <v/>
      </c>
      <c r="AK84" s="128" t="str">
        <f t="shared" si="236"/>
        <v/>
      </c>
      <c r="AM84" s="120"/>
      <c r="AN84" s="120"/>
      <c r="AO84" s="121" t="str">
        <f t="shared" si="237"/>
        <v/>
      </c>
      <c r="AP84" s="122" t="str">
        <f t="shared" si="238"/>
        <v/>
      </c>
      <c r="AQ84" s="123" t="str">
        <f t="shared" si="239"/>
        <v/>
      </c>
      <c r="AR84" s="123" t="str">
        <f t="shared" si="240"/>
        <v/>
      </c>
      <c r="AS84" s="124" t="str">
        <f t="shared" si="241"/>
        <v/>
      </c>
      <c r="AT84" s="125" t="str">
        <f t="shared" si="242"/>
        <v/>
      </c>
      <c r="AU84" s="126" t="str">
        <f t="shared" si="243"/>
        <v/>
      </c>
      <c r="AV84" s="127" t="str">
        <f t="shared" si="244"/>
        <v/>
      </c>
      <c r="AW84" s="128" t="str">
        <f t="shared" si="245"/>
        <v/>
      </c>
      <c r="AX84" s="83"/>
      <c r="AY84" s="120"/>
      <c r="AZ84" s="120"/>
      <c r="BA84" s="121" t="str">
        <f t="shared" si="246"/>
        <v/>
      </c>
      <c r="BB84" s="122" t="str">
        <f t="shared" si="247"/>
        <v/>
      </c>
      <c r="BC84" s="123" t="str">
        <f t="shared" si="248"/>
        <v/>
      </c>
      <c r="BD84" s="123" t="str">
        <f t="shared" si="249"/>
        <v/>
      </c>
      <c r="BE84" s="124" t="str">
        <f t="shared" si="250"/>
        <v/>
      </c>
      <c r="BF84" s="125" t="str">
        <f t="shared" si="251"/>
        <v/>
      </c>
      <c r="BG84" s="126" t="str">
        <f t="shared" si="252"/>
        <v/>
      </c>
      <c r="BH84" s="127" t="str">
        <f t="shared" si="253"/>
        <v/>
      </c>
      <c r="BI84" s="128" t="str">
        <f t="shared" si="254"/>
        <v/>
      </c>
      <c r="BJ84" s="83"/>
      <c r="BK84" s="120"/>
      <c r="BL84" s="120"/>
      <c r="BM84" s="121" t="str">
        <f t="shared" si="255"/>
        <v/>
      </c>
      <c r="BN84" s="122" t="str">
        <f t="shared" si="256"/>
        <v/>
      </c>
      <c r="BO84" s="123" t="str">
        <f t="shared" si="257"/>
        <v/>
      </c>
      <c r="BP84" s="123" t="str">
        <f t="shared" si="258"/>
        <v/>
      </c>
      <c r="BQ84" s="124" t="str">
        <f t="shared" si="259"/>
        <v/>
      </c>
      <c r="BR84" s="125" t="str">
        <f t="shared" si="260"/>
        <v/>
      </c>
      <c r="BS84" s="126" t="str">
        <f t="shared" si="261"/>
        <v/>
      </c>
      <c r="BT84" s="127" t="str">
        <f t="shared" si="262"/>
        <v/>
      </c>
      <c r="BU84" s="128" t="str">
        <f t="shared" si="263"/>
        <v/>
      </c>
      <c r="BV84" s="83"/>
      <c r="BW84" s="120"/>
      <c r="BX84" s="120"/>
      <c r="BY84" s="121" t="str">
        <f t="shared" si="264"/>
        <v/>
      </c>
      <c r="BZ84" s="122" t="str">
        <f t="shared" si="265"/>
        <v/>
      </c>
      <c r="CA84" s="123" t="str">
        <f t="shared" si="266"/>
        <v/>
      </c>
      <c r="CB84" s="123" t="str">
        <f t="shared" si="267"/>
        <v/>
      </c>
      <c r="CC84" s="124" t="str">
        <f t="shared" si="268"/>
        <v/>
      </c>
      <c r="CD84" s="125" t="str">
        <f t="shared" si="269"/>
        <v/>
      </c>
      <c r="CE84" s="126" t="str">
        <f t="shared" si="270"/>
        <v/>
      </c>
      <c r="CF84" s="127" t="str">
        <f t="shared" si="271"/>
        <v/>
      </c>
      <c r="CG84" s="128" t="str">
        <f t="shared" si="272"/>
        <v/>
      </c>
      <c r="CH84" s="83"/>
      <c r="CI84" s="120"/>
      <c r="CJ84" s="120"/>
      <c r="CK84" s="121" t="str">
        <f t="shared" si="273"/>
        <v/>
      </c>
      <c r="CL84" s="122" t="str">
        <f t="shared" si="274"/>
        <v/>
      </c>
      <c r="CM84" s="123" t="str">
        <f t="shared" si="275"/>
        <v/>
      </c>
      <c r="CN84" s="123" t="str">
        <f t="shared" si="276"/>
        <v/>
      </c>
      <c r="CO84" s="124" t="str">
        <f t="shared" si="277"/>
        <v/>
      </c>
      <c r="CP84" s="125" t="str">
        <f t="shared" si="278"/>
        <v/>
      </c>
      <c r="CQ84" s="126" t="str">
        <f t="shared" si="279"/>
        <v/>
      </c>
      <c r="CR84" s="127" t="str">
        <f t="shared" si="280"/>
        <v/>
      </c>
      <c r="CS84" s="128" t="str">
        <f t="shared" si="281"/>
        <v/>
      </c>
      <c r="CT84" s="83"/>
      <c r="CU84" s="120"/>
      <c r="CV84" s="120"/>
      <c r="CW84" s="121" t="str">
        <f t="shared" si="282"/>
        <v/>
      </c>
      <c r="CX84" s="122" t="str">
        <f t="shared" si="283"/>
        <v/>
      </c>
      <c r="CY84" s="123" t="str">
        <f t="shared" si="284"/>
        <v/>
      </c>
      <c r="CZ84" s="123" t="str">
        <f t="shared" si="285"/>
        <v/>
      </c>
      <c r="DA84" s="124" t="str">
        <f t="shared" si="286"/>
        <v/>
      </c>
      <c r="DB84" s="125" t="str">
        <f t="shared" si="287"/>
        <v/>
      </c>
      <c r="DC84" s="126" t="str">
        <f t="shared" si="288"/>
        <v/>
      </c>
      <c r="DD84" s="127" t="str">
        <f t="shared" si="289"/>
        <v/>
      </c>
      <c r="DE84" s="128" t="str">
        <f t="shared" si="290"/>
        <v/>
      </c>
      <c r="DF84" s="83"/>
      <c r="DG84" s="120"/>
      <c r="DH84" s="120"/>
      <c r="DI84" s="121" t="str">
        <f t="shared" si="10"/>
        <v/>
      </c>
      <c r="DJ84" s="122" t="str">
        <f t="shared" si="11"/>
        <v/>
      </c>
      <c r="DK84" s="123" t="str">
        <f t="shared" si="12"/>
        <v/>
      </c>
      <c r="DL84" s="123" t="str">
        <f t="shared" si="13"/>
        <v/>
      </c>
      <c r="DM84" s="124" t="str">
        <f t="shared" si="14"/>
        <v/>
      </c>
      <c r="DN84" s="125" t="str">
        <f t="shared" si="15"/>
        <v/>
      </c>
      <c r="DO84" s="126" t="str">
        <f t="shared" si="16"/>
        <v/>
      </c>
      <c r="DP84" s="127" t="str">
        <f t="shared" si="17"/>
        <v/>
      </c>
      <c r="DQ84" s="128" t="str">
        <f t="shared" si="18"/>
        <v/>
      </c>
      <c r="DR84" s="83"/>
      <c r="DS84" s="120"/>
      <c r="DT84" s="120"/>
      <c r="DU84" s="121" t="str">
        <f t="shared" si="19"/>
        <v/>
      </c>
      <c r="DV84" s="122" t="str">
        <f t="shared" si="20"/>
        <v/>
      </c>
      <c r="DW84" s="123" t="str">
        <f t="shared" si="291"/>
        <v/>
      </c>
      <c r="DX84" s="123" t="str">
        <f t="shared" si="292"/>
        <v/>
      </c>
      <c r="DY84" s="124" t="str">
        <f t="shared" si="83"/>
        <v/>
      </c>
      <c r="DZ84" s="125" t="str">
        <f t="shared" si="24"/>
        <v/>
      </c>
      <c r="EA84" s="126" t="str">
        <f t="shared" si="25"/>
        <v/>
      </c>
      <c r="EB84" s="127" t="str">
        <f t="shared" si="199"/>
        <v/>
      </c>
      <c r="EC84" s="128" t="str">
        <f t="shared" si="27"/>
        <v/>
      </c>
      <c r="ED84" s="83"/>
      <c r="EE84" s="120"/>
      <c r="EF84" s="120"/>
      <c r="EG84" s="121" t="str">
        <f t="shared" si="51"/>
        <v/>
      </c>
      <c r="EH84" s="122" t="str">
        <f t="shared" si="52"/>
        <v/>
      </c>
      <c r="EI84" s="123" t="str">
        <f t="shared" si="293"/>
        <v/>
      </c>
      <c r="EJ84" s="123" t="str">
        <f t="shared" si="294"/>
        <v/>
      </c>
      <c r="EK84" s="124" t="str">
        <f t="shared" si="200"/>
        <v/>
      </c>
      <c r="EL84" s="125" t="str">
        <f t="shared" si="201"/>
        <v/>
      </c>
      <c r="EM84" s="126" t="str">
        <f t="shared" si="202"/>
        <v/>
      </c>
      <c r="EN84" s="127" t="str">
        <f t="shared" si="203"/>
        <v/>
      </c>
      <c r="EO84" s="128" t="str">
        <f t="shared" si="204"/>
        <v/>
      </c>
      <c r="EP84" s="83"/>
      <c r="EQ84" s="120"/>
      <c r="ER84" s="120"/>
      <c r="ES84" s="121" t="str">
        <f t="shared" si="43"/>
        <v/>
      </c>
      <c r="ET84" s="122" t="str">
        <f t="shared" si="44"/>
        <v/>
      </c>
      <c r="EU84" s="123" t="str">
        <f t="shared" si="45"/>
        <v/>
      </c>
      <c r="EV84" s="123" t="str">
        <f t="shared" si="46"/>
        <v/>
      </c>
      <c r="EW84" s="124" t="str">
        <f t="shared" si="205"/>
        <v/>
      </c>
      <c r="EX84" s="125" t="str">
        <f t="shared" si="206"/>
        <v/>
      </c>
      <c r="EY84" s="126" t="str">
        <f t="shared" si="207"/>
        <v/>
      </c>
      <c r="EZ84" s="127" t="str">
        <f t="shared" si="208"/>
        <v/>
      </c>
      <c r="FA84" s="128" t="str">
        <f t="shared" si="209"/>
        <v/>
      </c>
      <c r="FB84" s="83"/>
      <c r="FC84" s="120"/>
      <c r="FD84" s="120"/>
    </row>
    <row r="85" spans="1:160" ht="13.5" customHeight="1">
      <c r="A85" s="91"/>
      <c r="B85" s="120"/>
      <c r="E85" s="121" t="str">
        <f t="shared" si="210"/>
        <v/>
      </c>
      <c r="F85" s="122" t="str">
        <f t="shared" si="211"/>
        <v/>
      </c>
      <c r="G85" s="123" t="str">
        <f t="shared" si="212"/>
        <v/>
      </c>
      <c r="H85" s="123" t="str">
        <f t="shared" si="213"/>
        <v/>
      </c>
      <c r="I85" s="124" t="str">
        <f t="shared" si="214"/>
        <v/>
      </c>
      <c r="J85" s="125" t="str">
        <f t="shared" si="215"/>
        <v/>
      </c>
      <c r="K85" s="126" t="str">
        <f t="shared" si="216"/>
        <v/>
      </c>
      <c r="L85" s="127" t="str">
        <f t="shared" si="217"/>
        <v/>
      </c>
      <c r="M85" s="128" t="str">
        <f t="shared" si="218"/>
        <v/>
      </c>
      <c r="O85" s="120"/>
      <c r="P85" s="120"/>
      <c r="Q85" s="121" t="str">
        <f t="shared" si="219"/>
        <v/>
      </c>
      <c r="R85" s="122" t="str">
        <f t="shared" si="220"/>
        <v/>
      </c>
      <c r="S85" s="123" t="str">
        <f t="shared" si="221"/>
        <v/>
      </c>
      <c r="T85" s="123" t="str">
        <f t="shared" si="222"/>
        <v/>
      </c>
      <c r="U85" s="124" t="str">
        <f t="shared" si="223"/>
        <v/>
      </c>
      <c r="V85" s="125" t="str">
        <f t="shared" si="224"/>
        <v/>
      </c>
      <c r="W85" s="126" t="str">
        <f t="shared" si="225"/>
        <v/>
      </c>
      <c r="X85" s="127" t="str">
        <f t="shared" si="226"/>
        <v/>
      </c>
      <c r="Y85" s="128" t="str">
        <f t="shared" si="227"/>
        <v/>
      </c>
      <c r="AA85" s="120"/>
      <c r="AB85" s="120"/>
      <c r="AC85" s="121" t="str">
        <f t="shared" si="228"/>
        <v/>
      </c>
      <c r="AD85" s="122" t="str">
        <f t="shared" si="229"/>
        <v/>
      </c>
      <c r="AE85" s="123" t="str">
        <f t="shared" si="230"/>
        <v/>
      </c>
      <c r="AF85" s="123" t="str">
        <f t="shared" si="231"/>
        <v/>
      </c>
      <c r="AG85" s="124" t="str">
        <f t="shared" si="232"/>
        <v/>
      </c>
      <c r="AH85" s="125" t="str">
        <f t="shared" si="233"/>
        <v/>
      </c>
      <c r="AI85" s="126" t="str">
        <f t="shared" si="234"/>
        <v/>
      </c>
      <c r="AJ85" s="127" t="str">
        <f t="shared" si="235"/>
        <v/>
      </c>
      <c r="AK85" s="128" t="str">
        <f t="shared" si="236"/>
        <v/>
      </c>
      <c r="AM85" s="120"/>
      <c r="AN85" s="120"/>
      <c r="AO85" s="121" t="str">
        <f t="shared" si="237"/>
        <v/>
      </c>
      <c r="AP85" s="122" t="str">
        <f t="shared" si="238"/>
        <v/>
      </c>
      <c r="AQ85" s="123" t="str">
        <f t="shared" si="239"/>
        <v/>
      </c>
      <c r="AR85" s="123" t="str">
        <f t="shared" si="240"/>
        <v/>
      </c>
      <c r="AS85" s="124" t="str">
        <f t="shared" si="241"/>
        <v/>
      </c>
      <c r="AT85" s="125" t="str">
        <f t="shared" si="242"/>
        <v/>
      </c>
      <c r="AU85" s="126" t="str">
        <f t="shared" si="243"/>
        <v/>
      </c>
      <c r="AV85" s="127" t="str">
        <f t="shared" si="244"/>
        <v/>
      </c>
      <c r="AW85" s="128" t="str">
        <f t="shared" si="245"/>
        <v/>
      </c>
      <c r="AX85" s="83"/>
      <c r="AY85" s="120"/>
      <c r="AZ85" s="120"/>
      <c r="BA85" s="121" t="str">
        <f t="shared" si="246"/>
        <v/>
      </c>
      <c r="BB85" s="122" t="str">
        <f t="shared" si="247"/>
        <v/>
      </c>
      <c r="BC85" s="123" t="str">
        <f t="shared" si="248"/>
        <v/>
      </c>
      <c r="BD85" s="123" t="str">
        <f t="shared" si="249"/>
        <v/>
      </c>
      <c r="BE85" s="124" t="str">
        <f t="shared" si="250"/>
        <v/>
      </c>
      <c r="BF85" s="125" t="str">
        <f t="shared" si="251"/>
        <v/>
      </c>
      <c r="BG85" s="126" t="str">
        <f t="shared" si="252"/>
        <v/>
      </c>
      <c r="BH85" s="127" t="str">
        <f t="shared" si="253"/>
        <v/>
      </c>
      <c r="BI85" s="128" t="str">
        <f t="shared" si="254"/>
        <v/>
      </c>
      <c r="BJ85" s="83"/>
      <c r="BK85" s="120"/>
      <c r="BL85" s="120"/>
      <c r="BM85" s="121" t="str">
        <f t="shared" si="255"/>
        <v/>
      </c>
      <c r="BN85" s="122" t="str">
        <f t="shared" si="256"/>
        <v/>
      </c>
      <c r="BO85" s="123" t="str">
        <f t="shared" si="257"/>
        <v/>
      </c>
      <c r="BP85" s="123" t="str">
        <f t="shared" si="258"/>
        <v/>
      </c>
      <c r="BQ85" s="124" t="str">
        <f t="shared" si="259"/>
        <v/>
      </c>
      <c r="BR85" s="125" t="str">
        <f t="shared" si="260"/>
        <v/>
      </c>
      <c r="BS85" s="126" t="str">
        <f t="shared" si="261"/>
        <v/>
      </c>
      <c r="BT85" s="127" t="str">
        <f t="shared" si="262"/>
        <v/>
      </c>
      <c r="BU85" s="128" t="str">
        <f t="shared" si="263"/>
        <v/>
      </c>
      <c r="BV85" s="83"/>
      <c r="BW85" s="120"/>
      <c r="BX85" s="120"/>
      <c r="BY85" s="121" t="str">
        <f t="shared" si="264"/>
        <v/>
      </c>
      <c r="BZ85" s="122" t="str">
        <f t="shared" si="265"/>
        <v/>
      </c>
      <c r="CA85" s="123" t="str">
        <f t="shared" si="266"/>
        <v/>
      </c>
      <c r="CB85" s="123" t="str">
        <f t="shared" si="267"/>
        <v/>
      </c>
      <c r="CC85" s="124" t="str">
        <f t="shared" si="268"/>
        <v/>
      </c>
      <c r="CD85" s="125" t="str">
        <f t="shared" si="269"/>
        <v/>
      </c>
      <c r="CE85" s="126" t="str">
        <f t="shared" si="270"/>
        <v/>
      </c>
      <c r="CF85" s="127" t="str">
        <f t="shared" si="271"/>
        <v/>
      </c>
      <c r="CG85" s="128" t="str">
        <f t="shared" si="272"/>
        <v/>
      </c>
      <c r="CH85" s="83"/>
      <c r="CI85" s="120"/>
      <c r="CJ85" s="120"/>
      <c r="CK85" s="121" t="str">
        <f t="shared" si="273"/>
        <v/>
      </c>
      <c r="CL85" s="122" t="str">
        <f t="shared" si="274"/>
        <v/>
      </c>
      <c r="CM85" s="123" t="str">
        <f t="shared" si="275"/>
        <v/>
      </c>
      <c r="CN85" s="123" t="str">
        <f t="shared" si="276"/>
        <v/>
      </c>
      <c r="CO85" s="124" t="str">
        <f t="shared" si="277"/>
        <v/>
      </c>
      <c r="CP85" s="125" t="str">
        <f t="shared" si="278"/>
        <v/>
      </c>
      <c r="CQ85" s="126" t="str">
        <f t="shared" si="279"/>
        <v/>
      </c>
      <c r="CR85" s="127" t="str">
        <f t="shared" si="280"/>
        <v/>
      </c>
      <c r="CS85" s="128" t="str">
        <f t="shared" si="281"/>
        <v/>
      </c>
      <c r="CT85" s="83"/>
      <c r="CU85" s="120"/>
      <c r="CV85" s="120"/>
      <c r="CW85" s="121" t="str">
        <f t="shared" si="282"/>
        <v/>
      </c>
      <c r="CX85" s="122" t="str">
        <f t="shared" si="283"/>
        <v/>
      </c>
      <c r="CY85" s="123" t="str">
        <f t="shared" si="284"/>
        <v/>
      </c>
      <c r="CZ85" s="123" t="str">
        <f t="shared" si="285"/>
        <v/>
      </c>
      <c r="DA85" s="124" t="str">
        <f t="shared" si="286"/>
        <v/>
      </c>
      <c r="DB85" s="125" t="str">
        <f t="shared" si="287"/>
        <v/>
      </c>
      <c r="DC85" s="126" t="str">
        <f t="shared" si="288"/>
        <v/>
      </c>
      <c r="DD85" s="127" t="str">
        <f t="shared" si="289"/>
        <v/>
      </c>
      <c r="DE85" s="128" t="str">
        <f t="shared" si="290"/>
        <v/>
      </c>
      <c r="DF85" s="83"/>
      <c r="DG85" s="120"/>
      <c r="DH85" s="120"/>
      <c r="DI85" s="121" t="str">
        <f t="shared" si="10"/>
        <v/>
      </c>
      <c r="DJ85" s="122" t="str">
        <f t="shared" si="11"/>
        <v/>
      </c>
      <c r="DK85" s="123" t="str">
        <f t="shared" si="12"/>
        <v/>
      </c>
      <c r="DL85" s="123" t="str">
        <f t="shared" si="13"/>
        <v/>
      </c>
      <c r="DM85" s="124" t="str">
        <f t="shared" si="14"/>
        <v/>
      </c>
      <c r="DN85" s="125" t="str">
        <f t="shared" si="15"/>
        <v/>
      </c>
      <c r="DO85" s="126" t="str">
        <f t="shared" si="16"/>
        <v/>
      </c>
      <c r="DP85" s="127" t="str">
        <f t="shared" si="17"/>
        <v/>
      </c>
      <c r="DQ85" s="128" t="str">
        <f t="shared" si="18"/>
        <v/>
      </c>
      <c r="DR85" s="83"/>
      <c r="DS85" s="120"/>
      <c r="DT85" s="120"/>
      <c r="DU85" s="121" t="str">
        <f t="shared" si="19"/>
        <v/>
      </c>
      <c r="DV85" s="122" t="str">
        <f t="shared" si="20"/>
        <v/>
      </c>
      <c r="DW85" s="123" t="str">
        <f t="shared" si="291"/>
        <v/>
      </c>
      <c r="DX85" s="123" t="str">
        <f t="shared" si="292"/>
        <v/>
      </c>
      <c r="DY85" s="124" t="str">
        <f t="shared" si="83"/>
        <v/>
      </c>
      <c r="DZ85" s="125" t="str">
        <f t="shared" si="24"/>
        <v/>
      </c>
      <c r="EA85" s="126" t="str">
        <f t="shared" si="25"/>
        <v/>
      </c>
      <c r="EB85" s="127" t="str">
        <f t="shared" si="199"/>
        <v/>
      </c>
      <c r="EC85" s="128" t="str">
        <f t="shared" si="27"/>
        <v/>
      </c>
      <c r="ED85" s="83"/>
      <c r="EE85" s="120"/>
      <c r="EF85" s="120"/>
      <c r="EG85" s="121" t="str">
        <f t="shared" si="51"/>
        <v/>
      </c>
      <c r="EH85" s="122" t="str">
        <f t="shared" si="52"/>
        <v/>
      </c>
      <c r="EI85" s="123" t="str">
        <f t="shared" si="293"/>
        <v/>
      </c>
      <c r="EJ85" s="123" t="str">
        <f t="shared" si="294"/>
        <v/>
      </c>
      <c r="EK85" s="124" t="str">
        <f t="shared" si="200"/>
        <v/>
      </c>
      <c r="EL85" s="125" t="str">
        <f t="shared" si="201"/>
        <v/>
      </c>
      <c r="EM85" s="126" t="str">
        <f t="shared" si="202"/>
        <v/>
      </c>
      <c r="EN85" s="127" t="str">
        <f t="shared" si="203"/>
        <v/>
      </c>
      <c r="EO85" s="128" t="str">
        <f t="shared" si="204"/>
        <v/>
      </c>
      <c r="EP85" s="83"/>
      <c r="EQ85" s="120"/>
      <c r="ER85" s="120"/>
      <c r="ES85" s="121" t="str">
        <f t="shared" si="43"/>
        <v/>
      </c>
      <c r="ET85" s="122" t="str">
        <f t="shared" si="44"/>
        <v/>
      </c>
      <c r="EU85" s="123" t="str">
        <f t="shared" si="45"/>
        <v/>
      </c>
      <c r="EV85" s="123" t="str">
        <f t="shared" si="46"/>
        <v/>
      </c>
      <c r="EW85" s="124" t="str">
        <f t="shared" si="205"/>
        <v/>
      </c>
      <c r="EX85" s="125" t="str">
        <f t="shared" si="206"/>
        <v/>
      </c>
      <c r="EY85" s="126" t="str">
        <f t="shared" si="207"/>
        <v/>
      </c>
      <c r="EZ85" s="127" t="str">
        <f t="shared" si="208"/>
        <v/>
      </c>
      <c r="FA85" s="128" t="str">
        <f t="shared" si="209"/>
        <v/>
      </c>
      <c r="FB85" s="83"/>
      <c r="FC85" s="120"/>
      <c r="FD85" s="120"/>
    </row>
    <row r="86" spans="1:160" ht="13.5" customHeight="1">
      <c r="A86" s="91"/>
      <c r="B86" s="120"/>
      <c r="E86" s="121" t="str">
        <f t="shared" si="210"/>
        <v/>
      </c>
      <c r="F86" s="122" t="str">
        <f t="shared" si="211"/>
        <v/>
      </c>
      <c r="G86" s="123" t="str">
        <f t="shared" si="212"/>
        <v/>
      </c>
      <c r="H86" s="123" t="str">
        <f t="shared" si="213"/>
        <v/>
      </c>
      <c r="I86" s="124" t="str">
        <f t="shared" si="214"/>
        <v/>
      </c>
      <c r="J86" s="125" t="str">
        <f t="shared" si="215"/>
        <v/>
      </c>
      <c r="K86" s="126" t="str">
        <f t="shared" si="216"/>
        <v/>
      </c>
      <c r="L86" s="127" t="str">
        <f t="shared" si="217"/>
        <v/>
      </c>
      <c r="M86" s="128" t="str">
        <f t="shared" si="218"/>
        <v/>
      </c>
      <c r="O86" s="3"/>
      <c r="P86" s="120"/>
      <c r="Q86" s="121" t="str">
        <f t="shared" si="219"/>
        <v/>
      </c>
      <c r="R86" s="122" t="str">
        <f t="shared" si="220"/>
        <v/>
      </c>
      <c r="S86" s="123" t="str">
        <f t="shared" si="221"/>
        <v/>
      </c>
      <c r="T86" s="123" t="str">
        <f t="shared" si="222"/>
        <v/>
      </c>
      <c r="U86" s="124" t="str">
        <f t="shared" si="223"/>
        <v/>
      </c>
      <c r="V86" s="125" t="str">
        <f t="shared" si="224"/>
        <v/>
      </c>
      <c r="W86" s="126" t="str">
        <f t="shared" si="225"/>
        <v/>
      </c>
      <c r="X86" s="127" t="str">
        <f t="shared" si="226"/>
        <v/>
      </c>
      <c r="Y86" s="128" t="str">
        <f t="shared" si="227"/>
        <v/>
      </c>
      <c r="AA86" s="3"/>
      <c r="AB86" s="120"/>
      <c r="AC86" s="121" t="str">
        <f t="shared" si="228"/>
        <v/>
      </c>
      <c r="AD86" s="122" t="str">
        <f t="shared" si="229"/>
        <v/>
      </c>
      <c r="AE86" s="123" t="str">
        <f t="shared" si="230"/>
        <v/>
      </c>
      <c r="AF86" s="123" t="str">
        <f t="shared" si="231"/>
        <v/>
      </c>
      <c r="AG86" s="124" t="str">
        <f t="shared" si="232"/>
        <v/>
      </c>
      <c r="AH86" s="125" t="str">
        <f t="shared" si="233"/>
        <v/>
      </c>
      <c r="AI86" s="126" t="str">
        <f t="shared" si="234"/>
        <v/>
      </c>
      <c r="AJ86" s="127" t="str">
        <f t="shared" si="235"/>
        <v/>
      </c>
      <c r="AK86" s="128" t="str">
        <f t="shared" si="236"/>
        <v/>
      </c>
      <c r="AM86" s="3"/>
      <c r="AN86" s="120"/>
      <c r="AO86" s="121" t="str">
        <f t="shared" si="237"/>
        <v/>
      </c>
      <c r="AP86" s="122" t="str">
        <f t="shared" si="238"/>
        <v/>
      </c>
      <c r="AQ86" s="123" t="str">
        <f t="shared" si="239"/>
        <v/>
      </c>
      <c r="AR86" s="123" t="str">
        <f t="shared" si="240"/>
        <v/>
      </c>
      <c r="AS86" s="124" t="str">
        <f t="shared" si="241"/>
        <v/>
      </c>
      <c r="AT86" s="125" t="str">
        <f t="shared" si="242"/>
        <v/>
      </c>
      <c r="AU86" s="126" t="str">
        <f t="shared" si="243"/>
        <v/>
      </c>
      <c r="AV86" s="127" t="str">
        <f t="shared" si="244"/>
        <v/>
      </c>
      <c r="AW86" s="128" t="str">
        <f t="shared" si="245"/>
        <v/>
      </c>
      <c r="AX86" s="83"/>
      <c r="AY86" s="3"/>
      <c r="AZ86" s="120"/>
      <c r="BA86" s="121" t="str">
        <f t="shared" si="246"/>
        <v/>
      </c>
      <c r="BB86" s="122" t="str">
        <f t="shared" si="247"/>
        <v/>
      </c>
      <c r="BC86" s="123" t="str">
        <f t="shared" si="248"/>
        <v/>
      </c>
      <c r="BD86" s="123" t="str">
        <f t="shared" si="249"/>
        <v/>
      </c>
      <c r="BE86" s="124" t="str">
        <f t="shared" si="250"/>
        <v/>
      </c>
      <c r="BF86" s="125" t="str">
        <f t="shared" si="251"/>
        <v/>
      </c>
      <c r="BG86" s="126" t="str">
        <f t="shared" si="252"/>
        <v/>
      </c>
      <c r="BH86" s="127" t="str">
        <f t="shared" si="253"/>
        <v/>
      </c>
      <c r="BI86" s="128" t="str">
        <f t="shared" si="254"/>
        <v/>
      </c>
      <c r="BJ86" s="83"/>
      <c r="BK86" s="3"/>
      <c r="BL86" s="120"/>
      <c r="BM86" s="121" t="str">
        <f t="shared" si="255"/>
        <v/>
      </c>
      <c r="BN86" s="122" t="str">
        <f t="shared" si="256"/>
        <v/>
      </c>
      <c r="BO86" s="123" t="str">
        <f t="shared" si="257"/>
        <v/>
      </c>
      <c r="BP86" s="123" t="str">
        <f t="shared" si="258"/>
        <v/>
      </c>
      <c r="BQ86" s="124" t="str">
        <f t="shared" si="259"/>
        <v/>
      </c>
      <c r="BR86" s="125" t="str">
        <f t="shared" si="260"/>
        <v/>
      </c>
      <c r="BS86" s="126" t="str">
        <f t="shared" si="261"/>
        <v/>
      </c>
      <c r="BT86" s="127" t="str">
        <f t="shared" si="262"/>
        <v/>
      </c>
      <c r="BU86" s="128" t="str">
        <f t="shared" si="263"/>
        <v/>
      </c>
      <c r="BV86" s="83"/>
      <c r="BW86" s="3"/>
      <c r="BX86" s="120"/>
      <c r="BY86" s="121" t="str">
        <f t="shared" si="264"/>
        <v/>
      </c>
      <c r="BZ86" s="122" t="str">
        <f t="shared" si="265"/>
        <v/>
      </c>
      <c r="CA86" s="123" t="str">
        <f t="shared" si="266"/>
        <v/>
      </c>
      <c r="CB86" s="123" t="str">
        <f t="shared" si="267"/>
        <v/>
      </c>
      <c r="CC86" s="124" t="str">
        <f t="shared" si="268"/>
        <v/>
      </c>
      <c r="CD86" s="125" t="str">
        <f t="shared" si="269"/>
        <v/>
      </c>
      <c r="CE86" s="126" t="str">
        <f t="shared" si="270"/>
        <v/>
      </c>
      <c r="CF86" s="127" t="str">
        <f t="shared" si="271"/>
        <v/>
      </c>
      <c r="CG86" s="128" t="str">
        <f t="shared" si="272"/>
        <v/>
      </c>
      <c r="CH86" s="83"/>
      <c r="CI86" s="3"/>
      <c r="CJ86" s="120"/>
      <c r="CK86" s="121" t="str">
        <f t="shared" si="273"/>
        <v/>
      </c>
      <c r="CL86" s="122" t="str">
        <f t="shared" si="274"/>
        <v/>
      </c>
      <c r="CM86" s="123" t="str">
        <f t="shared" si="275"/>
        <v/>
      </c>
      <c r="CN86" s="123" t="str">
        <f t="shared" si="276"/>
        <v/>
      </c>
      <c r="CO86" s="124" t="str">
        <f t="shared" si="277"/>
        <v/>
      </c>
      <c r="CP86" s="125" t="str">
        <f t="shared" si="278"/>
        <v/>
      </c>
      <c r="CQ86" s="126" t="str">
        <f t="shared" si="279"/>
        <v/>
      </c>
      <c r="CR86" s="127" t="str">
        <f t="shared" si="280"/>
        <v/>
      </c>
      <c r="CS86" s="128" t="str">
        <f t="shared" si="281"/>
        <v/>
      </c>
      <c r="CT86" s="83"/>
      <c r="CU86" s="3"/>
      <c r="CV86" s="120"/>
      <c r="CW86" s="121" t="str">
        <f t="shared" si="282"/>
        <v/>
      </c>
      <c r="CX86" s="122" t="str">
        <f t="shared" si="283"/>
        <v/>
      </c>
      <c r="CY86" s="123" t="str">
        <f t="shared" si="284"/>
        <v/>
      </c>
      <c r="CZ86" s="123" t="str">
        <f t="shared" si="285"/>
        <v/>
      </c>
      <c r="DA86" s="124" t="str">
        <f t="shared" si="286"/>
        <v/>
      </c>
      <c r="DB86" s="125" t="str">
        <f t="shared" si="287"/>
        <v/>
      </c>
      <c r="DC86" s="126" t="str">
        <f t="shared" si="288"/>
        <v/>
      </c>
      <c r="DD86" s="127" t="str">
        <f t="shared" si="289"/>
        <v/>
      </c>
      <c r="DE86" s="128" t="str">
        <f t="shared" si="290"/>
        <v/>
      </c>
      <c r="DF86" s="83"/>
      <c r="DG86" s="3"/>
      <c r="DH86" s="120"/>
      <c r="DI86" s="121" t="str">
        <f t="shared" si="10"/>
        <v/>
      </c>
      <c r="DJ86" s="122" t="str">
        <f t="shared" si="11"/>
        <v/>
      </c>
      <c r="DK86" s="123" t="str">
        <f t="shared" si="12"/>
        <v/>
      </c>
      <c r="DL86" s="123" t="str">
        <f t="shared" si="13"/>
        <v/>
      </c>
      <c r="DM86" s="124" t="str">
        <f t="shared" si="14"/>
        <v/>
      </c>
      <c r="DN86" s="125" t="str">
        <f t="shared" si="15"/>
        <v/>
      </c>
      <c r="DO86" s="126" t="str">
        <f t="shared" si="16"/>
        <v/>
      </c>
      <c r="DP86" s="127" t="str">
        <f t="shared" si="17"/>
        <v/>
      </c>
      <c r="DQ86" s="128" t="str">
        <f t="shared" si="18"/>
        <v/>
      </c>
      <c r="DR86" s="83"/>
      <c r="DS86" s="3"/>
      <c r="DT86" s="120"/>
      <c r="DU86" s="121" t="str">
        <f t="shared" si="19"/>
        <v/>
      </c>
      <c r="DV86" s="122" t="str">
        <f t="shared" si="20"/>
        <v/>
      </c>
      <c r="DW86" s="123" t="str">
        <f t="shared" si="291"/>
        <v/>
      </c>
      <c r="DX86" s="123" t="str">
        <f t="shared" si="292"/>
        <v/>
      </c>
      <c r="DY86" s="124" t="str">
        <f t="shared" si="83"/>
        <v/>
      </c>
      <c r="DZ86" s="125" t="str">
        <f t="shared" si="24"/>
        <v/>
      </c>
      <c r="EA86" s="126" t="str">
        <f t="shared" si="25"/>
        <v/>
      </c>
      <c r="EB86" s="127" t="str">
        <f t="shared" si="199"/>
        <v/>
      </c>
      <c r="EC86" s="128" t="str">
        <f t="shared" si="27"/>
        <v/>
      </c>
      <c r="ED86" s="83"/>
      <c r="EE86" s="3"/>
      <c r="EF86" s="120"/>
      <c r="EG86" s="121" t="str">
        <f t="shared" si="51"/>
        <v/>
      </c>
      <c r="EH86" s="122" t="str">
        <f t="shared" si="52"/>
        <v/>
      </c>
      <c r="EI86" s="123" t="str">
        <f t="shared" si="293"/>
        <v/>
      </c>
      <c r="EJ86" s="123" t="str">
        <f t="shared" si="294"/>
        <v/>
      </c>
      <c r="EK86" s="124" t="str">
        <f t="shared" si="200"/>
        <v/>
      </c>
      <c r="EL86" s="125" t="str">
        <f t="shared" si="201"/>
        <v/>
      </c>
      <c r="EM86" s="126" t="str">
        <f t="shared" si="202"/>
        <v/>
      </c>
      <c r="EN86" s="127" t="str">
        <f t="shared" si="203"/>
        <v/>
      </c>
      <c r="EO86" s="128" t="str">
        <f t="shared" si="204"/>
        <v/>
      </c>
      <c r="EP86" s="83"/>
      <c r="EQ86" s="3"/>
      <c r="ER86" s="120"/>
      <c r="ES86" s="121" t="str">
        <f t="shared" si="43"/>
        <v/>
      </c>
      <c r="ET86" s="122" t="str">
        <f t="shared" si="44"/>
        <v/>
      </c>
      <c r="EU86" s="123" t="str">
        <f t="shared" si="45"/>
        <v/>
      </c>
      <c r="EV86" s="123" t="str">
        <f t="shared" si="46"/>
        <v/>
      </c>
      <c r="EW86" s="124" t="str">
        <f t="shared" si="205"/>
        <v/>
      </c>
      <c r="EX86" s="125" t="str">
        <f t="shared" si="206"/>
        <v/>
      </c>
      <c r="EY86" s="126" t="str">
        <f t="shared" si="207"/>
        <v/>
      </c>
      <c r="EZ86" s="127" t="str">
        <f t="shared" si="208"/>
        <v/>
      </c>
      <c r="FA86" s="128" t="str">
        <f t="shared" si="209"/>
        <v/>
      </c>
      <c r="FB86" s="83"/>
      <c r="FC86" s="3"/>
      <c r="FD86" s="120"/>
    </row>
    <row r="87" spans="1:160" ht="13.5" customHeight="1">
      <c r="A87" s="91"/>
      <c r="B87" s="120"/>
      <c r="E87" s="121" t="str">
        <f t="shared" si="210"/>
        <v/>
      </c>
      <c r="F87" s="122" t="str">
        <f t="shared" si="211"/>
        <v/>
      </c>
      <c r="G87" s="123" t="str">
        <f t="shared" si="212"/>
        <v/>
      </c>
      <c r="H87" s="123" t="str">
        <f t="shared" si="213"/>
        <v/>
      </c>
      <c r="I87" s="124" t="str">
        <f t="shared" si="214"/>
        <v/>
      </c>
      <c r="J87" s="125" t="str">
        <f t="shared" si="215"/>
        <v/>
      </c>
      <c r="K87" s="126" t="str">
        <f t="shared" si="216"/>
        <v/>
      </c>
      <c r="L87" s="127" t="str">
        <f t="shared" si="217"/>
        <v/>
      </c>
      <c r="M87" s="128" t="str">
        <f t="shared" si="218"/>
        <v/>
      </c>
      <c r="O87" s="3"/>
      <c r="P87" s="120"/>
      <c r="Q87" s="121" t="str">
        <f t="shared" si="219"/>
        <v/>
      </c>
      <c r="R87" s="122" t="str">
        <f t="shared" si="220"/>
        <v/>
      </c>
      <c r="S87" s="123" t="str">
        <f t="shared" si="221"/>
        <v/>
      </c>
      <c r="T87" s="123" t="str">
        <f t="shared" si="222"/>
        <v/>
      </c>
      <c r="U87" s="124" t="str">
        <f t="shared" si="223"/>
        <v/>
      </c>
      <c r="V87" s="125" t="str">
        <f t="shared" si="224"/>
        <v/>
      </c>
      <c r="W87" s="126" t="str">
        <f t="shared" si="225"/>
        <v/>
      </c>
      <c r="X87" s="127" t="str">
        <f t="shared" si="226"/>
        <v/>
      </c>
      <c r="Y87" s="128" t="str">
        <f t="shared" si="227"/>
        <v/>
      </c>
      <c r="AA87" s="3"/>
      <c r="AB87" s="120"/>
      <c r="AC87" s="121" t="str">
        <f t="shared" si="228"/>
        <v/>
      </c>
      <c r="AD87" s="122" t="str">
        <f t="shared" si="229"/>
        <v/>
      </c>
      <c r="AE87" s="123" t="str">
        <f t="shared" si="230"/>
        <v/>
      </c>
      <c r="AF87" s="123" t="str">
        <f t="shared" si="231"/>
        <v/>
      </c>
      <c r="AG87" s="124" t="str">
        <f t="shared" si="232"/>
        <v/>
      </c>
      <c r="AH87" s="125" t="str">
        <f t="shared" si="233"/>
        <v/>
      </c>
      <c r="AI87" s="126" t="str">
        <f t="shared" si="234"/>
        <v/>
      </c>
      <c r="AJ87" s="127" t="str">
        <f t="shared" si="235"/>
        <v/>
      </c>
      <c r="AK87" s="128" t="str">
        <f t="shared" si="236"/>
        <v/>
      </c>
      <c r="AM87" s="3"/>
      <c r="AN87" s="120"/>
      <c r="AO87" s="121" t="str">
        <f t="shared" si="237"/>
        <v/>
      </c>
      <c r="AP87" s="122" t="str">
        <f t="shared" si="238"/>
        <v/>
      </c>
      <c r="AQ87" s="123" t="str">
        <f t="shared" si="239"/>
        <v/>
      </c>
      <c r="AR87" s="123" t="str">
        <f t="shared" si="240"/>
        <v/>
      </c>
      <c r="AS87" s="124" t="str">
        <f t="shared" si="241"/>
        <v/>
      </c>
      <c r="AT87" s="125" t="str">
        <f t="shared" si="242"/>
        <v/>
      </c>
      <c r="AU87" s="126" t="str">
        <f t="shared" si="243"/>
        <v/>
      </c>
      <c r="AV87" s="127" t="str">
        <f t="shared" si="244"/>
        <v/>
      </c>
      <c r="AW87" s="128" t="str">
        <f t="shared" si="245"/>
        <v/>
      </c>
      <c r="AX87" s="83"/>
      <c r="AY87" s="3"/>
      <c r="AZ87" s="120"/>
      <c r="BA87" s="121" t="str">
        <f t="shared" si="246"/>
        <v/>
      </c>
      <c r="BB87" s="122" t="str">
        <f t="shared" si="247"/>
        <v/>
      </c>
      <c r="BC87" s="123" t="str">
        <f t="shared" si="248"/>
        <v/>
      </c>
      <c r="BD87" s="123" t="str">
        <f t="shared" si="249"/>
        <v/>
      </c>
      <c r="BE87" s="124" t="str">
        <f t="shared" si="250"/>
        <v/>
      </c>
      <c r="BF87" s="125" t="str">
        <f t="shared" si="251"/>
        <v/>
      </c>
      <c r="BG87" s="126" t="str">
        <f t="shared" si="252"/>
        <v/>
      </c>
      <c r="BH87" s="127" t="str">
        <f t="shared" si="253"/>
        <v/>
      </c>
      <c r="BI87" s="128" t="str">
        <f t="shared" si="254"/>
        <v/>
      </c>
      <c r="BJ87" s="83"/>
      <c r="BK87" s="3"/>
      <c r="BL87" s="120"/>
      <c r="BM87" s="121" t="str">
        <f t="shared" si="255"/>
        <v/>
      </c>
      <c r="BN87" s="122" t="str">
        <f t="shared" si="256"/>
        <v/>
      </c>
      <c r="BO87" s="123" t="str">
        <f t="shared" si="257"/>
        <v/>
      </c>
      <c r="BP87" s="123" t="str">
        <f t="shared" si="258"/>
        <v/>
      </c>
      <c r="BQ87" s="124" t="str">
        <f t="shared" si="259"/>
        <v/>
      </c>
      <c r="BR87" s="125" t="str">
        <f t="shared" si="260"/>
        <v/>
      </c>
      <c r="BS87" s="126" t="str">
        <f t="shared" si="261"/>
        <v/>
      </c>
      <c r="BT87" s="127" t="str">
        <f t="shared" si="262"/>
        <v/>
      </c>
      <c r="BU87" s="128" t="str">
        <f t="shared" si="263"/>
        <v/>
      </c>
      <c r="BV87" s="83"/>
      <c r="BW87" s="3"/>
      <c r="BX87" s="120"/>
      <c r="BY87" s="121" t="str">
        <f t="shared" si="264"/>
        <v/>
      </c>
      <c r="BZ87" s="122" t="str">
        <f t="shared" si="265"/>
        <v/>
      </c>
      <c r="CA87" s="123" t="str">
        <f t="shared" si="266"/>
        <v/>
      </c>
      <c r="CB87" s="123" t="str">
        <f t="shared" si="267"/>
        <v/>
      </c>
      <c r="CC87" s="124" t="str">
        <f t="shared" si="268"/>
        <v/>
      </c>
      <c r="CD87" s="125" t="str">
        <f t="shared" si="269"/>
        <v/>
      </c>
      <c r="CE87" s="126" t="str">
        <f t="shared" si="270"/>
        <v/>
      </c>
      <c r="CF87" s="127" t="str">
        <f t="shared" si="271"/>
        <v/>
      </c>
      <c r="CG87" s="128" t="str">
        <f t="shared" si="272"/>
        <v/>
      </c>
      <c r="CH87" s="83"/>
      <c r="CI87" s="3"/>
      <c r="CJ87" s="120"/>
      <c r="CK87" s="121" t="str">
        <f t="shared" si="273"/>
        <v/>
      </c>
      <c r="CL87" s="122" t="str">
        <f t="shared" si="274"/>
        <v/>
      </c>
      <c r="CM87" s="123" t="str">
        <f t="shared" si="275"/>
        <v/>
      </c>
      <c r="CN87" s="123" t="str">
        <f t="shared" si="276"/>
        <v/>
      </c>
      <c r="CO87" s="124" t="str">
        <f t="shared" si="277"/>
        <v/>
      </c>
      <c r="CP87" s="125" t="str">
        <f t="shared" si="278"/>
        <v/>
      </c>
      <c r="CQ87" s="126" t="str">
        <f t="shared" si="279"/>
        <v/>
      </c>
      <c r="CR87" s="127" t="str">
        <f t="shared" si="280"/>
        <v/>
      </c>
      <c r="CS87" s="128" t="str">
        <f t="shared" si="281"/>
        <v/>
      </c>
      <c r="CT87" s="83"/>
      <c r="CU87" s="3"/>
      <c r="CV87" s="120"/>
      <c r="CW87" s="121" t="str">
        <f t="shared" si="282"/>
        <v/>
      </c>
      <c r="CX87" s="122" t="str">
        <f t="shared" si="283"/>
        <v/>
      </c>
      <c r="CY87" s="123" t="str">
        <f t="shared" si="284"/>
        <v/>
      </c>
      <c r="CZ87" s="123" t="str">
        <f t="shared" si="285"/>
        <v/>
      </c>
      <c r="DA87" s="124" t="str">
        <f t="shared" si="286"/>
        <v/>
      </c>
      <c r="DB87" s="125" t="str">
        <f t="shared" si="287"/>
        <v/>
      </c>
      <c r="DC87" s="126" t="str">
        <f t="shared" si="288"/>
        <v/>
      </c>
      <c r="DD87" s="127" t="str">
        <f t="shared" si="289"/>
        <v/>
      </c>
      <c r="DE87" s="128" t="str">
        <f t="shared" si="290"/>
        <v/>
      </c>
      <c r="DF87" s="83"/>
      <c r="DG87" s="3"/>
      <c r="DH87" s="120"/>
      <c r="DI87" s="121" t="str">
        <f t="shared" si="10"/>
        <v/>
      </c>
      <c r="DJ87" s="122" t="str">
        <f t="shared" si="11"/>
        <v/>
      </c>
      <c r="DK87" s="123" t="str">
        <f t="shared" si="12"/>
        <v/>
      </c>
      <c r="DL87" s="123" t="str">
        <f t="shared" si="13"/>
        <v/>
      </c>
      <c r="DM87" s="124" t="str">
        <f t="shared" si="14"/>
        <v/>
      </c>
      <c r="DN87" s="125" t="str">
        <f t="shared" si="15"/>
        <v/>
      </c>
      <c r="DO87" s="126" t="str">
        <f t="shared" si="16"/>
        <v/>
      </c>
      <c r="DP87" s="127" t="str">
        <f t="shared" si="17"/>
        <v/>
      </c>
      <c r="DQ87" s="128" t="str">
        <f t="shared" si="18"/>
        <v/>
      </c>
      <c r="DR87" s="83"/>
      <c r="DS87" s="3"/>
      <c r="DT87" s="120"/>
      <c r="DU87" s="121" t="str">
        <f t="shared" si="19"/>
        <v/>
      </c>
      <c r="DV87" s="122" t="str">
        <f t="shared" si="20"/>
        <v/>
      </c>
      <c r="DW87" s="123" t="str">
        <f t="shared" si="291"/>
        <v/>
      </c>
      <c r="DX87" s="123" t="str">
        <f t="shared" si="292"/>
        <v/>
      </c>
      <c r="DY87" s="124" t="str">
        <f t="shared" si="83"/>
        <v/>
      </c>
      <c r="DZ87" s="125" t="str">
        <f t="shared" si="24"/>
        <v/>
      </c>
      <c r="EA87" s="126" t="str">
        <f t="shared" si="25"/>
        <v/>
      </c>
      <c r="EB87" s="127" t="str">
        <f t="shared" si="199"/>
        <v/>
      </c>
      <c r="EC87" s="128" t="str">
        <f t="shared" si="27"/>
        <v/>
      </c>
      <c r="ED87" s="83"/>
      <c r="EE87" s="3"/>
      <c r="EF87" s="120"/>
      <c r="EG87" s="121" t="str">
        <f t="shared" si="51"/>
        <v/>
      </c>
      <c r="EH87" s="122" t="str">
        <f t="shared" si="52"/>
        <v/>
      </c>
      <c r="EI87" s="123" t="str">
        <f t="shared" si="293"/>
        <v/>
      </c>
      <c r="EJ87" s="123" t="str">
        <f t="shared" si="294"/>
        <v/>
      </c>
      <c r="EK87" s="124" t="str">
        <f t="shared" si="200"/>
        <v/>
      </c>
      <c r="EL87" s="125" t="str">
        <f t="shared" si="201"/>
        <v/>
      </c>
      <c r="EM87" s="126" t="str">
        <f t="shared" si="202"/>
        <v/>
      </c>
      <c r="EN87" s="127" t="str">
        <f t="shared" si="203"/>
        <v/>
      </c>
      <c r="EO87" s="128" t="str">
        <f t="shared" si="204"/>
        <v/>
      </c>
      <c r="EP87" s="83"/>
      <c r="EQ87" s="3"/>
      <c r="ER87" s="120"/>
      <c r="ES87" s="121" t="str">
        <f t="shared" si="43"/>
        <v/>
      </c>
      <c r="ET87" s="122" t="str">
        <f t="shared" si="44"/>
        <v/>
      </c>
      <c r="EU87" s="123" t="str">
        <f t="shared" si="45"/>
        <v/>
      </c>
      <c r="EV87" s="123" t="str">
        <f t="shared" si="46"/>
        <v/>
      </c>
      <c r="EW87" s="124" t="str">
        <f t="shared" si="205"/>
        <v/>
      </c>
      <c r="EX87" s="125" t="str">
        <f t="shared" si="206"/>
        <v/>
      </c>
      <c r="EY87" s="126" t="str">
        <f t="shared" si="207"/>
        <v/>
      </c>
      <c r="EZ87" s="127" t="str">
        <f t="shared" si="208"/>
        <v/>
      </c>
      <c r="FA87" s="128" t="str">
        <f t="shared" si="209"/>
        <v/>
      </c>
      <c r="FB87" s="83"/>
      <c r="FC87" s="3"/>
      <c r="FD87" s="120"/>
    </row>
    <row r="88" spans="1:160" ht="13.5" customHeight="1">
      <c r="A88" s="91"/>
      <c r="B88" s="120"/>
      <c r="C88" s="120"/>
      <c r="E88" s="121" t="str">
        <f t="shared" si="210"/>
        <v/>
      </c>
      <c r="F88" s="122" t="str">
        <f t="shared" si="211"/>
        <v/>
      </c>
      <c r="G88" s="123" t="str">
        <f t="shared" si="212"/>
        <v/>
      </c>
      <c r="H88" s="123" t="str">
        <f t="shared" si="213"/>
        <v/>
      </c>
      <c r="I88" s="124" t="str">
        <f t="shared" si="214"/>
        <v/>
      </c>
      <c r="J88" s="125" t="str">
        <f t="shared" si="215"/>
        <v/>
      </c>
      <c r="K88" s="126" t="str">
        <f t="shared" si="216"/>
        <v/>
      </c>
      <c r="L88" s="127" t="str">
        <f t="shared" si="217"/>
        <v/>
      </c>
      <c r="M88" s="128" t="str">
        <f t="shared" si="218"/>
        <v/>
      </c>
      <c r="O88" s="3"/>
      <c r="P88" s="120"/>
      <c r="Q88" s="121" t="str">
        <f t="shared" si="219"/>
        <v/>
      </c>
      <c r="R88" s="122" t="str">
        <f t="shared" si="220"/>
        <v/>
      </c>
      <c r="S88" s="123" t="str">
        <f t="shared" si="221"/>
        <v/>
      </c>
      <c r="T88" s="123" t="str">
        <f t="shared" si="222"/>
        <v/>
      </c>
      <c r="U88" s="124" t="str">
        <f t="shared" si="223"/>
        <v/>
      </c>
      <c r="V88" s="125" t="str">
        <f t="shared" si="224"/>
        <v/>
      </c>
      <c r="W88" s="126" t="str">
        <f t="shared" si="225"/>
        <v/>
      </c>
      <c r="X88" s="127" t="str">
        <f t="shared" si="226"/>
        <v/>
      </c>
      <c r="Y88" s="128" t="str">
        <f t="shared" si="227"/>
        <v/>
      </c>
      <c r="AA88" s="3"/>
      <c r="AB88" s="120"/>
      <c r="AC88" s="121" t="str">
        <f t="shared" si="228"/>
        <v/>
      </c>
      <c r="AD88" s="122" t="str">
        <f t="shared" si="229"/>
        <v/>
      </c>
      <c r="AE88" s="123" t="str">
        <f t="shared" si="230"/>
        <v/>
      </c>
      <c r="AF88" s="123" t="str">
        <f t="shared" si="231"/>
        <v/>
      </c>
      <c r="AG88" s="124" t="str">
        <f t="shared" si="232"/>
        <v/>
      </c>
      <c r="AH88" s="125" t="str">
        <f t="shared" si="233"/>
        <v/>
      </c>
      <c r="AI88" s="126" t="str">
        <f t="shared" si="234"/>
        <v/>
      </c>
      <c r="AJ88" s="127" t="str">
        <f t="shared" si="235"/>
        <v/>
      </c>
      <c r="AK88" s="128" t="str">
        <f t="shared" si="236"/>
        <v/>
      </c>
      <c r="AM88" s="3"/>
      <c r="AN88" s="120"/>
      <c r="AO88" s="121" t="str">
        <f t="shared" si="237"/>
        <v/>
      </c>
      <c r="AP88" s="122" t="str">
        <f t="shared" si="238"/>
        <v/>
      </c>
      <c r="AQ88" s="123" t="str">
        <f t="shared" si="239"/>
        <v/>
      </c>
      <c r="AR88" s="123" t="str">
        <f t="shared" si="240"/>
        <v/>
      </c>
      <c r="AS88" s="124" t="str">
        <f t="shared" si="241"/>
        <v/>
      </c>
      <c r="AT88" s="125" t="str">
        <f t="shared" si="242"/>
        <v/>
      </c>
      <c r="AU88" s="126" t="str">
        <f t="shared" si="243"/>
        <v/>
      </c>
      <c r="AV88" s="127" t="str">
        <f t="shared" si="244"/>
        <v/>
      </c>
      <c r="AW88" s="128" t="str">
        <f t="shared" si="245"/>
        <v/>
      </c>
      <c r="AX88" s="83"/>
      <c r="AY88" s="3"/>
      <c r="AZ88" s="120"/>
      <c r="BA88" s="121" t="str">
        <f t="shared" si="246"/>
        <v/>
      </c>
      <c r="BB88" s="122" t="str">
        <f t="shared" si="247"/>
        <v/>
      </c>
      <c r="BC88" s="123" t="str">
        <f t="shared" si="248"/>
        <v/>
      </c>
      <c r="BD88" s="123" t="str">
        <f t="shared" si="249"/>
        <v/>
      </c>
      <c r="BE88" s="124" t="str">
        <f t="shared" si="250"/>
        <v/>
      </c>
      <c r="BF88" s="125" t="str">
        <f t="shared" si="251"/>
        <v/>
      </c>
      <c r="BG88" s="126" t="str">
        <f t="shared" si="252"/>
        <v/>
      </c>
      <c r="BH88" s="127" t="str">
        <f t="shared" si="253"/>
        <v/>
      </c>
      <c r="BI88" s="128" t="str">
        <f t="shared" si="254"/>
        <v/>
      </c>
      <c r="BJ88" s="83"/>
      <c r="BK88" s="3"/>
      <c r="BL88" s="120"/>
      <c r="BM88" s="121" t="str">
        <f t="shared" si="255"/>
        <v/>
      </c>
      <c r="BN88" s="122" t="str">
        <f t="shared" si="256"/>
        <v/>
      </c>
      <c r="BO88" s="123" t="str">
        <f t="shared" si="257"/>
        <v/>
      </c>
      <c r="BP88" s="123" t="str">
        <f t="shared" si="258"/>
        <v/>
      </c>
      <c r="BQ88" s="124" t="str">
        <f t="shared" si="259"/>
        <v/>
      </c>
      <c r="BR88" s="125" t="str">
        <f t="shared" si="260"/>
        <v/>
      </c>
      <c r="BS88" s="126" t="str">
        <f t="shared" si="261"/>
        <v/>
      </c>
      <c r="BT88" s="127" t="str">
        <f t="shared" si="262"/>
        <v/>
      </c>
      <c r="BU88" s="128" t="str">
        <f t="shared" si="263"/>
        <v/>
      </c>
      <c r="BV88" s="83"/>
      <c r="BW88" s="3"/>
      <c r="BX88" s="120"/>
      <c r="BY88" s="121" t="str">
        <f t="shared" si="264"/>
        <v/>
      </c>
      <c r="BZ88" s="122" t="str">
        <f t="shared" si="265"/>
        <v/>
      </c>
      <c r="CA88" s="123" t="str">
        <f t="shared" si="266"/>
        <v/>
      </c>
      <c r="CB88" s="123" t="str">
        <f t="shared" si="267"/>
        <v/>
      </c>
      <c r="CC88" s="124" t="str">
        <f t="shared" si="268"/>
        <v/>
      </c>
      <c r="CD88" s="125" t="str">
        <f t="shared" si="269"/>
        <v/>
      </c>
      <c r="CE88" s="126" t="str">
        <f t="shared" si="270"/>
        <v/>
      </c>
      <c r="CF88" s="127" t="str">
        <f t="shared" si="271"/>
        <v/>
      </c>
      <c r="CG88" s="128" t="str">
        <f t="shared" si="272"/>
        <v/>
      </c>
      <c r="CH88" s="83"/>
      <c r="CI88" s="3"/>
      <c r="CJ88" s="120"/>
      <c r="CK88" s="121" t="str">
        <f t="shared" si="273"/>
        <v/>
      </c>
      <c r="CL88" s="122" t="str">
        <f t="shared" si="274"/>
        <v/>
      </c>
      <c r="CM88" s="123" t="str">
        <f t="shared" si="275"/>
        <v/>
      </c>
      <c r="CN88" s="123" t="str">
        <f t="shared" si="276"/>
        <v/>
      </c>
      <c r="CO88" s="124" t="str">
        <f t="shared" si="277"/>
        <v/>
      </c>
      <c r="CP88" s="125" t="str">
        <f t="shared" si="278"/>
        <v/>
      </c>
      <c r="CQ88" s="126" t="str">
        <f t="shared" si="279"/>
        <v/>
      </c>
      <c r="CR88" s="127" t="str">
        <f t="shared" si="280"/>
        <v/>
      </c>
      <c r="CS88" s="128" t="str">
        <f t="shared" si="281"/>
        <v/>
      </c>
      <c r="CT88" s="83"/>
      <c r="CU88" s="3"/>
      <c r="CV88" s="120"/>
      <c r="CW88" s="121" t="str">
        <f t="shared" si="282"/>
        <v/>
      </c>
      <c r="CX88" s="122" t="str">
        <f t="shared" si="283"/>
        <v/>
      </c>
      <c r="CY88" s="123" t="str">
        <f t="shared" si="284"/>
        <v/>
      </c>
      <c r="CZ88" s="123" t="str">
        <f t="shared" si="285"/>
        <v/>
      </c>
      <c r="DA88" s="124" t="str">
        <f t="shared" si="286"/>
        <v/>
      </c>
      <c r="DB88" s="125" t="str">
        <f t="shared" si="287"/>
        <v/>
      </c>
      <c r="DC88" s="126" t="str">
        <f t="shared" si="288"/>
        <v/>
      </c>
      <c r="DD88" s="127" t="str">
        <f t="shared" si="289"/>
        <v/>
      </c>
      <c r="DE88" s="128" t="str">
        <f t="shared" si="290"/>
        <v/>
      </c>
      <c r="DF88" s="83"/>
      <c r="DG88" s="3"/>
      <c r="DH88" s="120"/>
      <c r="DI88" s="121" t="str">
        <f t="shared" si="10"/>
        <v/>
      </c>
      <c r="DJ88" s="122" t="str">
        <f t="shared" si="11"/>
        <v/>
      </c>
      <c r="DK88" s="123" t="str">
        <f t="shared" si="12"/>
        <v/>
      </c>
      <c r="DL88" s="123" t="str">
        <f t="shared" si="13"/>
        <v/>
      </c>
      <c r="DM88" s="124" t="str">
        <f t="shared" si="14"/>
        <v/>
      </c>
      <c r="DN88" s="125" t="str">
        <f t="shared" si="15"/>
        <v/>
      </c>
      <c r="DO88" s="126" t="str">
        <f t="shared" si="16"/>
        <v/>
      </c>
      <c r="DP88" s="127" t="str">
        <f t="shared" si="17"/>
        <v/>
      </c>
      <c r="DQ88" s="128" t="str">
        <f t="shared" si="18"/>
        <v/>
      </c>
      <c r="DR88" s="83"/>
      <c r="DS88" s="3"/>
      <c r="DT88" s="120"/>
      <c r="DU88" s="121" t="str">
        <f t="shared" si="19"/>
        <v/>
      </c>
      <c r="DV88" s="122" t="str">
        <f t="shared" si="20"/>
        <v/>
      </c>
      <c r="DW88" s="123" t="str">
        <f t="shared" si="291"/>
        <v/>
      </c>
      <c r="DX88" s="123" t="str">
        <f t="shared" si="292"/>
        <v/>
      </c>
      <c r="DY88" s="124" t="str">
        <f t="shared" si="83"/>
        <v/>
      </c>
      <c r="DZ88" s="125" t="str">
        <f t="shared" si="24"/>
        <v/>
      </c>
      <c r="EA88" s="126" t="str">
        <f t="shared" si="25"/>
        <v/>
      </c>
      <c r="EB88" s="127" t="str">
        <f t="shared" si="199"/>
        <v/>
      </c>
      <c r="EC88" s="128" t="str">
        <f t="shared" si="27"/>
        <v/>
      </c>
      <c r="ED88" s="83"/>
      <c r="EE88" s="3"/>
      <c r="EF88" s="120"/>
      <c r="EG88" s="121" t="str">
        <f t="shared" si="51"/>
        <v/>
      </c>
      <c r="EH88" s="122" t="str">
        <f t="shared" si="52"/>
        <v/>
      </c>
      <c r="EI88" s="123" t="str">
        <f t="shared" si="293"/>
        <v/>
      </c>
      <c r="EJ88" s="123" t="str">
        <f t="shared" si="294"/>
        <v/>
      </c>
      <c r="EK88" s="124" t="str">
        <f t="shared" si="200"/>
        <v/>
      </c>
      <c r="EL88" s="125" t="str">
        <f t="shared" si="201"/>
        <v/>
      </c>
      <c r="EM88" s="126" t="str">
        <f t="shared" si="202"/>
        <v/>
      </c>
      <c r="EN88" s="127" t="str">
        <f t="shared" ref="EN88:EN117" si="295">IF(ER88="","",IF(ISERROR(MID(ER88,FIND("male,",ER88)+6,(FIND(")",ER88)-(FIND("male,",ER88)+6))))=TRUE,"missing/error",MID(ER88,FIND("male,",ER88)+6,(FIND(")",ER88)-(FIND("male,",ER88)+6)))))</f>
        <v/>
      </c>
      <c r="EO88" s="128" t="str">
        <f t="shared" si="204"/>
        <v/>
      </c>
      <c r="EP88" s="83"/>
      <c r="EQ88" s="3"/>
      <c r="ER88" s="120"/>
      <c r="ES88" s="121" t="str">
        <f t="shared" si="43"/>
        <v/>
      </c>
      <c r="ET88" s="122" t="str">
        <f t="shared" si="44"/>
        <v/>
      </c>
      <c r="EU88" s="123" t="str">
        <f t="shared" si="45"/>
        <v/>
      </c>
      <c r="EV88" s="123" t="str">
        <f t="shared" si="46"/>
        <v/>
      </c>
      <c r="EW88" s="124" t="str">
        <f t="shared" si="205"/>
        <v/>
      </c>
      <c r="EX88" s="125" t="str">
        <f t="shared" si="206"/>
        <v/>
      </c>
      <c r="EY88" s="126" t="str">
        <f t="shared" si="207"/>
        <v/>
      </c>
      <c r="EZ88" s="127" t="str">
        <f t="shared" ref="EZ88:EZ117" si="296">IF(FD88="","",IF(ISERROR(MID(FD88,FIND("male,",FD88)+6,(FIND(")",FD88)-(FIND("male,",FD88)+6))))=TRUE,"missing/error",MID(FD88,FIND("male,",FD88)+6,(FIND(")",FD88)-(FIND("male,",FD88)+6)))))</f>
        <v/>
      </c>
      <c r="FA88" s="128" t="str">
        <f t="shared" si="209"/>
        <v/>
      </c>
      <c r="FB88" s="83"/>
      <c r="FC88" s="3"/>
      <c r="FD88" s="120"/>
    </row>
    <row r="89" spans="1:160" ht="13.5" customHeight="1">
      <c r="A89" s="91"/>
      <c r="B89" s="120"/>
      <c r="C89" s="120"/>
      <c r="E89" s="121" t="str">
        <f t="shared" si="210"/>
        <v/>
      </c>
      <c r="F89" s="122" t="str">
        <f t="shared" si="211"/>
        <v/>
      </c>
      <c r="G89" s="123" t="str">
        <f t="shared" si="212"/>
        <v/>
      </c>
      <c r="H89" s="123" t="str">
        <f t="shared" si="213"/>
        <v/>
      </c>
      <c r="I89" s="124" t="str">
        <f t="shared" si="214"/>
        <v/>
      </c>
      <c r="J89" s="125" t="str">
        <f t="shared" si="215"/>
        <v/>
      </c>
      <c r="K89" s="126" t="str">
        <f t="shared" si="216"/>
        <v/>
      </c>
      <c r="L89" s="127" t="str">
        <f t="shared" si="217"/>
        <v/>
      </c>
      <c r="M89" s="128" t="str">
        <f t="shared" si="218"/>
        <v/>
      </c>
      <c r="O89" s="3"/>
      <c r="P89" s="120"/>
      <c r="Q89" s="121" t="str">
        <f t="shared" si="219"/>
        <v/>
      </c>
      <c r="R89" s="122" t="str">
        <f t="shared" si="220"/>
        <v/>
      </c>
      <c r="S89" s="123" t="str">
        <f t="shared" si="221"/>
        <v/>
      </c>
      <c r="T89" s="123" t="str">
        <f t="shared" si="222"/>
        <v/>
      </c>
      <c r="U89" s="124" t="str">
        <f t="shared" si="223"/>
        <v/>
      </c>
      <c r="V89" s="125" t="str">
        <f t="shared" si="224"/>
        <v/>
      </c>
      <c r="W89" s="126" t="str">
        <f t="shared" si="225"/>
        <v/>
      </c>
      <c r="X89" s="127" t="str">
        <f t="shared" si="226"/>
        <v/>
      </c>
      <c r="Y89" s="128" t="str">
        <f t="shared" si="227"/>
        <v/>
      </c>
      <c r="AA89" s="3"/>
      <c r="AB89" s="120"/>
      <c r="AC89" s="121" t="str">
        <f t="shared" si="228"/>
        <v/>
      </c>
      <c r="AD89" s="122" t="str">
        <f t="shared" si="229"/>
        <v/>
      </c>
      <c r="AE89" s="123" t="str">
        <f t="shared" si="230"/>
        <v/>
      </c>
      <c r="AF89" s="123" t="str">
        <f t="shared" si="231"/>
        <v/>
      </c>
      <c r="AG89" s="124" t="str">
        <f t="shared" si="232"/>
        <v/>
      </c>
      <c r="AH89" s="125" t="str">
        <f t="shared" si="233"/>
        <v/>
      </c>
      <c r="AI89" s="126" t="str">
        <f t="shared" si="234"/>
        <v/>
      </c>
      <c r="AJ89" s="127" t="str">
        <f t="shared" si="235"/>
        <v/>
      </c>
      <c r="AK89" s="128" t="str">
        <f t="shared" si="236"/>
        <v/>
      </c>
      <c r="AM89" s="3"/>
      <c r="AN89" s="120"/>
      <c r="AO89" s="121" t="str">
        <f t="shared" si="237"/>
        <v/>
      </c>
      <c r="AP89" s="122" t="str">
        <f t="shared" si="238"/>
        <v/>
      </c>
      <c r="AQ89" s="123" t="str">
        <f t="shared" si="239"/>
        <v/>
      </c>
      <c r="AR89" s="123" t="str">
        <f t="shared" si="240"/>
        <v/>
      </c>
      <c r="AS89" s="124" t="str">
        <f t="shared" si="241"/>
        <v/>
      </c>
      <c r="AT89" s="125" t="str">
        <f t="shared" si="242"/>
        <v/>
      </c>
      <c r="AU89" s="126" t="str">
        <f t="shared" si="243"/>
        <v/>
      </c>
      <c r="AV89" s="127" t="str">
        <f t="shared" si="244"/>
        <v/>
      </c>
      <c r="AW89" s="128" t="str">
        <f t="shared" si="245"/>
        <v/>
      </c>
      <c r="AX89" s="83"/>
      <c r="AY89" s="3"/>
      <c r="AZ89" s="120"/>
      <c r="BA89" s="121" t="str">
        <f t="shared" si="246"/>
        <v/>
      </c>
      <c r="BB89" s="122" t="str">
        <f t="shared" si="247"/>
        <v/>
      </c>
      <c r="BC89" s="123" t="str">
        <f t="shared" si="248"/>
        <v/>
      </c>
      <c r="BD89" s="123" t="str">
        <f t="shared" si="249"/>
        <v/>
      </c>
      <c r="BE89" s="124" t="str">
        <f t="shared" si="250"/>
        <v/>
      </c>
      <c r="BF89" s="125" t="str">
        <f t="shared" si="251"/>
        <v/>
      </c>
      <c r="BG89" s="126" t="str">
        <f t="shared" si="252"/>
        <v/>
      </c>
      <c r="BH89" s="127" t="str">
        <f t="shared" si="253"/>
        <v/>
      </c>
      <c r="BI89" s="128" t="str">
        <f t="shared" si="254"/>
        <v/>
      </c>
      <c r="BJ89" s="83"/>
      <c r="BK89" s="3"/>
      <c r="BL89" s="120"/>
      <c r="BM89" s="121" t="str">
        <f t="shared" si="255"/>
        <v/>
      </c>
      <c r="BN89" s="122" t="str">
        <f t="shared" si="256"/>
        <v/>
      </c>
      <c r="BO89" s="123" t="str">
        <f t="shared" si="257"/>
        <v/>
      </c>
      <c r="BP89" s="123" t="str">
        <f t="shared" si="258"/>
        <v/>
      </c>
      <c r="BQ89" s="124" t="str">
        <f t="shared" si="259"/>
        <v/>
      </c>
      <c r="BR89" s="125" t="str">
        <f t="shared" si="260"/>
        <v/>
      </c>
      <c r="BS89" s="126" t="str">
        <f t="shared" si="261"/>
        <v/>
      </c>
      <c r="BT89" s="127" t="str">
        <f t="shared" si="262"/>
        <v/>
      </c>
      <c r="BU89" s="128" t="str">
        <f t="shared" si="263"/>
        <v/>
      </c>
      <c r="BV89" s="83"/>
      <c r="BW89" s="3"/>
      <c r="BX89" s="120"/>
      <c r="BY89" s="121" t="str">
        <f t="shared" si="264"/>
        <v/>
      </c>
      <c r="BZ89" s="122" t="str">
        <f t="shared" si="265"/>
        <v/>
      </c>
      <c r="CA89" s="123" t="str">
        <f t="shared" si="266"/>
        <v/>
      </c>
      <c r="CB89" s="123" t="str">
        <f t="shared" si="267"/>
        <v/>
      </c>
      <c r="CC89" s="124" t="str">
        <f t="shared" si="268"/>
        <v/>
      </c>
      <c r="CD89" s="125" t="str">
        <f t="shared" si="269"/>
        <v/>
      </c>
      <c r="CE89" s="126" t="str">
        <f t="shared" si="270"/>
        <v/>
      </c>
      <c r="CF89" s="127" t="str">
        <f t="shared" si="271"/>
        <v/>
      </c>
      <c r="CG89" s="128" t="str">
        <f t="shared" si="272"/>
        <v/>
      </c>
      <c r="CH89" s="83"/>
      <c r="CI89" s="3"/>
      <c r="CJ89" s="120"/>
      <c r="CK89" s="121" t="str">
        <f t="shared" si="273"/>
        <v/>
      </c>
      <c r="CL89" s="122" t="str">
        <f t="shared" si="274"/>
        <v/>
      </c>
      <c r="CM89" s="123" t="str">
        <f t="shared" si="275"/>
        <v/>
      </c>
      <c r="CN89" s="123" t="str">
        <f t="shared" si="276"/>
        <v/>
      </c>
      <c r="CO89" s="124" t="str">
        <f t="shared" si="277"/>
        <v/>
      </c>
      <c r="CP89" s="125" t="str">
        <f t="shared" si="278"/>
        <v/>
      </c>
      <c r="CQ89" s="126" t="str">
        <f t="shared" si="279"/>
        <v/>
      </c>
      <c r="CR89" s="127" t="str">
        <f t="shared" si="280"/>
        <v/>
      </c>
      <c r="CS89" s="128" t="str">
        <f t="shared" si="281"/>
        <v/>
      </c>
      <c r="CT89" s="83"/>
      <c r="CU89" s="3"/>
      <c r="CV89" s="120"/>
      <c r="CW89" s="121" t="str">
        <f t="shared" si="282"/>
        <v/>
      </c>
      <c r="CX89" s="122" t="str">
        <f t="shared" si="283"/>
        <v/>
      </c>
      <c r="CY89" s="123" t="str">
        <f t="shared" si="284"/>
        <v/>
      </c>
      <c r="CZ89" s="123" t="str">
        <f t="shared" si="285"/>
        <v/>
      </c>
      <c r="DA89" s="124" t="str">
        <f t="shared" si="286"/>
        <v/>
      </c>
      <c r="DB89" s="125" t="str">
        <f t="shared" si="287"/>
        <v/>
      </c>
      <c r="DC89" s="126" t="str">
        <f t="shared" si="288"/>
        <v/>
      </c>
      <c r="DD89" s="127" t="str">
        <f t="shared" si="289"/>
        <v/>
      </c>
      <c r="DE89" s="128" t="str">
        <f t="shared" si="290"/>
        <v/>
      </c>
      <c r="DF89" s="83"/>
      <c r="DG89" s="3"/>
      <c r="DH89" s="120"/>
      <c r="DI89" s="121" t="str">
        <f t="shared" si="10"/>
        <v/>
      </c>
      <c r="DJ89" s="122" t="str">
        <f t="shared" si="11"/>
        <v/>
      </c>
      <c r="DK89" s="123" t="str">
        <f t="shared" si="12"/>
        <v/>
      </c>
      <c r="DL89" s="123" t="str">
        <f t="shared" si="13"/>
        <v/>
      </c>
      <c r="DM89" s="124" t="str">
        <f t="shared" si="14"/>
        <v/>
      </c>
      <c r="DN89" s="125" t="str">
        <f t="shared" si="15"/>
        <v/>
      </c>
      <c r="DO89" s="126" t="str">
        <f t="shared" si="16"/>
        <v/>
      </c>
      <c r="DP89" s="127" t="str">
        <f t="shared" si="17"/>
        <v/>
      </c>
      <c r="DQ89" s="128" t="str">
        <f t="shared" si="18"/>
        <v/>
      </c>
      <c r="DR89" s="83"/>
      <c r="DS89" s="3"/>
      <c r="DT89" s="120"/>
      <c r="DU89" s="121" t="str">
        <f t="shared" si="19"/>
        <v/>
      </c>
      <c r="DV89" s="122" t="str">
        <f t="shared" si="20"/>
        <v/>
      </c>
      <c r="DW89" s="123" t="str">
        <f t="shared" si="291"/>
        <v/>
      </c>
      <c r="DX89" s="123" t="str">
        <f t="shared" si="292"/>
        <v/>
      </c>
      <c r="DY89" s="124" t="str">
        <f t="shared" si="83"/>
        <v/>
      </c>
      <c r="DZ89" s="125" t="str">
        <f t="shared" si="24"/>
        <v/>
      </c>
      <c r="EA89" s="126" t="str">
        <f t="shared" si="25"/>
        <v/>
      </c>
      <c r="EB89" s="127" t="str">
        <f t="shared" si="199"/>
        <v/>
      </c>
      <c r="EC89" s="128" t="str">
        <f t="shared" si="27"/>
        <v/>
      </c>
      <c r="ED89" s="83"/>
      <c r="EE89" s="3"/>
      <c r="EF89" s="120"/>
      <c r="EG89" s="121" t="str">
        <f t="shared" si="51"/>
        <v/>
      </c>
      <c r="EH89" s="122" t="str">
        <f t="shared" si="52"/>
        <v/>
      </c>
      <c r="EI89" s="123" t="str">
        <f t="shared" si="293"/>
        <v/>
      </c>
      <c r="EJ89" s="123" t="str">
        <f t="shared" si="294"/>
        <v/>
      </c>
      <c r="EK89" s="124" t="str">
        <f t="shared" si="200"/>
        <v/>
      </c>
      <c r="EL89" s="125" t="str">
        <f t="shared" si="201"/>
        <v/>
      </c>
      <c r="EM89" s="126" t="str">
        <f t="shared" si="202"/>
        <v/>
      </c>
      <c r="EN89" s="127" t="str">
        <f t="shared" si="295"/>
        <v/>
      </c>
      <c r="EO89" s="128" t="str">
        <f t="shared" si="204"/>
        <v/>
      </c>
      <c r="EP89" s="83"/>
      <c r="EQ89" s="3"/>
      <c r="ER89" s="120"/>
      <c r="ES89" s="121" t="str">
        <f t="shared" si="43"/>
        <v/>
      </c>
      <c r="ET89" s="122" t="str">
        <f t="shared" si="44"/>
        <v/>
      </c>
      <c r="EU89" s="123" t="str">
        <f t="shared" si="45"/>
        <v/>
      </c>
      <c r="EV89" s="123" t="str">
        <f t="shared" si="46"/>
        <v/>
      </c>
      <c r="EW89" s="124" t="str">
        <f t="shared" si="205"/>
        <v/>
      </c>
      <c r="EX89" s="125" t="str">
        <f t="shared" si="206"/>
        <v/>
      </c>
      <c r="EY89" s="126" t="str">
        <f t="shared" si="207"/>
        <v/>
      </c>
      <c r="EZ89" s="127" t="str">
        <f t="shared" si="296"/>
        <v/>
      </c>
      <c r="FA89" s="128" t="str">
        <f t="shared" si="209"/>
        <v/>
      </c>
      <c r="FB89" s="83"/>
      <c r="FC89" s="3"/>
      <c r="FD89" s="120"/>
    </row>
    <row r="90" spans="1:160" ht="13.5" customHeight="1">
      <c r="A90" s="91"/>
      <c r="B90" s="120"/>
      <c r="C90" s="120"/>
      <c r="D90" s="2"/>
      <c r="E90" s="121" t="str">
        <f t="shared" si="210"/>
        <v/>
      </c>
      <c r="F90" s="122" t="str">
        <f t="shared" si="211"/>
        <v/>
      </c>
      <c r="G90" s="123" t="str">
        <f t="shared" si="212"/>
        <v/>
      </c>
      <c r="H90" s="123" t="str">
        <f t="shared" si="213"/>
        <v/>
      </c>
      <c r="I90" s="124" t="str">
        <f t="shared" si="214"/>
        <v/>
      </c>
      <c r="J90" s="125" t="str">
        <f t="shared" si="215"/>
        <v/>
      </c>
      <c r="K90" s="126" t="str">
        <f t="shared" si="216"/>
        <v/>
      </c>
      <c r="L90" s="127" t="str">
        <f t="shared" si="217"/>
        <v/>
      </c>
      <c r="M90" s="128" t="str">
        <f t="shared" si="218"/>
        <v/>
      </c>
      <c r="O90" s="3"/>
      <c r="P90" s="120"/>
      <c r="Q90" s="121" t="str">
        <f t="shared" si="219"/>
        <v/>
      </c>
      <c r="R90" s="122" t="str">
        <f t="shared" si="220"/>
        <v/>
      </c>
      <c r="S90" s="123" t="str">
        <f t="shared" si="221"/>
        <v/>
      </c>
      <c r="T90" s="123" t="str">
        <f t="shared" si="222"/>
        <v/>
      </c>
      <c r="U90" s="124" t="str">
        <f t="shared" si="223"/>
        <v/>
      </c>
      <c r="V90" s="125" t="str">
        <f t="shared" si="224"/>
        <v/>
      </c>
      <c r="W90" s="126" t="str">
        <f t="shared" si="225"/>
        <v/>
      </c>
      <c r="X90" s="127" t="str">
        <f t="shared" si="226"/>
        <v/>
      </c>
      <c r="Y90" s="128" t="str">
        <f t="shared" si="227"/>
        <v/>
      </c>
      <c r="AA90" s="3"/>
      <c r="AB90" s="120"/>
      <c r="AC90" s="121" t="str">
        <f t="shared" si="228"/>
        <v/>
      </c>
      <c r="AD90" s="122" t="str">
        <f t="shared" si="229"/>
        <v/>
      </c>
      <c r="AE90" s="123" t="str">
        <f t="shared" si="230"/>
        <v/>
      </c>
      <c r="AF90" s="123" t="str">
        <f t="shared" si="231"/>
        <v/>
      </c>
      <c r="AG90" s="124" t="str">
        <f t="shared" si="232"/>
        <v/>
      </c>
      <c r="AH90" s="125" t="str">
        <f t="shared" si="233"/>
        <v/>
      </c>
      <c r="AI90" s="126" t="str">
        <f t="shared" si="234"/>
        <v/>
      </c>
      <c r="AJ90" s="127" t="str">
        <f t="shared" si="235"/>
        <v/>
      </c>
      <c r="AK90" s="128" t="str">
        <f t="shared" si="236"/>
        <v/>
      </c>
      <c r="AM90" s="3"/>
      <c r="AN90" s="120"/>
      <c r="AO90" s="121" t="str">
        <f t="shared" si="237"/>
        <v/>
      </c>
      <c r="AP90" s="122" t="str">
        <f t="shared" si="238"/>
        <v/>
      </c>
      <c r="AQ90" s="123" t="str">
        <f t="shared" si="239"/>
        <v/>
      </c>
      <c r="AR90" s="123" t="str">
        <f t="shared" si="240"/>
        <v/>
      </c>
      <c r="AS90" s="124" t="str">
        <f t="shared" si="241"/>
        <v/>
      </c>
      <c r="AT90" s="125" t="str">
        <f t="shared" si="242"/>
        <v/>
      </c>
      <c r="AU90" s="126" t="str">
        <f t="shared" si="243"/>
        <v/>
      </c>
      <c r="AV90" s="127" t="str">
        <f t="shared" si="244"/>
        <v/>
      </c>
      <c r="AW90" s="128" t="str">
        <f t="shared" si="245"/>
        <v/>
      </c>
      <c r="AX90" s="83"/>
      <c r="AY90" s="3"/>
      <c r="AZ90" s="120"/>
      <c r="BA90" s="121" t="str">
        <f t="shared" si="246"/>
        <v/>
      </c>
      <c r="BB90" s="122" t="str">
        <f t="shared" si="247"/>
        <v/>
      </c>
      <c r="BC90" s="123" t="str">
        <f t="shared" si="248"/>
        <v/>
      </c>
      <c r="BD90" s="123" t="str">
        <f t="shared" si="249"/>
        <v/>
      </c>
      <c r="BE90" s="124" t="str">
        <f t="shared" si="250"/>
        <v/>
      </c>
      <c r="BF90" s="125" t="str">
        <f t="shared" si="251"/>
        <v/>
      </c>
      <c r="BG90" s="126" t="str">
        <f t="shared" si="252"/>
        <v/>
      </c>
      <c r="BH90" s="127" t="str">
        <f t="shared" si="253"/>
        <v/>
      </c>
      <c r="BI90" s="128" t="str">
        <f t="shared" si="254"/>
        <v/>
      </c>
      <c r="BJ90" s="83"/>
      <c r="BK90" s="3"/>
      <c r="BL90" s="120"/>
      <c r="BM90" s="121" t="str">
        <f t="shared" si="255"/>
        <v/>
      </c>
      <c r="BN90" s="122" t="str">
        <f t="shared" si="256"/>
        <v/>
      </c>
      <c r="BO90" s="123" t="str">
        <f t="shared" si="257"/>
        <v/>
      </c>
      <c r="BP90" s="123" t="str">
        <f t="shared" si="258"/>
        <v/>
      </c>
      <c r="BQ90" s="124" t="str">
        <f t="shared" si="259"/>
        <v/>
      </c>
      <c r="BR90" s="125" t="str">
        <f t="shared" si="260"/>
        <v/>
      </c>
      <c r="BS90" s="126" t="str">
        <f t="shared" si="261"/>
        <v/>
      </c>
      <c r="BT90" s="127" t="str">
        <f t="shared" si="262"/>
        <v/>
      </c>
      <c r="BU90" s="128" t="str">
        <f t="shared" si="263"/>
        <v/>
      </c>
      <c r="BV90" s="83"/>
      <c r="BW90" s="3"/>
      <c r="BX90" s="120"/>
      <c r="BY90" s="121" t="str">
        <f t="shared" si="264"/>
        <v/>
      </c>
      <c r="BZ90" s="122" t="str">
        <f t="shared" si="265"/>
        <v/>
      </c>
      <c r="CA90" s="123" t="str">
        <f t="shared" si="266"/>
        <v/>
      </c>
      <c r="CB90" s="123" t="str">
        <f t="shared" si="267"/>
        <v/>
      </c>
      <c r="CC90" s="124" t="str">
        <f t="shared" si="268"/>
        <v/>
      </c>
      <c r="CD90" s="125" t="str">
        <f t="shared" si="269"/>
        <v/>
      </c>
      <c r="CE90" s="126" t="str">
        <f t="shared" si="270"/>
        <v/>
      </c>
      <c r="CF90" s="127" t="str">
        <f t="shared" si="271"/>
        <v/>
      </c>
      <c r="CG90" s="128" t="str">
        <f t="shared" si="272"/>
        <v/>
      </c>
      <c r="CH90" s="83"/>
      <c r="CI90" s="3"/>
      <c r="CJ90" s="120"/>
      <c r="CK90" s="121" t="str">
        <f t="shared" si="273"/>
        <v/>
      </c>
      <c r="CL90" s="122" t="str">
        <f t="shared" si="274"/>
        <v/>
      </c>
      <c r="CM90" s="123" t="str">
        <f t="shared" si="275"/>
        <v/>
      </c>
      <c r="CN90" s="123" t="str">
        <f t="shared" si="276"/>
        <v/>
      </c>
      <c r="CO90" s="124" t="str">
        <f t="shared" si="277"/>
        <v/>
      </c>
      <c r="CP90" s="125" t="str">
        <f t="shared" si="278"/>
        <v/>
      </c>
      <c r="CQ90" s="126" t="str">
        <f t="shared" si="279"/>
        <v/>
      </c>
      <c r="CR90" s="127" t="str">
        <f t="shared" si="280"/>
        <v/>
      </c>
      <c r="CS90" s="128" t="str">
        <f t="shared" si="281"/>
        <v/>
      </c>
      <c r="CT90" s="83"/>
      <c r="CU90" s="3"/>
      <c r="CV90" s="120"/>
      <c r="CW90" s="121" t="str">
        <f t="shared" si="282"/>
        <v/>
      </c>
      <c r="CX90" s="122" t="str">
        <f t="shared" si="283"/>
        <v/>
      </c>
      <c r="CY90" s="123" t="str">
        <f t="shared" si="284"/>
        <v/>
      </c>
      <c r="CZ90" s="123" t="str">
        <f t="shared" si="285"/>
        <v/>
      </c>
      <c r="DA90" s="124" t="str">
        <f t="shared" si="286"/>
        <v/>
      </c>
      <c r="DB90" s="125" t="str">
        <f t="shared" si="287"/>
        <v/>
      </c>
      <c r="DC90" s="126" t="str">
        <f t="shared" si="288"/>
        <v/>
      </c>
      <c r="DD90" s="127" t="str">
        <f t="shared" si="289"/>
        <v/>
      </c>
      <c r="DE90" s="128" t="str">
        <f t="shared" si="290"/>
        <v/>
      </c>
      <c r="DF90" s="83"/>
      <c r="DG90" s="3"/>
      <c r="DH90" s="120"/>
      <c r="DI90" s="121" t="str">
        <f t="shared" si="10"/>
        <v/>
      </c>
      <c r="DJ90" s="122" t="str">
        <f t="shared" si="11"/>
        <v/>
      </c>
      <c r="DK90" s="123" t="str">
        <f t="shared" si="12"/>
        <v/>
      </c>
      <c r="DL90" s="123" t="str">
        <f t="shared" si="13"/>
        <v/>
      </c>
      <c r="DM90" s="124" t="str">
        <f t="shared" si="14"/>
        <v/>
      </c>
      <c r="DN90" s="125" t="str">
        <f t="shared" si="15"/>
        <v/>
      </c>
      <c r="DO90" s="126" t="str">
        <f t="shared" si="16"/>
        <v/>
      </c>
      <c r="DP90" s="127" t="str">
        <f t="shared" si="17"/>
        <v/>
      </c>
      <c r="DQ90" s="128" t="str">
        <f t="shared" si="18"/>
        <v/>
      </c>
      <c r="DR90" s="83"/>
      <c r="DS90" s="3"/>
      <c r="DT90" s="120"/>
      <c r="DU90" s="121" t="str">
        <f t="shared" si="19"/>
        <v/>
      </c>
      <c r="DV90" s="122" t="str">
        <f t="shared" si="20"/>
        <v/>
      </c>
      <c r="DW90" s="123" t="str">
        <f t="shared" si="291"/>
        <v/>
      </c>
      <c r="DX90" s="123" t="str">
        <f t="shared" si="292"/>
        <v/>
      </c>
      <c r="DY90" s="124" t="str">
        <f t="shared" si="83"/>
        <v/>
      </c>
      <c r="DZ90" s="125" t="str">
        <f t="shared" si="24"/>
        <v/>
      </c>
      <c r="EA90" s="126" t="str">
        <f t="shared" si="25"/>
        <v/>
      </c>
      <c r="EB90" s="127" t="str">
        <f t="shared" si="199"/>
        <v/>
      </c>
      <c r="EC90" s="128" t="str">
        <f t="shared" si="27"/>
        <v/>
      </c>
      <c r="ED90" s="83"/>
      <c r="EE90" s="3"/>
      <c r="EF90" s="120"/>
      <c r="EG90" s="121" t="str">
        <f t="shared" si="51"/>
        <v/>
      </c>
      <c r="EH90" s="122" t="str">
        <f t="shared" si="52"/>
        <v/>
      </c>
      <c r="EI90" s="123" t="str">
        <f t="shared" si="293"/>
        <v/>
      </c>
      <c r="EJ90" s="123" t="str">
        <f t="shared" si="294"/>
        <v/>
      </c>
      <c r="EK90" s="124" t="str">
        <f t="shared" si="200"/>
        <v/>
      </c>
      <c r="EL90" s="125" t="str">
        <f t="shared" si="201"/>
        <v/>
      </c>
      <c r="EM90" s="126" t="str">
        <f t="shared" si="202"/>
        <v/>
      </c>
      <c r="EN90" s="127" t="str">
        <f t="shared" si="295"/>
        <v/>
      </c>
      <c r="EO90" s="128" t="str">
        <f t="shared" si="204"/>
        <v/>
      </c>
      <c r="EP90" s="83"/>
      <c r="EQ90" s="3"/>
      <c r="ER90" s="120"/>
      <c r="ES90" s="121" t="str">
        <f t="shared" si="43"/>
        <v/>
      </c>
      <c r="ET90" s="122" t="str">
        <f t="shared" si="44"/>
        <v/>
      </c>
      <c r="EU90" s="123" t="str">
        <f t="shared" si="45"/>
        <v/>
      </c>
      <c r="EV90" s="123" t="str">
        <f t="shared" si="46"/>
        <v/>
      </c>
      <c r="EW90" s="124" t="str">
        <f t="shared" si="205"/>
        <v/>
      </c>
      <c r="EX90" s="125" t="str">
        <f t="shared" si="206"/>
        <v/>
      </c>
      <c r="EY90" s="126" t="str">
        <f t="shared" si="207"/>
        <v/>
      </c>
      <c r="EZ90" s="127" t="str">
        <f t="shared" si="296"/>
        <v/>
      </c>
      <c r="FA90" s="128" t="str">
        <f t="shared" si="209"/>
        <v/>
      </c>
      <c r="FB90" s="83"/>
      <c r="FC90" s="3"/>
      <c r="FD90" s="120"/>
    </row>
    <row r="91" spans="1:160" ht="13.5" customHeight="1">
      <c r="A91" s="91"/>
      <c r="D91" s="2"/>
      <c r="E91" s="121" t="str">
        <f t="shared" si="210"/>
        <v/>
      </c>
      <c r="F91" s="122" t="str">
        <f t="shared" si="211"/>
        <v/>
      </c>
      <c r="G91" s="123" t="str">
        <f t="shared" si="212"/>
        <v/>
      </c>
      <c r="H91" s="123" t="str">
        <f t="shared" si="213"/>
        <v/>
      </c>
      <c r="I91" s="124" t="str">
        <f t="shared" si="214"/>
        <v/>
      </c>
      <c r="J91" s="125" t="str">
        <f t="shared" si="215"/>
        <v/>
      </c>
      <c r="K91" s="126" t="str">
        <f t="shared" si="216"/>
        <v/>
      </c>
      <c r="L91" s="127" t="str">
        <f t="shared" si="217"/>
        <v/>
      </c>
      <c r="M91" s="128" t="str">
        <f t="shared" si="218"/>
        <v/>
      </c>
      <c r="O91" s="3"/>
      <c r="Q91" s="121" t="str">
        <f t="shared" si="219"/>
        <v/>
      </c>
      <c r="R91" s="122" t="str">
        <f t="shared" si="220"/>
        <v/>
      </c>
      <c r="S91" s="123" t="str">
        <f t="shared" si="221"/>
        <v/>
      </c>
      <c r="T91" s="123" t="str">
        <f t="shared" si="222"/>
        <v/>
      </c>
      <c r="U91" s="124" t="str">
        <f t="shared" si="223"/>
        <v/>
      </c>
      <c r="V91" s="125" t="str">
        <f t="shared" si="224"/>
        <v/>
      </c>
      <c r="W91" s="126" t="str">
        <f t="shared" si="225"/>
        <v/>
      </c>
      <c r="X91" s="127" t="str">
        <f t="shared" si="226"/>
        <v/>
      </c>
      <c r="Y91" s="128" t="str">
        <f t="shared" si="227"/>
        <v/>
      </c>
      <c r="AA91" s="3"/>
      <c r="AC91" s="121" t="str">
        <f t="shared" si="228"/>
        <v/>
      </c>
      <c r="AD91" s="122" t="str">
        <f t="shared" si="229"/>
        <v/>
      </c>
      <c r="AE91" s="123" t="str">
        <f t="shared" si="230"/>
        <v/>
      </c>
      <c r="AF91" s="123" t="str">
        <f t="shared" si="231"/>
        <v/>
      </c>
      <c r="AG91" s="124" t="str">
        <f t="shared" si="232"/>
        <v/>
      </c>
      <c r="AH91" s="125" t="str">
        <f t="shared" si="233"/>
        <v/>
      </c>
      <c r="AI91" s="126" t="str">
        <f t="shared" si="234"/>
        <v/>
      </c>
      <c r="AJ91" s="127" t="str">
        <f t="shared" si="235"/>
        <v/>
      </c>
      <c r="AK91" s="128" t="str">
        <f t="shared" si="236"/>
        <v/>
      </c>
      <c r="AM91" s="3"/>
      <c r="AO91" s="121" t="str">
        <f t="shared" si="237"/>
        <v/>
      </c>
      <c r="AP91" s="122" t="str">
        <f t="shared" si="238"/>
        <v/>
      </c>
      <c r="AQ91" s="123" t="str">
        <f t="shared" si="239"/>
        <v/>
      </c>
      <c r="AR91" s="123" t="str">
        <f t="shared" si="240"/>
        <v/>
      </c>
      <c r="AS91" s="124" t="str">
        <f t="shared" si="241"/>
        <v/>
      </c>
      <c r="AT91" s="125" t="str">
        <f t="shared" si="242"/>
        <v/>
      </c>
      <c r="AU91" s="126" t="str">
        <f t="shared" si="243"/>
        <v/>
      </c>
      <c r="AV91" s="127" t="str">
        <f t="shared" si="244"/>
        <v/>
      </c>
      <c r="AW91" s="128" t="str">
        <f t="shared" si="245"/>
        <v/>
      </c>
      <c r="AX91" s="83"/>
      <c r="AY91" s="3"/>
      <c r="AZ91" s="83"/>
      <c r="BA91" s="121" t="str">
        <f t="shared" si="246"/>
        <v/>
      </c>
      <c r="BB91" s="122" t="str">
        <f t="shared" si="247"/>
        <v/>
      </c>
      <c r="BC91" s="123" t="str">
        <f t="shared" si="248"/>
        <v/>
      </c>
      <c r="BD91" s="123" t="str">
        <f t="shared" si="249"/>
        <v/>
      </c>
      <c r="BE91" s="124" t="str">
        <f t="shared" si="250"/>
        <v/>
      </c>
      <c r="BF91" s="125" t="str">
        <f t="shared" si="251"/>
        <v/>
      </c>
      <c r="BG91" s="126" t="str">
        <f t="shared" si="252"/>
        <v/>
      </c>
      <c r="BH91" s="127" t="str">
        <f t="shared" si="253"/>
        <v/>
      </c>
      <c r="BI91" s="128" t="str">
        <f t="shared" si="254"/>
        <v/>
      </c>
      <c r="BJ91" s="83"/>
      <c r="BK91" s="3"/>
      <c r="BL91" s="83"/>
      <c r="BM91" s="121" t="str">
        <f t="shared" si="255"/>
        <v/>
      </c>
      <c r="BN91" s="122" t="str">
        <f t="shared" si="256"/>
        <v/>
      </c>
      <c r="BO91" s="123" t="str">
        <f t="shared" si="257"/>
        <v/>
      </c>
      <c r="BP91" s="123" t="str">
        <f t="shared" si="258"/>
        <v/>
      </c>
      <c r="BQ91" s="124" t="str">
        <f t="shared" si="259"/>
        <v/>
      </c>
      <c r="BR91" s="125" t="str">
        <f t="shared" si="260"/>
        <v/>
      </c>
      <c r="BS91" s="126" t="str">
        <f t="shared" si="261"/>
        <v/>
      </c>
      <c r="BT91" s="127" t="str">
        <f t="shared" si="262"/>
        <v/>
      </c>
      <c r="BU91" s="128" t="str">
        <f t="shared" si="263"/>
        <v/>
      </c>
      <c r="BV91" s="83"/>
      <c r="BW91" s="3"/>
      <c r="BX91" s="83"/>
      <c r="BY91" s="121" t="str">
        <f t="shared" si="264"/>
        <v/>
      </c>
      <c r="BZ91" s="122" t="str">
        <f t="shared" si="265"/>
        <v/>
      </c>
      <c r="CA91" s="123" t="str">
        <f t="shared" si="266"/>
        <v/>
      </c>
      <c r="CB91" s="123" t="str">
        <f t="shared" si="267"/>
        <v/>
      </c>
      <c r="CC91" s="124" t="str">
        <f t="shared" si="268"/>
        <v/>
      </c>
      <c r="CD91" s="125" t="str">
        <f t="shared" si="269"/>
        <v/>
      </c>
      <c r="CE91" s="126" t="str">
        <f t="shared" si="270"/>
        <v/>
      </c>
      <c r="CF91" s="127" t="str">
        <f t="shared" si="271"/>
        <v/>
      </c>
      <c r="CG91" s="128" t="str">
        <f t="shared" si="272"/>
        <v/>
      </c>
      <c r="CH91" s="83"/>
      <c r="CI91" s="3"/>
      <c r="CJ91" s="83"/>
      <c r="CK91" s="121" t="str">
        <f t="shared" si="273"/>
        <v/>
      </c>
      <c r="CL91" s="122" t="str">
        <f t="shared" si="274"/>
        <v/>
      </c>
      <c r="CM91" s="123" t="str">
        <f t="shared" si="275"/>
        <v/>
      </c>
      <c r="CN91" s="123" t="str">
        <f t="shared" si="276"/>
        <v/>
      </c>
      <c r="CO91" s="124" t="str">
        <f t="shared" si="277"/>
        <v/>
      </c>
      <c r="CP91" s="125" t="str">
        <f t="shared" si="278"/>
        <v/>
      </c>
      <c r="CQ91" s="126" t="str">
        <f t="shared" si="279"/>
        <v/>
      </c>
      <c r="CR91" s="127" t="str">
        <f t="shared" si="280"/>
        <v/>
      </c>
      <c r="CS91" s="128" t="str">
        <f t="shared" si="281"/>
        <v/>
      </c>
      <c r="CT91" s="83"/>
      <c r="CU91" s="3"/>
      <c r="CV91" s="83"/>
      <c r="CW91" s="121" t="str">
        <f t="shared" si="282"/>
        <v/>
      </c>
      <c r="CX91" s="122" t="str">
        <f t="shared" si="283"/>
        <v/>
      </c>
      <c r="CY91" s="123" t="str">
        <f t="shared" si="284"/>
        <v/>
      </c>
      <c r="CZ91" s="123" t="str">
        <f t="shared" si="285"/>
        <v/>
      </c>
      <c r="DA91" s="124" t="str">
        <f t="shared" si="286"/>
        <v/>
      </c>
      <c r="DB91" s="125" t="str">
        <f t="shared" si="287"/>
        <v/>
      </c>
      <c r="DC91" s="126" t="str">
        <f t="shared" si="288"/>
        <v/>
      </c>
      <c r="DD91" s="127" t="str">
        <f t="shared" si="289"/>
        <v/>
      </c>
      <c r="DE91" s="128" t="str">
        <f t="shared" si="290"/>
        <v/>
      </c>
      <c r="DF91" s="83"/>
      <c r="DG91" s="3"/>
      <c r="DH91" s="83"/>
      <c r="DI91" s="121" t="str">
        <f t="shared" si="10"/>
        <v/>
      </c>
      <c r="DJ91" s="122" t="str">
        <f t="shared" si="11"/>
        <v/>
      </c>
      <c r="DK91" s="123" t="str">
        <f t="shared" si="12"/>
        <v/>
      </c>
      <c r="DL91" s="123" t="str">
        <f t="shared" si="13"/>
        <v/>
      </c>
      <c r="DM91" s="124" t="str">
        <f t="shared" si="14"/>
        <v/>
      </c>
      <c r="DN91" s="125" t="str">
        <f t="shared" si="15"/>
        <v/>
      </c>
      <c r="DO91" s="126" t="str">
        <f t="shared" si="16"/>
        <v/>
      </c>
      <c r="DP91" s="127" t="str">
        <f t="shared" si="17"/>
        <v/>
      </c>
      <c r="DQ91" s="128" t="str">
        <f t="shared" si="18"/>
        <v/>
      </c>
      <c r="DR91" s="83"/>
      <c r="DS91" s="3"/>
      <c r="DT91" s="83"/>
      <c r="DU91" s="121" t="str">
        <f t="shared" si="19"/>
        <v/>
      </c>
      <c r="DV91" s="122" t="str">
        <f t="shared" si="20"/>
        <v/>
      </c>
      <c r="DW91" s="123" t="str">
        <f t="shared" si="291"/>
        <v/>
      </c>
      <c r="DX91" s="123" t="str">
        <f t="shared" si="292"/>
        <v/>
      </c>
      <c r="DY91" s="124" t="str">
        <f t="shared" si="83"/>
        <v/>
      </c>
      <c r="DZ91" s="125" t="str">
        <f t="shared" si="24"/>
        <v/>
      </c>
      <c r="EA91" s="126" t="str">
        <f t="shared" si="25"/>
        <v/>
      </c>
      <c r="EB91" s="127" t="str">
        <f t="shared" si="199"/>
        <v/>
      </c>
      <c r="EC91" s="128" t="str">
        <f t="shared" si="27"/>
        <v/>
      </c>
      <c r="ED91" s="83"/>
      <c r="EE91" s="3"/>
      <c r="EF91" s="83"/>
      <c r="EG91" s="121" t="str">
        <f t="shared" si="51"/>
        <v/>
      </c>
      <c r="EH91" s="122" t="str">
        <f t="shared" si="52"/>
        <v/>
      </c>
      <c r="EI91" s="123" t="str">
        <f t="shared" si="293"/>
        <v/>
      </c>
      <c r="EJ91" s="123" t="str">
        <f t="shared" si="294"/>
        <v/>
      </c>
      <c r="EK91" s="124" t="str">
        <f t="shared" si="200"/>
        <v/>
      </c>
      <c r="EL91" s="125" t="str">
        <f t="shared" si="201"/>
        <v/>
      </c>
      <c r="EM91" s="126" t="str">
        <f t="shared" si="202"/>
        <v/>
      </c>
      <c r="EN91" s="127" t="str">
        <f t="shared" si="295"/>
        <v/>
      </c>
      <c r="EO91" s="128" t="str">
        <f t="shared" si="204"/>
        <v/>
      </c>
      <c r="EP91" s="83"/>
      <c r="EQ91" s="3"/>
      <c r="ER91" s="83"/>
      <c r="ES91" s="121" t="str">
        <f t="shared" si="43"/>
        <v/>
      </c>
      <c r="ET91" s="122" t="str">
        <f t="shared" si="44"/>
        <v/>
      </c>
      <c r="EU91" s="123" t="str">
        <f t="shared" ref="EU91:EU117" si="297">IF(EW91="","",ES$2)</f>
        <v/>
      </c>
      <c r="EV91" s="123" t="str">
        <f t="shared" ref="EV91:EV117" si="298">IF(EW91="","",ES$3)</f>
        <v/>
      </c>
      <c r="EW91" s="124" t="str">
        <f t="shared" si="205"/>
        <v/>
      </c>
      <c r="EX91" s="125" t="str">
        <f t="shared" si="206"/>
        <v/>
      </c>
      <c r="EY91" s="126" t="str">
        <f t="shared" si="207"/>
        <v/>
      </c>
      <c r="EZ91" s="127" t="str">
        <f t="shared" si="296"/>
        <v/>
      </c>
      <c r="FA91" s="128" t="str">
        <f t="shared" si="209"/>
        <v/>
      </c>
      <c r="FB91" s="83"/>
      <c r="FC91" s="3"/>
      <c r="FD91" s="83"/>
    </row>
    <row r="92" spans="1:160" ht="13.5" customHeight="1">
      <c r="A92" s="91"/>
      <c r="E92" s="121" t="str">
        <f t="shared" si="210"/>
        <v/>
      </c>
      <c r="F92" s="122" t="str">
        <f t="shared" si="211"/>
        <v/>
      </c>
      <c r="G92" s="123" t="str">
        <f t="shared" si="212"/>
        <v/>
      </c>
      <c r="H92" s="123" t="str">
        <f t="shared" si="213"/>
        <v/>
      </c>
      <c r="I92" s="124" t="str">
        <f t="shared" si="214"/>
        <v/>
      </c>
      <c r="J92" s="125" t="str">
        <f t="shared" si="215"/>
        <v/>
      </c>
      <c r="K92" s="126" t="str">
        <f t="shared" si="216"/>
        <v/>
      </c>
      <c r="L92" s="127" t="str">
        <f t="shared" si="217"/>
        <v/>
      </c>
      <c r="M92" s="128" t="str">
        <f t="shared" si="218"/>
        <v/>
      </c>
      <c r="O92" s="3"/>
      <c r="Q92" s="121" t="str">
        <f t="shared" si="219"/>
        <v/>
      </c>
      <c r="R92" s="122" t="str">
        <f t="shared" si="220"/>
        <v/>
      </c>
      <c r="S92" s="123" t="str">
        <f t="shared" si="221"/>
        <v/>
      </c>
      <c r="T92" s="123" t="str">
        <f t="shared" si="222"/>
        <v/>
      </c>
      <c r="U92" s="124" t="str">
        <f t="shared" si="223"/>
        <v/>
      </c>
      <c r="V92" s="125" t="str">
        <f t="shared" si="224"/>
        <v/>
      </c>
      <c r="W92" s="126" t="str">
        <f t="shared" si="225"/>
        <v/>
      </c>
      <c r="X92" s="127" t="str">
        <f t="shared" si="226"/>
        <v/>
      </c>
      <c r="Y92" s="128" t="str">
        <f t="shared" si="227"/>
        <v/>
      </c>
      <c r="AA92" s="3"/>
      <c r="AC92" s="121" t="str">
        <f t="shared" si="228"/>
        <v/>
      </c>
      <c r="AD92" s="122" t="str">
        <f t="shared" si="229"/>
        <v/>
      </c>
      <c r="AE92" s="123" t="str">
        <f t="shared" si="230"/>
        <v/>
      </c>
      <c r="AF92" s="123" t="str">
        <f t="shared" si="231"/>
        <v/>
      </c>
      <c r="AG92" s="124" t="str">
        <f t="shared" si="232"/>
        <v/>
      </c>
      <c r="AH92" s="125" t="str">
        <f t="shared" si="233"/>
        <v/>
      </c>
      <c r="AI92" s="126" t="str">
        <f t="shared" si="234"/>
        <v/>
      </c>
      <c r="AJ92" s="127" t="str">
        <f t="shared" si="235"/>
        <v/>
      </c>
      <c r="AK92" s="128" t="str">
        <f t="shared" si="236"/>
        <v/>
      </c>
      <c r="AM92" s="3"/>
      <c r="AO92" s="121" t="str">
        <f t="shared" si="237"/>
        <v/>
      </c>
      <c r="AP92" s="122" t="str">
        <f t="shared" si="238"/>
        <v/>
      </c>
      <c r="AQ92" s="123" t="str">
        <f t="shared" si="239"/>
        <v/>
      </c>
      <c r="AR92" s="123" t="str">
        <f t="shared" si="240"/>
        <v/>
      </c>
      <c r="AS92" s="124" t="str">
        <f t="shared" si="241"/>
        <v/>
      </c>
      <c r="AT92" s="125" t="str">
        <f t="shared" si="242"/>
        <v/>
      </c>
      <c r="AU92" s="126" t="str">
        <f t="shared" si="243"/>
        <v/>
      </c>
      <c r="AV92" s="127" t="str">
        <f t="shared" si="244"/>
        <v/>
      </c>
      <c r="AW92" s="128" t="str">
        <f t="shared" si="245"/>
        <v/>
      </c>
      <c r="AX92" s="83"/>
      <c r="AY92" s="3"/>
      <c r="AZ92" s="83"/>
      <c r="BA92" s="121" t="str">
        <f t="shared" si="246"/>
        <v/>
      </c>
      <c r="BB92" s="122" t="str">
        <f t="shared" si="247"/>
        <v/>
      </c>
      <c r="BC92" s="123" t="str">
        <f t="shared" si="248"/>
        <v/>
      </c>
      <c r="BD92" s="123" t="str">
        <f t="shared" si="249"/>
        <v/>
      </c>
      <c r="BE92" s="124" t="str">
        <f t="shared" si="250"/>
        <v/>
      </c>
      <c r="BF92" s="125" t="str">
        <f t="shared" si="251"/>
        <v/>
      </c>
      <c r="BG92" s="126" t="str">
        <f t="shared" si="252"/>
        <v/>
      </c>
      <c r="BH92" s="127" t="str">
        <f t="shared" si="253"/>
        <v/>
      </c>
      <c r="BI92" s="128" t="str">
        <f t="shared" si="254"/>
        <v/>
      </c>
      <c r="BJ92" s="83"/>
      <c r="BK92" s="3"/>
      <c r="BL92" s="83"/>
      <c r="BM92" s="121" t="str">
        <f t="shared" si="255"/>
        <v/>
      </c>
      <c r="BN92" s="122" t="str">
        <f t="shared" si="256"/>
        <v/>
      </c>
      <c r="BO92" s="123" t="str">
        <f t="shared" si="257"/>
        <v/>
      </c>
      <c r="BP92" s="123" t="str">
        <f t="shared" si="258"/>
        <v/>
      </c>
      <c r="BQ92" s="124" t="str">
        <f t="shared" si="259"/>
        <v/>
      </c>
      <c r="BR92" s="125" t="str">
        <f t="shared" si="260"/>
        <v/>
      </c>
      <c r="BS92" s="126" t="str">
        <f t="shared" si="261"/>
        <v/>
      </c>
      <c r="BT92" s="127" t="str">
        <f t="shared" si="262"/>
        <v/>
      </c>
      <c r="BU92" s="128" t="str">
        <f t="shared" si="263"/>
        <v/>
      </c>
      <c r="BV92" s="83"/>
      <c r="BW92" s="3"/>
      <c r="BX92" s="83"/>
      <c r="BY92" s="121" t="str">
        <f t="shared" si="264"/>
        <v/>
      </c>
      <c r="BZ92" s="122" t="str">
        <f t="shared" si="265"/>
        <v/>
      </c>
      <c r="CA92" s="123" t="str">
        <f t="shared" si="266"/>
        <v/>
      </c>
      <c r="CB92" s="123" t="str">
        <f t="shared" si="267"/>
        <v/>
      </c>
      <c r="CC92" s="124" t="str">
        <f t="shared" si="268"/>
        <v/>
      </c>
      <c r="CD92" s="125" t="str">
        <f t="shared" si="269"/>
        <v/>
      </c>
      <c r="CE92" s="126" t="str">
        <f t="shared" si="270"/>
        <v/>
      </c>
      <c r="CF92" s="127" t="str">
        <f t="shared" si="271"/>
        <v/>
      </c>
      <c r="CG92" s="128" t="str">
        <f t="shared" si="272"/>
        <v/>
      </c>
      <c r="CH92" s="83"/>
      <c r="CI92" s="3"/>
      <c r="CJ92" s="83"/>
      <c r="CK92" s="121" t="str">
        <f t="shared" si="273"/>
        <v/>
      </c>
      <c r="CL92" s="122" t="str">
        <f t="shared" si="274"/>
        <v/>
      </c>
      <c r="CM92" s="123" t="str">
        <f t="shared" si="275"/>
        <v/>
      </c>
      <c r="CN92" s="123" t="str">
        <f t="shared" si="276"/>
        <v/>
      </c>
      <c r="CO92" s="124" t="str">
        <f t="shared" si="277"/>
        <v/>
      </c>
      <c r="CP92" s="125" t="str">
        <f t="shared" si="278"/>
        <v/>
      </c>
      <c r="CQ92" s="126" t="str">
        <f t="shared" si="279"/>
        <v/>
      </c>
      <c r="CR92" s="127" t="str">
        <f t="shared" si="280"/>
        <v/>
      </c>
      <c r="CS92" s="128" t="str">
        <f t="shared" si="281"/>
        <v/>
      </c>
      <c r="CT92" s="83"/>
      <c r="CU92" s="3"/>
      <c r="CV92" s="83"/>
      <c r="CW92" s="121" t="str">
        <f t="shared" si="282"/>
        <v/>
      </c>
      <c r="CX92" s="122" t="str">
        <f t="shared" si="283"/>
        <v/>
      </c>
      <c r="CY92" s="123" t="str">
        <f t="shared" si="284"/>
        <v/>
      </c>
      <c r="CZ92" s="123" t="str">
        <f t="shared" si="285"/>
        <v/>
      </c>
      <c r="DA92" s="124" t="str">
        <f t="shared" si="286"/>
        <v/>
      </c>
      <c r="DB92" s="125" t="str">
        <f t="shared" si="287"/>
        <v/>
      </c>
      <c r="DC92" s="126" t="str">
        <f t="shared" si="288"/>
        <v/>
      </c>
      <c r="DD92" s="127" t="str">
        <f t="shared" si="289"/>
        <v/>
      </c>
      <c r="DE92" s="128" t="str">
        <f t="shared" si="290"/>
        <v/>
      </c>
      <c r="DF92" s="83"/>
      <c r="DG92" s="3"/>
      <c r="DH92" s="83"/>
      <c r="DI92" s="121" t="str">
        <f t="shared" si="10"/>
        <v/>
      </c>
      <c r="DJ92" s="122" t="str">
        <f t="shared" si="11"/>
        <v/>
      </c>
      <c r="DK92" s="123" t="str">
        <f t="shared" si="12"/>
        <v/>
      </c>
      <c r="DL92" s="123" t="str">
        <f t="shared" si="13"/>
        <v/>
      </c>
      <c r="DM92" s="124" t="str">
        <f t="shared" si="14"/>
        <v/>
      </c>
      <c r="DN92" s="125" t="str">
        <f t="shared" si="15"/>
        <v/>
      </c>
      <c r="DO92" s="126" t="str">
        <f t="shared" si="16"/>
        <v/>
      </c>
      <c r="DP92" s="127" t="str">
        <f t="shared" si="17"/>
        <v/>
      </c>
      <c r="DQ92" s="128" t="str">
        <f t="shared" si="18"/>
        <v/>
      </c>
      <c r="DR92" s="83"/>
      <c r="DS92" s="3"/>
      <c r="DT92" s="83"/>
      <c r="DU92" s="121" t="str">
        <f t="shared" si="19"/>
        <v/>
      </c>
      <c r="DV92" s="122" t="str">
        <f t="shared" si="20"/>
        <v/>
      </c>
      <c r="DW92" s="123" t="str">
        <f t="shared" si="291"/>
        <v/>
      </c>
      <c r="DX92" s="123" t="str">
        <f t="shared" si="292"/>
        <v/>
      </c>
      <c r="DY92" s="124" t="str">
        <f t="shared" si="83"/>
        <v/>
      </c>
      <c r="DZ92" s="125" t="str">
        <f t="shared" si="24"/>
        <v/>
      </c>
      <c r="EA92" s="126" t="str">
        <f t="shared" si="25"/>
        <v/>
      </c>
      <c r="EB92" s="127" t="str">
        <f t="shared" si="199"/>
        <v/>
      </c>
      <c r="EC92" s="128" t="str">
        <f t="shared" si="27"/>
        <v/>
      </c>
      <c r="ED92" s="83"/>
      <c r="EE92" s="3"/>
      <c r="EF92" s="83"/>
      <c r="EG92" s="121" t="str">
        <f t="shared" si="51"/>
        <v/>
      </c>
      <c r="EH92" s="122" t="str">
        <f t="shared" si="52"/>
        <v/>
      </c>
      <c r="EI92" s="123" t="str">
        <f t="shared" si="293"/>
        <v/>
      </c>
      <c r="EJ92" s="123" t="str">
        <f t="shared" si="294"/>
        <v/>
      </c>
      <c r="EK92" s="124" t="str">
        <f t="shared" si="200"/>
        <v/>
      </c>
      <c r="EL92" s="125" t="str">
        <f t="shared" si="201"/>
        <v/>
      </c>
      <c r="EM92" s="126" t="str">
        <f t="shared" si="202"/>
        <v/>
      </c>
      <c r="EN92" s="127" t="str">
        <f t="shared" si="295"/>
        <v/>
      </c>
      <c r="EO92" s="128" t="str">
        <f t="shared" si="204"/>
        <v/>
      </c>
      <c r="EP92" s="83"/>
      <c r="EQ92" s="3"/>
      <c r="ER92" s="83"/>
      <c r="ES92" s="121" t="str">
        <f t="shared" si="43"/>
        <v/>
      </c>
      <c r="ET92" s="122" t="str">
        <f t="shared" si="44"/>
        <v/>
      </c>
      <c r="EU92" s="123" t="str">
        <f t="shared" si="297"/>
        <v/>
      </c>
      <c r="EV92" s="123" t="str">
        <f t="shared" si="298"/>
        <v/>
      </c>
      <c r="EW92" s="124" t="str">
        <f t="shared" si="205"/>
        <v/>
      </c>
      <c r="EX92" s="125" t="str">
        <f t="shared" si="206"/>
        <v/>
      </c>
      <c r="EY92" s="126" t="str">
        <f t="shared" si="207"/>
        <v/>
      </c>
      <c r="EZ92" s="127" t="str">
        <f t="shared" si="296"/>
        <v/>
      </c>
      <c r="FA92" s="128" t="str">
        <f t="shared" si="209"/>
        <v/>
      </c>
      <c r="FB92" s="83"/>
      <c r="FC92" s="3"/>
      <c r="FD92" s="83"/>
    </row>
    <row r="93" spans="1:160" ht="13.5" customHeight="1">
      <c r="A93" s="91"/>
      <c r="E93" s="121" t="str">
        <f t="shared" si="210"/>
        <v/>
      </c>
      <c r="F93" s="122" t="str">
        <f t="shared" si="211"/>
        <v/>
      </c>
      <c r="G93" s="123" t="str">
        <f t="shared" si="212"/>
        <v/>
      </c>
      <c r="H93" s="123" t="str">
        <f t="shared" si="213"/>
        <v/>
      </c>
      <c r="I93" s="124" t="str">
        <f t="shared" si="214"/>
        <v/>
      </c>
      <c r="J93" s="125" t="str">
        <f t="shared" si="215"/>
        <v/>
      </c>
      <c r="K93" s="126" t="str">
        <f t="shared" si="216"/>
        <v/>
      </c>
      <c r="L93" s="127" t="str">
        <f t="shared" si="217"/>
        <v/>
      </c>
      <c r="M93" s="128" t="str">
        <f t="shared" si="218"/>
        <v/>
      </c>
      <c r="O93" s="3"/>
      <c r="Q93" s="121" t="str">
        <f t="shared" si="219"/>
        <v/>
      </c>
      <c r="R93" s="122" t="str">
        <f t="shared" si="220"/>
        <v/>
      </c>
      <c r="S93" s="123" t="str">
        <f t="shared" si="221"/>
        <v/>
      </c>
      <c r="T93" s="123" t="str">
        <f t="shared" si="222"/>
        <v/>
      </c>
      <c r="U93" s="124" t="str">
        <f t="shared" si="223"/>
        <v/>
      </c>
      <c r="V93" s="125" t="str">
        <f t="shared" si="224"/>
        <v/>
      </c>
      <c r="W93" s="126" t="str">
        <f t="shared" si="225"/>
        <v/>
      </c>
      <c r="X93" s="127" t="str">
        <f t="shared" si="226"/>
        <v/>
      </c>
      <c r="Y93" s="128" t="str">
        <f t="shared" si="227"/>
        <v/>
      </c>
      <c r="AA93" s="3"/>
      <c r="AC93" s="121" t="str">
        <f t="shared" si="228"/>
        <v/>
      </c>
      <c r="AD93" s="122" t="str">
        <f t="shared" si="229"/>
        <v/>
      </c>
      <c r="AE93" s="123" t="str">
        <f t="shared" si="230"/>
        <v/>
      </c>
      <c r="AF93" s="123" t="str">
        <f t="shared" si="231"/>
        <v/>
      </c>
      <c r="AG93" s="124" t="str">
        <f t="shared" si="232"/>
        <v/>
      </c>
      <c r="AH93" s="125" t="str">
        <f t="shared" si="233"/>
        <v/>
      </c>
      <c r="AI93" s="126" t="str">
        <f t="shared" si="234"/>
        <v/>
      </c>
      <c r="AJ93" s="127" t="str">
        <f t="shared" si="235"/>
        <v/>
      </c>
      <c r="AK93" s="128" t="str">
        <f t="shared" si="236"/>
        <v/>
      </c>
      <c r="AM93" s="3"/>
      <c r="AO93" s="121" t="str">
        <f t="shared" si="237"/>
        <v/>
      </c>
      <c r="AP93" s="122" t="str">
        <f t="shared" si="238"/>
        <v/>
      </c>
      <c r="AQ93" s="123" t="str">
        <f t="shared" si="239"/>
        <v/>
      </c>
      <c r="AR93" s="123" t="str">
        <f t="shared" si="240"/>
        <v/>
      </c>
      <c r="AS93" s="124" t="str">
        <f t="shared" si="241"/>
        <v/>
      </c>
      <c r="AT93" s="125" t="str">
        <f t="shared" si="242"/>
        <v/>
      </c>
      <c r="AU93" s="126" t="str">
        <f t="shared" si="243"/>
        <v/>
      </c>
      <c r="AV93" s="127" t="str">
        <f t="shared" si="244"/>
        <v/>
      </c>
      <c r="AW93" s="128" t="str">
        <f t="shared" si="245"/>
        <v/>
      </c>
      <c r="AX93" s="83"/>
      <c r="AY93" s="3"/>
      <c r="AZ93" s="83"/>
      <c r="BA93" s="121" t="str">
        <f t="shared" si="246"/>
        <v/>
      </c>
      <c r="BB93" s="122" t="str">
        <f t="shared" si="247"/>
        <v/>
      </c>
      <c r="BC93" s="123" t="str">
        <f t="shared" si="248"/>
        <v/>
      </c>
      <c r="BD93" s="123" t="str">
        <f t="shared" si="249"/>
        <v/>
      </c>
      <c r="BE93" s="124" t="str">
        <f t="shared" si="250"/>
        <v/>
      </c>
      <c r="BF93" s="125" t="str">
        <f t="shared" si="251"/>
        <v/>
      </c>
      <c r="BG93" s="126" t="str">
        <f t="shared" si="252"/>
        <v/>
      </c>
      <c r="BH93" s="127" t="str">
        <f t="shared" si="253"/>
        <v/>
      </c>
      <c r="BI93" s="128" t="str">
        <f t="shared" si="254"/>
        <v/>
      </c>
      <c r="BJ93" s="83"/>
      <c r="BK93" s="3"/>
      <c r="BL93" s="83"/>
      <c r="BM93" s="121" t="str">
        <f t="shared" si="255"/>
        <v/>
      </c>
      <c r="BN93" s="122" t="str">
        <f t="shared" si="256"/>
        <v/>
      </c>
      <c r="BO93" s="123" t="str">
        <f t="shared" si="257"/>
        <v/>
      </c>
      <c r="BP93" s="123" t="str">
        <f t="shared" si="258"/>
        <v/>
      </c>
      <c r="BQ93" s="124" t="str">
        <f t="shared" si="259"/>
        <v/>
      </c>
      <c r="BR93" s="125" t="str">
        <f t="shared" si="260"/>
        <v/>
      </c>
      <c r="BS93" s="126" t="str">
        <f t="shared" si="261"/>
        <v/>
      </c>
      <c r="BT93" s="127" t="str">
        <f t="shared" si="262"/>
        <v/>
      </c>
      <c r="BU93" s="128" t="str">
        <f t="shared" si="263"/>
        <v/>
      </c>
      <c r="BV93" s="83"/>
      <c r="BW93" s="3"/>
      <c r="BX93" s="83"/>
      <c r="BY93" s="121" t="str">
        <f t="shared" si="264"/>
        <v/>
      </c>
      <c r="BZ93" s="122" t="str">
        <f t="shared" si="265"/>
        <v/>
      </c>
      <c r="CA93" s="123" t="str">
        <f t="shared" si="266"/>
        <v/>
      </c>
      <c r="CB93" s="123" t="str">
        <f t="shared" si="267"/>
        <v/>
      </c>
      <c r="CC93" s="124" t="str">
        <f t="shared" si="268"/>
        <v/>
      </c>
      <c r="CD93" s="125" t="str">
        <f t="shared" si="269"/>
        <v/>
      </c>
      <c r="CE93" s="126" t="str">
        <f t="shared" si="270"/>
        <v/>
      </c>
      <c r="CF93" s="127" t="str">
        <f t="shared" si="271"/>
        <v/>
      </c>
      <c r="CG93" s="128" t="str">
        <f t="shared" si="272"/>
        <v/>
      </c>
      <c r="CH93" s="83"/>
      <c r="CI93" s="3"/>
      <c r="CJ93" s="83"/>
      <c r="CK93" s="121" t="str">
        <f t="shared" si="273"/>
        <v/>
      </c>
      <c r="CL93" s="122" t="str">
        <f t="shared" si="274"/>
        <v/>
      </c>
      <c r="CM93" s="123" t="str">
        <f t="shared" si="275"/>
        <v/>
      </c>
      <c r="CN93" s="123" t="str">
        <f t="shared" si="276"/>
        <v/>
      </c>
      <c r="CO93" s="124" t="str">
        <f t="shared" si="277"/>
        <v/>
      </c>
      <c r="CP93" s="125" t="str">
        <f t="shared" si="278"/>
        <v/>
      </c>
      <c r="CQ93" s="126" t="str">
        <f t="shared" si="279"/>
        <v/>
      </c>
      <c r="CR93" s="127" t="str">
        <f t="shared" si="280"/>
        <v/>
      </c>
      <c r="CS93" s="128" t="str">
        <f t="shared" si="281"/>
        <v/>
      </c>
      <c r="CT93" s="83"/>
      <c r="CU93" s="3"/>
      <c r="CV93" s="83"/>
      <c r="CW93" s="121" t="str">
        <f t="shared" si="282"/>
        <v/>
      </c>
      <c r="CX93" s="122" t="str">
        <f t="shared" si="283"/>
        <v/>
      </c>
      <c r="CY93" s="123" t="str">
        <f t="shared" si="284"/>
        <v/>
      </c>
      <c r="CZ93" s="123" t="str">
        <f t="shared" si="285"/>
        <v/>
      </c>
      <c r="DA93" s="124" t="str">
        <f t="shared" si="286"/>
        <v/>
      </c>
      <c r="DB93" s="125" t="str">
        <f t="shared" si="287"/>
        <v/>
      </c>
      <c r="DC93" s="126" t="str">
        <f t="shared" si="288"/>
        <v/>
      </c>
      <c r="DD93" s="127" t="str">
        <f t="shared" si="289"/>
        <v/>
      </c>
      <c r="DE93" s="128" t="str">
        <f t="shared" si="290"/>
        <v/>
      </c>
      <c r="DF93" s="83"/>
      <c r="DG93" s="3"/>
      <c r="DH93" s="83"/>
      <c r="DI93" s="121" t="str">
        <f t="shared" si="10"/>
        <v/>
      </c>
      <c r="DJ93" s="122" t="str">
        <f t="shared" si="11"/>
        <v/>
      </c>
      <c r="DK93" s="123" t="str">
        <f t="shared" si="12"/>
        <v/>
      </c>
      <c r="DL93" s="123" t="str">
        <f t="shared" si="13"/>
        <v/>
      </c>
      <c r="DM93" s="124" t="str">
        <f t="shared" si="14"/>
        <v/>
      </c>
      <c r="DN93" s="125" t="str">
        <f t="shared" si="15"/>
        <v/>
      </c>
      <c r="DO93" s="126" t="str">
        <f t="shared" si="16"/>
        <v/>
      </c>
      <c r="DP93" s="127" t="str">
        <f t="shared" si="17"/>
        <v/>
      </c>
      <c r="DQ93" s="128" t="str">
        <f t="shared" si="18"/>
        <v/>
      </c>
      <c r="DR93" s="83"/>
      <c r="DS93" s="3"/>
      <c r="DT93" s="83"/>
      <c r="DU93" s="121" t="str">
        <f t="shared" si="19"/>
        <v/>
      </c>
      <c r="DV93" s="122" t="str">
        <f t="shared" si="20"/>
        <v/>
      </c>
      <c r="DW93" s="123" t="str">
        <f t="shared" si="291"/>
        <v/>
      </c>
      <c r="DX93" s="123" t="str">
        <f t="shared" si="292"/>
        <v/>
      </c>
      <c r="DY93" s="124" t="str">
        <f t="shared" si="83"/>
        <v/>
      </c>
      <c r="DZ93" s="125" t="str">
        <f t="shared" si="24"/>
        <v/>
      </c>
      <c r="EA93" s="126" t="str">
        <f t="shared" si="25"/>
        <v/>
      </c>
      <c r="EB93" s="127" t="str">
        <f t="shared" si="199"/>
        <v/>
      </c>
      <c r="EC93" s="128" t="str">
        <f t="shared" si="27"/>
        <v/>
      </c>
      <c r="ED93" s="83"/>
      <c r="EE93" s="3"/>
      <c r="EF93" s="83"/>
      <c r="EG93" s="121" t="str">
        <f t="shared" si="51"/>
        <v/>
      </c>
      <c r="EH93" s="122" t="str">
        <f t="shared" si="52"/>
        <v/>
      </c>
      <c r="EI93" s="123" t="str">
        <f t="shared" si="293"/>
        <v/>
      </c>
      <c r="EJ93" s="123" t="str">
        <f t="shared" si="294"/>
        <v/>
      </c>
      <c r="EK93" s="124" t="str">
        <f t="shared" si="200"/>
        <v/>
      </c>
      <c r="EL93" s="125" t="str">
        <f t="shared" si="201"/>
        <v/>
      </c>
      <c r="EM93" s="126" t="str">
        <f t="shared" si="202"/>
        <v/>
      </c>
      <c r="EN93" s="127" t="str">
        <f t="shared" si="295"/>
        <v/>
      </c>
      <c r="EO93" s="128" t="str">
        <f t="shared" si="204"/>
        <v/>
      </c>
      <c r="EP93" s="83"/>
      <c r="EQ93" s="3"/>
      <c r="ER93" s="83"/>
      <c r="ES93" s="121" t="str">
        <f t="shared" si="43"/>
        <v/>
      </c>
      <c r="ET93" s="122" t="str">
        <f t="shared" si="44"/>
        <v/>
      </c>
      <c r="EU93" s="123" t="str">
        <f t="shared" si="297"/>
        <v/>
      </c>
      <c r="EV93" s="123" t="str">
        <f t="shared" si="298"/>
        <v/>
      </c>
      <c r="EW93" s="124" t="str">
        <f t="shared" si="205"/>
        <v/>
      </c>
      <c r="EX93" s="125" t="str">
        <f t="shared" si="206"/>
        <v/>
      </c>
      <c r="EY93" s="126" t="str">
        <f t="shared" si="207"/>
        <v/>
      </c>
      <c r="EZ93" s="127" t="str">
        <f t="shared" si="296"/>
        <v/>
      </c>
      <c r="FA93" s="128" t="str">
        <f t="shared" si="209"/>
        <v/>
      </c>
      <c r="FB93" s="83"/>
      <c r="FC93" s="3"/>
      <c r="FD93" s="83"/>
    </row>
    <row r="94" spans="1:160" ht="13.5" customHeight="1">
      <c r="A94" s="91"/>
      <c r="E94" s="121" t="str">
        <f t="shared" ref="E94:E117" si="299">IF(I94="","",E$3)</f>
        <v/>
      </c>
      <c r="F94" s="122" t="str">
        <f t="shared" ref="F94:F117" si="300">IF(I94="","",E$1)</f>
        <v/>
      </c>
      <c r="G94" s="123" t="str">
        <f t="shared" ref="G94:G117" si="301">IF(I94="","",E$2)</f>
        <v/>
      </c>
      <c r="H94" s="123" t="str">
        <f t="shared" ref="H94:H117" si="302">IF(I94="","",E$3)</f>
        <v/>
      </c>
      <c r="I94" s="124" t="str">
        <f t="shared" ref="I94:I117" si="303">IF(P94="","",IF(ISNUMBER(SEARCH(":",P94)),MID(P94,FIND(":",P94)+2,FIND("(",P94)-FIND(":",P94)-3),LEFT(P94,FIND("(",P94)-2)))</f>
        <v/>
      </c>
      <c r="J94" s="125" t="str">
        <f t="shared" ref="J94:J117" si="304">IF(P94="","",MID(P94,FIND("(",P94)+1,4))</f>
        <v/>
      </c>
      <c r="K94" s="126" t="str">
        <f t="shared" ref="K94:K117" si="305">IF(ISNUMBER(SEARCH("*female*",P94)),"female",IF(ISNUMBER(SEARCH("*male*",P94)),"male",""))</f>
        <v/>
      </c>
      <c r="L94" s="127" t="str">
        <f t="shared" ref="L94:L117" si="306">IF(P94="","",IF(ISERROR(MID(P94,FIND("male,",P94)+6,(FIND(")",P94)-(FIND("male,",P94)+6))))=TRUE,"missing/error",MID(P94,FIND("male,",P94)+6,(FIND(")",P94)-(FIND("male,",P94)+6)))))</f>
        <v/>
      </c>
      <c r="M94" s="128" t="str">
        <f t="shared" ref="M94:M117" si="307">IF(I94="","",(MID(I94,(SEARCH("^^",SUBSTITUTE(I94," ","^^",LEN(I94)-LEN(SUBSTITUTE(I94," ","")))))+1,99)&amp;"_"&amp;LEFT(I94,FIND(" ",I94)-1)&amp;"_"&amp;J94))</f>
        <v/>
      </c>
      <c r="O94" s="3"/>
      <c r="Q94" s="121" t="str">
        <f t="shared" ref="Q94:Q117" si="308">IF(U94="","",Q$3)</f>
        <v/>
      </c>
      <c r="R94" s="122" t="str">
        <f t="shared" ref="R94:R117" si="309">IF(U94="","",Q$1)</f>
        <v/>
      </c>
      <c r="S94" s="123" t="str">
        <f t="shared" ref="S94:S117" si="310">IF(U94="","",Q$2)</f>
        <v/>
      </c>
      <c r="T94" s="123" t="str">
        <f t="shared" ref="T94:T117" si="311">IF(U94="","",Q$3)</f>
        <v/>
      </c>
      <c r="U94" s="124" t="str">
        <f t="shared" ref="U94:U117" si="312">IF(AB94="","",IF(ISNUMBER(SEARCH(":",AB94)),MID(AB94,FIND(":",AB94)+2,FIND("(",AB94)-FIND(":",AB94)-3),LEFT(AB94,FIND("(",AB94)-2)))</f>
        <v/>
      </c>
      <c r="V94" s="125" t="str">
        <f t="shared" ref="V94:V117" si="313">IF(AB94="","",MID(AB94,FIND("(",AB94)+1,4))</f>
        <v/>
      </c>
      <c r="W94" s="126" t="str">
        <f t="shared" ref="W94:W117" si="314">IF(ISNUMBER(SEARCH("*female*",AB94)),"female",IF(ISNUMBER(SEARCH("*male*",AB94)),"male",""))</f>
        <v/>
      </c>
      <c r="X94" s="127" t="str">
        <f t="shared" ref="X94:X117" si="315">IF(AB94="","",IF(ISERROR(MID(AB94,FIND("male,",AB94)+6,(FIND(")",AB94)-(FIND("male,",AB94)+6))))=TRUE,"missing/error",MID(AB94,FIND("male,",AB94)+6,(FIND(")",AB94)-(FIND("male,",AB94)+6)))))</f>
        <v/>
      </c>
      <c r="Y94" s="128" t="str">
        <f t="shared" ref="Y94:Y117" si="316">IF(U94="","",(MID(U94,(SEARCH("^^",SUBSTITUTE(U94," ","^^",LEN(U94)-LEN(SUBSTITUTE(U94," ","")))))+1,99)&amp;"_"&amp;LEFT(U94,FIND(" ",U94)-1)&amp;"_"&amp;V94))</f>
        <v/>
      </c>
      <c r="AA94" s="3"/>
      <c r="AC94" s="121" t="str">
        <f t="shared" ref="AC94:AC117" si="317">IF(AG94="","",AC$3)</f>
        <v/>
      </c>
      <c r="AD94" s="122" t="str">
        <f t="shared" ref="AD94:AD117" si="318">IF(AG94="","",AC$1)</f>
        <v/>
      </c>
      <c r="AE94" s="123" t="str">
        <f t="shared" ref="AE94:AE117" si="319">IF(AG94="","",AC$2)</f>
        <v/>
      </c>
      <c r="AF94" s="123" t="str">
        <f t="shared" ref="AF94:AF117" si="320">IF(AG94="","",AC$3)</f>
        <v/>
      </c>
      <c r="AG94" s="124" t="str">
        <f t="shared" ref="AG94:AG117" si="321">IF(AN94="","",IF(ISNUMBER(SEARCH(":",AN94)),MID(AN94,FIND(":",AN94)+2,FIND("(",AN94)-FIND(":",AN94)-3),LEFT(AN94,FIND("(",AN94)-2)))</f>
        <v/>
      </c>
      <c r="AH94" s="125" t="str">
        <f t="shared" ref="AH94:AH117" si="322">IF(AN94="","",MID(AN94,FIND("(",AN94)+1,4))</f>
        <v/>
      </c>
      <c r="AI94" s="126" t="str">
        <f t="shared" ref="AI94:AI117" si="323">IF(ISNUMBER(SEARCH("*female*",AN94)),"female",IF(ISNUMBER(SEARCH("*male*",AN94)),"male",""))</f>
        <v/>
      </c>
      <c r="AJ94" s="127" t="str">
        <f t="shared" ref="AJ94:AJ117" si="324">IF(AN94="","",IF(ISERROR(MID(AN94,FIND("male,",AN94)+6,(FIND(")",AN94)-(FIND("male,",AN94)+6))))=TRUE,"missing/error",MID(AN94,FIND("male,",AN94)+6,(FIND(")",AN94)-(FIND("male,",AN94)+6)))))</f>
        <v/>
      </c>
      <c r="AK94" s="128" t="str">
        <f t="shared" ref="AK94:AK117" si="325">IF(AG94="","",(MID(AG94,(SEARCH("^^",SUBSTITUTE(AG94," ","^^",LEN(AG94)-LEN(SUBSTITUTE(AG94," ","")))))+1,99)&amp;"_"&amp;LEFT(AG94,FIND(" ",AG94)-1)&amp;"_"&amp;AH94))</f>
        <v/>
      </c>
      <c r="AM94" s="3"/>
      <c r="AO94" s="121" t="str">
        <f t="shared" ref="AO94:AO117" si="326">IF(AS94="","",AO$3)</f>
        <v/>
      </c>
      <c r="AP94" s="122" t="str">
        <f t="shared" ref="AP94:AP117" si="327">IF(AS94="","",AO$1)</f>
        <v/>
      </c>
      <c r="AQ94" s="123" t="str">
        <f t="shared" ref="AQ94:AQ117" si="328">IF(AS94="","",AO$2)</f>
        <v/>
      </c>
      <c r="AR94" s="123" t="str">
        <f t="shared" ref="AR94:AR117" si="329">IF(AS94="","",AO$3)</f>
        <v/>
      </c>
      <c r="AS94" s="124" t="str">
        <f t="shared" ref="AS94:AS117" si="330">IF(AZ94="","",IF(ISNUMBER(SEARCH(":",AZ94)),MID(AZ94,FIND(":",AZ94)+2,FIND("(",AZ94)-FIND(":",AZ94)-3),LEFT(AZ94,FIND("(",AZ94)-2)))</f>
        <v/>
      </c>
      <c r="AT94" s="125" t="str">
        <f t="shared" ref="AT94:AT117" si="331">IF(AZ94="","",MID(AZ94,FIND("(",AZ94)+1,4))</f>
        <v/>
      </c>
      <c r="AU94" s="126" t="str">
        <f t="shared" ref="AU94:AU117" si="332">IF(ISNUMBER(SEARCH("*female*",AZ94)),"female",IF(ISNUMBER(SEARCH("*male*",AZ94)),"male",""))</f>
        <v/>
      </c>
      <c r="AV94" s="127" t="str">
        <f t="shared" ref="AV94:AV117" si="333">IF(AZ94="","",IF(ISERROR(MID(AZ94,FIND("male,",AZ94)+6,(FIND(")",AZ94)-(FIND("male,",AZ94)+6))))=TRUE,"missing/error",MID(AZ94,FIND("male,",AZ94)+6,(FIND(")",AZ94)-(FIND("male,",AZ94)+6)))))</f>
        <v/>
      </c>
      <c r="AW94" s="128" t="str">
        <f t="shared" ref="AW94:AW117" si="334">IF(AS94="","",(MID(AS94,(SEARCH("^^",SUBSTITUTE(AS94," ","^^",LEN(AS94)-LEN(SUBSTITUTE(AS94," ","")))))+1,99)&amp;"_"&amp;LEFT(AS94,FIND(" ",AS94)-1)&amp;"_"&amp;AT94))</f>
        <v/>
      </c>
      <c r="AX94" s="83"/>
      <c r="AY94" s="3"/>
      <c r="AZ94" s="83"/>
      <c r="BA94" s="121" t="str">
        <f t="shared" ref="BA94:BA117" si="335">IF(BE94="","",BA$3)</f>
        <v/>
      </c>
      <c r="BB94" s="122" t="str">
        <f t="shared" ref="BB94:BB117" si="336">IF(BE94="","",BA$1)</f>
        <v/>
      </c>
      <c r="BC94" s="123" t="str">
        <f t="shared" ref="BC94:BC117" si="337">IF(BE94="","",BA$2)</f>
        <v/>
      </c>
      <c r="BD94" s="123" t="str">
        <f t="shared" ref="BD94:BD117" si="338">IF(BE94="","",BA$3)</f>
        <v/>
      </c>
      <c r="BE94" s="124" t="str">
        <f t="shared" ref="BE94:BE117" si="339">IF(BL94="","",IF(ISNUMBER(SEARCH(":",BL94)),MID(BL94,FIND(":",BL94)+2,FIND("(",BL94)-FIND(":",BL94)-3),LEFT(BL94,FIND("(",BL94)-2)))</f>
        <v/>
      </c>
      <c r="BF94" s="125" t="str">
        <f t="shared" ref="BF94:BF117" si="340">IF(BL94="","",MID(BL94,FIND("(",BL94)+1,4))</f>
        <v/>
      </c>
      <c r="BG94" s="126" t="str">
        <f t="shared" ref="BG94:BG117" si="341">IF(ISNUMBER(SEARCH("*female*",BL94)),"female",IF(ISNUMBER(SEARCH("*male*",BL94)),"male",""))</f>
        <v/>
      </c>
      <c r="BH94" s="127" t="str">
        <f t="shared" ref="BH94:BH117" si="342">IF(BL94="","",IF(ISERROR(MID(BL94,FIND("male,",BL94)+6,(FIND(")",BL94)-(FIND("male,",BL94)+6))))=TRUE,"missing/error",MID(BL94,FIND("male,",BL94)+6,(FIND(")",BL94)-(FIND("male,",BL94)+6)))))</f>
        <v/>
      </c>
      <c r="BI94" s="128" t="str">
        <f t="shared" ref="BI94:BI117" si="343">IF(BE94="","",(MID(BE94,(SEARCH("^^",SUBSTITUTE(BE94," ","^^",LEN(BE94)-LEN(SUBSTITUTE(BE94," ","")))))+1,99)&amp;"_"&amp;LEFT(BE94,FIND(" ",BE94)-1)&amp;"_"&amp;BF94))</f>
        <v/>
      </c>
      <c r="BJ94" s="83"/>
      <c r="BK94" s="3"/>
      <c r="BL94" s="83"/>
      <c r="BM94" s="121" t="str">
        <f t="shared" ref="BM94:BM117" si="344">IF(BQ94="","",BM$3)</f>
        <v/>
      </c>
      <c r="BN94" s="122" t="str">
        <f t="shared" ref="BN94:BN117" si="345">IF(BQ94="","",BM$1)</f>
        <v/>
      </c>
      <c r="BO94" s="123" t="str">
        <f t="shared" ref="BO94:BO117" si="346">IF(BQ94="","",BM$2)</f>
        <v/>
      </c>
      <c r="BP94" s="123" t="str">
        <f t="shared" ref="BP94:BP117" si="347">IF(BQ94="","",BM$3)</f>
        <v/>
      </c>
      <c r="BQ94" s="124" t="str">
        <f t="shared" ref="BQ94:BQ117" si="348">IF(BX94="","",IF(ISNUMBER(SEARCH(":",BX94)),MID(BX94,FIND(":",BX94)+2,FIND("(",BX94)-FIND(":",BX94)-3),LEFT(BX94,FIND("(",BX94)-2)))</f>
        <v/>
      </c>
      <c r="BR94" s="125" t="str">
        <f t="shared" ref="BR94:BR117" si="349">IF(BX94="","",MID(BX94,FIND("(",BX94)+1,4))</f>
        <v/>
      </c>
      <c r="BS94" s="126" t="str">
        <f t="shared" ref="BS94:BS117" si="350">IF(ISNUMBER(SEARCH("*female*",BX94)),"female",IF(ISNUMBER(SEARCH("*male*",BX94)),"male",""))</f>
        <v/>
      </c>
      <c r="BT94" s="127" t="str">
        <f t="shared" ref="BT94:BT117" si="351">IF(BX94="","",IF(ISERROR(MID(BX94,FIND("male,",BX94)+6,(FIND(")",BX94)-(FIND("male,",BX94)+6))))=TRUE,"missing/error",MID(BX94,FIND("male,",BX94)+6,(FIND(")",BX94)-(FIND("male,",BX94)+6)))))</f>
        <v/>
      </c>
      <c r="BU94" s="128" t="str">
        <f t="shared" ref="BU94:BU117" si="352">IF(BQ94="","",(MID(BQ94,(SEARCH("^^",SUBSTITUTE(BQ94," ","^^",LEN(BQ94)-LEN(SUBSTITUTE(BQ94," ","")))))+1,99)&amp;"_"&amp;LEFT(BQ94,FIND(" ",BQ94)-1)&amp;"_"&amp;BR94))</f>
        <v/>
      </c>
      <c r="BV94" s="83"/>
      <c r="BW94" s="3"/>
      <c r="BX94" s="83"/>
      <c r="BY94" s="121" t="str">
        <f t="shared" ref="BY94:BY117" si="353">IF(CC94="","",BY$3)</f>
        <v/>
      </c>
      <c r="BZ94" s="122" t="str">
        <f t="shared" ref="BZ94:BZ117" si="354">IF(CC94="","",BY$1)</f>
        <v/>
      </c>
      <c r="CA94" s="123" t="str">
        <f t="shared" ref="CA94:CA117" si="355">IF(CC94="","",BY$2)</f>
        <v/>
      </c>
      <c r="CB94" s="123" t="str">
        <f t="shared" ref="CB94:CB117" si="356">IF(CC94="","",BY$3)</f>
        <v/>
      </c>
      <c r="CC94" s="124" t="str">
        <f t="shared" ref="CC94:CC117" si="357">IF(CJ94="","",IF(ISNUMBER(SEARCH(":",CJ94)),MID(CJ94,FIND(":",CJ94)+2,FIND("(",CJ94)-FIND(":",CJ94)-3),LEFT(CJ94,FIND("(",CJ94)-2)))</f>
        <v/>
      </c>
      <c r="CD94" s="125" t="str">
        <f t="shared" ref="CD94:CD117" si="358">IF(CJ94="","",MID(CJ94,FIND("(",CJ94)+1,4))</f>
        <v/>
      </c>
      <c r="CE94" s="126" t="str">
        <f t="shared" ref="CE94:CE117" si="359">IF(ISNUMBER(SEARCH("*female*",CJ94)),"female",IF(ISNUMBER(SEARCH("*male*",CJ94)),"male",""))</f>
        <v/>
      </c>
      <c r="CF94" s="127" t="str">
        <f t="shared" ref="CF94:CF117" si="360">IF(CJ94="","",IF(ISERROR(MID(CJ94,FIND("male,",CJ94)+6,(FIND(")",CJ94)-(FIND("male,",CJ94)+6))))=TRUE,"missing/error",MID(CJ94,FIND("male,",CJ94)+6,(FIND(")",CJ94)-(FIND("male,",CJ94)+6)))))</f>
        <v/>
      </c>
      <c r="CG94" s="128" t="str">
        <f t="shared" ref="CG94:CG117" si="361">IF(CC94="","",(MID(CC94,(SEARCH("^^",SUBSTITUTE(CC94," ","^^",LEN(CC94)-LEN(SUBSTITUTE(CC94," ","")))))+1,99)&amp;"_"&amp;LEFT(CC94,FIND(" ",CC94)-1)&amp;"_"&amp;CD94))</f>
        <v/>
      </c>
      <c r="CH94" s="83"/>
      <c r="CI94" s="3"/>
      <c r="CJ94" s="83"/>
      <c r="CK94" s="121" t="str">
        <f t="shared" ref="CK94:CK117" si="362">IF(CO94="","",CK$3)</f>
        <v/>
      </c>
      <c r="CL94" s="122" t="str">
        <f t="shared" ref="CL94:CL117" si="363">IF(CO94="","",CK$1)</f>
        <v/>
      </c>
      <c r="CM94" s="123" t="str">
        <f t="shared" ref="CM94:CM117" si="364">IF(CO94="","",CK$2)</f>
        <v/>
      </c>
      <c r="CN94" s="123" t="str">
        <f t="shared" ref="CN94:CN117" si="365">IF(CO94="","",CK$3)</f>
        <v/>
      </c>
      <c r="CO94" s="124" t="str">
        <f t="shared" ref="CO94:CO117" si="366">IF(CV94="","",IF(ISNUMBER(SEARCH(":",CV94)),MID(CV94,FIND(":",CV94)+2,FIND("(",CV94)-FIND(":",CV94)-3),LEFT(CV94,FIND("(",CV94)-2)))</f>
        <v/>
      </c>
      <c r="CP94" s="125" t="str">
        <f t="shared" ref="CP94:CP117" si="367">IF(CV94="","",MID(CV94,FIND("(",CV94)+1,4))</f>
        <v/>
      </c>
      <c r="CQ94" s="126" t="str">
        <f t="shared" ref="CQ94:CQ117" si="368">IF(ISNUMBER(SEARCH("*female*",CV94)),"female",IF(ISNUMBER(SEARCH("*male*",CV94)),"male",""))</f>
        <v/>
      </c>
      <c r="CR94" s="127" t="str">
        <f t="shared" ref="CR94:CR117" si="369">IF(CV94="","",IF(ISERROR(MID(CV94,FIND("male,",CV94)+6,(FIND(")",CV94)-(FIND("male,",CV94)+6))))=TRUE,"missing/error",MID(CV94,FIND("male,",CV94)+6,(FIND(")",CV94)-(FIND("male,",CV94)+6)))))</f>
        <v/>
      </c>
      <c r="CS94" s="128" t="str">
        <f t="shared" ref="CS94:CS117" si="370">IF(CO94="","",(MID(CO94,(SEARCH("^^",SUBSTITUTE(CO94," ","^^",LEN(CO94)-LEN(SUBSTITUTE(CO94," ","")))))+1,99)&amp;"_"&amp;LEFT(CO94,FIND(" ",CO94)-1)&amp;"_"&amp;CP94))</f>
        <v/>
      </c>
      <c r="CT94" s="83"/>
      <c r="CU94" s="3"/>
      <c r="CV94" s="83"/>
      <c r="CW94" s="121" t="str">
        <f t="shared" ref="CW94:CW117" si="371">IF(DA94="","",CW$3)</f>
        <v/>
      </c>
      <c r="CX94" s="122" t="str">
        <f t="shared" ref="CX94:CX117" si="372">IF(DA94="","",CW$1)</f>
        <v/>
      </c>
      <c r="CY94" s="123" t="str">
        <f t="shared" ref="CY94:CY117" si="373">IF(DA94="","",CW$2)</f>
        <v/>
      </c>
      <c r="CZ94" s="123" t="str">
        <f t="shared" ref="CZ94:CZ117" si="374">IF(DA94="","",CW$3)</f>
        <v/>
      </c>
      <c r="DA94" s="124" t="str">
        <f t="shared" ref="DA94:DA117" si="375">IF(DH94="","",IF(ISNUMBER(SEARCH(":",DH94)),MID(DH94,FIND(":",DH94)+2,FIND("(",DH94)-FIND(":",DH94)-3),LEFT(DH94,FIND("(",DH94)-2)))</f>
        <v/>
      </c>
      <c r="DB94" s="125" t="str">
        <f t="shared" ref="DB94:DB117" si="376">IF(DH94="","",MID(DH94,FIND("(",DH94)+1,4))</f>
        <v/>
      </c>
      <c r="DC94" s="126" t="str">
        <f t="shared" ref="DC94:DC117" si="377">IF(ISNUMBER(SEARCH("*female*",DH94)),"female",IF(ISNUMBER(SEARCH("*male*",DH94)),"male",""))</f>
        <v/>
      </c>
      <c r="DD94" s="127" t="str">
        <f t="shared" ref="DD94:DD117" si="378">IF(DH94="","",IF(ISERROR(MID(DH94,FIND("male,",DH94)+6,(FIND(")",DH94)-(FIND("male,",DH94)+6))))=TRUE,"missing/error",MID(DH94,FIND("male,",DH94)+6,(FIND(")",DH94)-(FIND("male,",DH94)+6)))))</f>
        <v/>
      </c>
      <c r="DE94" s="128" t="str">
        <f t="shared" ref="DE94:DE117" si="379">IF(DA94="","",(MID(DA94,(SEARCH("^^",SUBSTITUTE(DA94," ","^^",LEN(DA94)-LEN(SUBSTITUTE(DA94," ","")))))+1,99)&amp;"_"&amp;LEFT(DA94,FIND(" ",DA94)-1)&amp;"_"&amp;DB94))</f>
        <v/>
      </c>
      <c r="DF94" s="83"/>
      <c r="DG94" s="3"/>
      <c r="DH94" s="83"/>
      <c r="DI94" s="121" t="str">
        <f t="shared" ref="DI94:DI117" si="380">IF(DM94="","",DI$3)</f>
        <v/>
      </c>
      <c r="DJ94" s="122" t="str">
        <f t="shared" ref="DJ94:DJ117" si="381">IF(DM94="","",DI$1)</f>
        <v/>
      </c>
      <c r="DK94" s="123" t="str">
        <f t="shared" ref="DK94:DK117" si="382">IF(DM94="","",DI$2)</f>
        <v/>
      </c>
      <c r="DL94" s="123" t="str">
        <f t="shared" ref="DL94:DL117" si="383">IF(DM94="","",DI$3)</f>
        <v/>
      </c>
      <c r="DM94" s="124" t="str">
        <f t="shared" ref="DM94:DM117" si="384">IF(DT94="","",IF(ISNUMBER(SEARCH(":",DT94)),MID(DT94,FIND(":",DT94)+2,FIND("(",DT94)-FIND(":",DT94)-3),LEFT(DT94,FIND("(",DT94)-2)))</f>
        <v/>
      </c>
      <c r="DN94" s="125" t="str">
        <f t="shared" ref="DN94:DN117" si="385">IF(DT94="","",MID(DT94,FIND("(",DT94)+1,4))</f>
        <v/>
      </c>
      <c r="DO94" s="126" t="str">
        <f t="shared" ref="DO94:DO117" si="386">IF(ISNUMBER(SEARCH("*female*",DT94)),"female",IF(ISNUMBER(SEARCH("*male*",DT94)),"male",""))</f>
        <v/>
      </c>
      <c r="DP94" s="127" t="str">
        <f t="shared" ref="DP94:DP117" si="387">IF(DT94="","",IF(ISERROR(MID(DT94,FIND("male,",DT94)+6,(FIND(")",DT94)-(FIND("male,",DT94)+6))))=TRUE,"missing/error",MID(DT94,FIND("male,",DT94)+6,(FIND(")",DT94)-(FIND("male,",DT94)+6)))))</f>
        <v/>
      </c>
      <c r="DQ94" s="128" t="str">
        <f t="shared" ref="DQ94:DQ117" si="388">IF(DM94="","",(MID(DM94,(SEARCH("^^",SUBSTITUTE(DM94," ","^^",LEN(DM94)-LEN(SUBSTITUTE(DM94," ","")))))+1,99)&amp;"_"&amp;LEFT(DM94,FIND(" ",DM94)-1)&amp;"_"&amp;DN94))</f>
        <v/>
      </c>
      <c r="DR94" s="83"/>
      <c r="DS94" s="3"/>
      <c r="DT94" s="83"/>
      <c r="DU94" s="121" t="str">
        <f t="shared" si="19"/>
        <v/>
      </c>
      <c r="DV94" s="122" t="str">
        <f t="shared" si="20"/>
        <v/>
      </c>
      <c r="DW94" s="123" t="str">
        <f t="shared" si="291"/>
        <v/>
      </c>
      <c r="DX94" s="123" t="str">
        <f t="shared" si="292"/>
        <v/>
      </c>
      <c r="DY94" s="124" t="str">
        <f t="shared" si="83"/>
        <v/>
      </c>
      <c r="DZ94" s="125" t="str">
        <f t="shared" si="24"/>
        <v/>
      </c>
      <c r="EA94" s="126" t="str">
        <f t="shared" si="25"/>
        <v/>
      </c>
      <c r="EB94" s="127" t="str">
        <f t="shared" si="199"/>
        <v/>
      </c>
      <c r="EC94" s="128" t="str">
        <f t="shared" si="27"/>
        <v/>
      </c>
      <c r="ED94" s="83"/>
      <c r="EE94" s="3"/>
      <c r="EF94" s="83"/>
      <c r="EG94" s="121" t="str">
        <f t="shared" si="51"/>
        <v/>
      </c>
      <c r="EH94" s="122" t="str">
        <f t="shared" si="52"/>
        <v/>
      </c>
      <c r="EI94" s="123" t="str">
        <f t="shared" si="293"/>
        <v/>
      </c>
      <c r="EJ94" s="123" t="str">
        <f t="shared" si="294"/>
        <v/>
      </c>
      <c r="EK94" s="124" t="str">
        <f t="shared" si="200"/>
        <v/>
      </c>
      <c r="EL94" s="125" t="str">
        <f t="shared" si="201"/>
        <v/>
      </c>
      <c r="EM94" s="126" t="str">
        <f t="shared" si="202"/>
        <v/>
      </c>
      <c r="EN94" s="127" t="str">
        <f t="shared" si="295"/>
        <v/>
      </c>
      <c r="EO94" s="128" t="str">
        <f t="shared" si="204"/>
        <v/>
      </c>
      <c r="EP94" s="83"/>
      <c r="EQ94" s="3"/>
      <c r="ER94" s="83"/>
      <c r="ES94" s="121" t="str">
        <f t="shared" si="43"/>
        <v/>
      </c>
      <c r="ET94" s="122" t="str">
        <f t="shared" si="44"/>
        <v/>
      </c>
      <c r="EU94" s="123" t="str">
        <f t="shared" si="297"/>
        <v/>
      </c>
      <c r="EV94" s="123" t="str">
        <f t="shared" si="298"/>
        <v/>
      </c>
      <c r="EW94" s="124" t="str">
        <f t="shared" si="205"/>
        <v/>
      </c>
      <c r="EX94" s="125" t="str">
        <f t="shared" si="206"/>
        <v/>
      </c>
      <c r="EY94" s="126" t="str">
        <f t="shared" si="207"/>
        <v/>
      </c>
      <c r="EZ94" s="127" t="str">
        <f t="shared" si="296"/>
        <v/>
      </c>
      <c r="FA94" s="128" t="str">
        <f t="shared" si="209"/>
        <v/>
      </c>
      <c r="FB94" s="83"/>
      <c r="FC94" s="3"/>
      <c r="FD94" s="83"/>
    </row>
    <row r="95" spans="1:160" ht="13.5" customHeight="1">
      <c r="A95" s="91"/>
      <c r="E95" s="121" t="str">
        <f t="shared" si="299"/>
        <v/>
      </c>
      <c r="F95" s="122" t="str">
        <f t="shared" si="300"/>
        <v/>
      </c>
      <c r="G95" s="123" t="str">
        <f t="shared" si="301"/>
        <v/>
      </c>
      <c r="H95" s="123" t="str">
        <f t="shared" si="302"/>
        <v/>
      </c>
      <c r="I95" s="124" t="str">
        <f t="shared" si="303"/>
        <v/>
      </c>
      <c r="J95" s="125" t="str">
        <f t="shared" si="304"/>
        <v/>
      </c>
      <c r="K95" s="126" t="str">
        <f t="shared" si="305"/>
        <v/>
      </c>
      <c r="L95" s="127" t="str">
        <f t="shared" si="306"/>
        <v/>
      </c>
      <c r="M95" s="128" t="str">
        <f t="shared" si="307"/>
        <v/>
      </c>
      <c r="O95" s="3"/>
      <c r="Q95" s="121" t="str">
        <f t="shared" si="308"/>
        <v/>
      </c>
      <c r="R95" s="122" t="str">
        <f t="shared" si="309"/>
        <v/>
      </c>
      <c r="S95" s="123" t="str">
        <f t="shared" si="310"/>
        <v/>
      </c>
      <c r="T95" s="123" t="str">
        <f t="shared" si="311"/>
        <v/>
      </c>
      <c r="U95" s="124" t="str">
        <f t="shared" si="312"/>
        <v/>
      </c>
      <c r="V95" s="125" t="str">
        <f t="shared" si="313"/>
        <v/>
      </c>
      <c r="W95" s="126" t="str">
        <f t="shared" si="314"/>
        <v/>
      </c>
      <c r="X95" s="127" t="str">
        <f t="shared" si="315"/>
        <v/>
      </c>
      <c r="Y95" s="128" t="str">
        <f t="shared" si="316"/>
        <v/>
      </c>
      <c r="AA95" s="3"/>
      <c r="AC95" s="121" t="str">
        <f t="shared" si="317"/>
        <v/>
      </c>
      <c r="AD95" s="122" t="str">
        <f t="shared" si="318"/>
        <v/>
      </c>
      <c r="AE95" s="123" t="str">
        <f t="shared" si="319"/>
        <v/>
      </c>
      <c r="AF95" s="123" t="str">
        <f t="shared" si="320"/>
        <v/>
      </c>
      <c r="AG95" s="124" t="str">
        <f t="shared" si="321"/>
        <v/>
      </c>
      <c r="AH95" s="125" t="str">
        <f t="shared" si="322"/>
        <v/>
      </c>
      <c r="AI95" s="126" t="str">
        <f t="shared" si="323"/>
        <v/>
      </c>
      <c r="AJ95" s="127" t="str">
        <f t="shared" si="324"/>
        <v/>
      </c>
      <c r="AK95" s="128" t="str">
        <f t="shared" si="325"/>
        <v/>
      </c>
      <c r="AM95" s="3"/>
      <c r="AO95" s="121" t="str">
        <f t="shared" si="326"/>
        <v/>
      </c>
      <c r="AP95" s="122" t="str">
        <f t="shared" si="327"/>
        <v/>
      </c>
      <c r="AQ95" s="123" t="str">
        <f t="shared" si="328"/>
        <v/>
      </c>
      <c r="AR95" s="123" t="str">
        <f t="shared" si="329"/>
        <v/>
      </c>
      <c r="AS95" s="124" t="str">
        <f t="shared" si="330"/>
        <v/>
      </c>
      <c r="AT95" s="125" t="str">
        <f t="shared" si="331"/>
        <v/>
      </c>
      <c r="AU95" s="126" t="str">
        <f t="shared" si="332"/>
        <v/>
      </c>
      <c r="AV95" s="127" t="str">
        <f t="shared" si="333"/>
        <v/>
      </c>
      <c r="AW95" s="128" t="str">
        <f t="shared" si="334"/>
        <v/>
      </c>
      <c r="AX95" s="83"/>
      <c r="AY95" s="3"/>
      <c r="AZ95" s="83"/>
      <c r="BA95" s="121" t="str">
        <f t="shared" si="335"/>
        <v/>
      </c>
      <c r="BB95" s="122" t="str">
        <f t="shared" si="336"/>
        <v/>
      </c>
      <c r="BC95" s="123" t="str">
        <f t="shared" si="337"/>
        <v/>
      </c>
      <c r="BD95" s="123" t="str">
        <f t="shared" si="338"/>
        <v/>
      </c>
      <c r="BE95" s="124" t="str">
        <f t="shared" si="339"/>
        <v/>
      </c>
      <c r="BF95" s="125" t="str">
        <f t="shared" si="340"/>
        <v/>
      </c>
      <c r="BG95" s="126" t="str">
        <f t="shared" si="341"/>
        <v/>
      </c>
      <c r="BH95" s="127" t="str">
        <f t="shared" si="342"/>
        <v/>
      </c>
      <c r="BI95" s="128" t="str">
        <f t="shared" si="343"/>
        <v/>
      </c>
      <c r="BJ95" s="83"/>
      <c r="BK95" s="3"/>
      <c r="BL95" s="83"/>
      <c r="BM95" s="121" t="str">
        <f t="shared" si="344"/>
        <v/>
      </c>
      <c r="BN95" s="122" t="str">
        <f t="shared" si="345"/>
        <v/>
      </c>
      <c r="BO95" s="123" t="str">
        <f t="shared" si="346"/>
        <v/>
      </c>
      <c r="BP95" s="123" t="str">
        <f t="shared" si="347"/>
        <v/>
      </c>
      <c r="BQ95" s="124" t="str">
        <f t="shared" si="348"/>
        <v/>
      </c>
      <c r="BR95" s="125" t="str">
        <f t="shared" si="349"/>
        <v/>
      </c>
      <c r="BS95" s="126" t="str">
        <f t="shared" si="350"/>
        <v/>
      </c>
      <c r="BT95" s="127" t="str">
        <f t="shared" si="351"/>
        <v/>
      </c>
      <c r="BU95" s="128" t="str">
        <f t="shared" si="352"/>
        <v/>
      </c>
      <c r="BV95" s="83"/>
      <c r="BW95" s="3"/>
      <c r="BX95" s="83"/>
      <c r="BY95" s="121" t="str">
        <f t="shared" si="353"/>
        <v/>
      </c>
      <c r="BZ95" s="122" t="str">
        <f t="shared" si="354"/>
        <v/>
      </c>
      <c r="CA95" s="123" t="str">
        <f t="shared" si="355"/>
        <v/>
      </c>
      <c r="CB95" s="123" t="str">
        <f t="shared" si="356"/>
        <v/>
      </c>
      <c r="CC95" s="124" t="str">
        <f t="shared" si="357"/>
        <v/>
      </c>
      <c r="CD95" s="125" t="str">
        <f t="shared" si="358"/>
        <v/>
      </c>
      <c r="CE95" s="126" t="str">
        <f t="shared" si="359"/>
        <v/>
      </c>
      <c r="CF95" s="127" t="str">
        <f t="shared" si="360"/>
        <v/>
      </c>
      <c r="CG95" s="128" t="str">
        <f t="shared" si="361"/>
        <v/>
      </c>
      <c r="CH95" s="83"/>
      <c r="CI95" s="3"/>
      <c r="CJ95" s="83"/>
      <c r="CK95" s="121" t="str">
        <f t="shared" si="362"/>
        <v/>
      </c>
      <c r="CL95" s="122" t="str">
        <f t="shared" si="363"/>
        <v/>
      </c>
      <c r="CM95" s="123" t="str">
        <f t="shared" si="364"/>
        <v/>
      </c>
      <c r="CN95" s="123" t="str">
        <f t="shared" si="365"/>
        <v/>
      </c>
      <c r="CO95" s="124" t="str">
        <f t="shared" si="366"/>
        <v/>
      </c>
      <c r="CP95" s="125" t="str">
        <f t="shared" si="367"/>
        <v/>
      </c>
      <c r="CQ95" s="126" t="str">
        <f t="shared" si="368"/>
        <v/>
      </c>
      <c r="CR95" s="127" t="str">
        <f t="shared" si="369"/>
        <v/>
      </c>
      <c r="CS95" s="128" t="str">
        <f t="shared" si="370"/>
        <v/>
      </c>
      <c r="CT95" s="83"/>
      <c r="CU95" s="3"/>
      <c r="CV95" s="83"/>
      <c r="CW95" s="121" t="str">
        <f t="shared" si="371"/>
        <v/>
      </c>
      <c r="CX95" s="122" t="str">
        <f t="shared" si="372"/>
        <v/>
      </c>
      <c r="CY95" s="123" t="str">
        <f t="shared" si="373"/>
        <v/>
      </c>
      <c r="CZ95" s="123" t="str">
        <f t="shared" si="374"/>
        <v/>
      </c>
      <c r="DA95" s="124" t="str">
        <f t="shared" si="375"/>
        <v/>
      </c>
      <c r="DB95" s="125" t="str">
        <f t="shared" si="376"/>
        <v/>
      </c>
      <c r="DC95" s="126" t="str">
        <f t="shared" si="377"/>
        <v/>
      </c>
      <c r="DD95" s="127" t="str">
        <f t="shared" si="378"/>
        <v/>
      </c>
      <c r="DE95" s="128" t="str">
        <f t="shared" si="379"/>
        <v/>
      </c>
      <c r="DF95" s="83"/>
      <c r="DG95" s="3"/>
      <c r="DH95" s="83"/>
      <c r="DI95" s="121" t="str">
        <f t="shared" si="380"/>
        <v/>
      </c>
      <c r="DJ95" s="122" t="str">
        <f t="shared" si="381"/>
        <v/>
      </c>
      <c r="DK95" s="123" t="str">
        <f t="shared" si="382"/>
        <v/>
      </c>
      <c r="DL95" s="123" t="str">
        <f t="shared" si="383"/>
        <v/>
      </c>
      <c r="DM95" s="124" t="str">
        <f t="shared" si="384"/>
        <v/>
      </c>
      <c r="DN95" s="125" t="str">
        <f t="shared" si="385"/>
        <v/>
      </c>
      <c r="DO95" s="126" t="str">
        <f t="shared" si="386"/>
        <v/>
      </c>
      <c r="DP95" s="127" t="str">
        <f t="shared" si="387"/>
        <v/>
      </c>
      <c r="DQ95" s="128" t="str">
        <f t="shared" si="388"/>
        <v/>
      </c>
      <c r="DR95" s="83"/>
      <c r="DS95" s="3"/>
      <c r="DT95" s="83"/>
      <c r="DU95" s="121" t="str">
        <f t="shared" si="19"/>
        <v/>
      </c>
      <c r="DV95" s="122" t="str">
        <f t="shared" si="20"/>
        <v/>
      </c>
      <c r="DW95" s="123" t="str">
        <f t="shared" si="291"/>
        <v/>
      </c>
      <c r="DX95" s="123" t="str">
        <f t="shared" si="292"/>
        <v/>
      </c>
      <c r="DY95" s="124" t="str">
        <f t="shared" si="83"/>
        <v/>
      </c>
      <c r="DZ95" s="125" t="str">
        <f t="shared" si="24"/>
        <v/>
      </c>
      <c r="EA95" s="126" t="str">
        <f t="shared" si="25"/>
        <v/>
      </c>
      <c r="EB95" s="127" t="str">
        <f t="shared" si="199"/>
        <v/>
      </c>
      <c r="EC95" s="128" t="str">
        <f t="shared" si="27"/>
        <v/>
      </c>
      <c r="ED95" s="83"/>
      <c r="EE95" s="3"/>
      <c r="EF95" s="83"/>
      <c r="EG95" s="121" t="str">
        <f t="shared" si="51"/>
        <v/>
      </c>
      <c r="EH95" s="122" t="str">
        <f t="shared" si="52"/>
        <v/>
      </c>
      <c r="EI95" s="123" t="str">
        <f t="shared" si="293"/>
        <v/>
      </c>
      <c r="EJ95" s="123" t="str">
        <f t="shared" si="294"/>
        <v/>
      </c>
      <c r="EK95" s="124" t="str">
        <f t="shared" si="200"/>
        <v/>
      </c>
      <c r="EL95" s="125" t="str">
        <f t="shared" si="201"/>
        <v/>
      </c>
      <c r="EM95" s="126" t="str">
        <f t="shared" si="202"/>
        <v/>
      </c>
      <c r="EN95" s="127" t="str">
        <f t="shared" si="295"/>
        <v/>
      </c>
      <c r="EO95" s="128" t="str">
        <f t="shared" si="204"/>
        <v/>
      </c>
      <c r="EP95" s="83"/>
      <c r="EQ95" s="3"/>
      <c r="ER95" s="83"/>
      <c r="ES95" s="121" t="str">
        <f t="shared" si="43"/>
        <v/>
      </c>
      <c r="ET95" s="122" t="str">
        <f t="shared" si="44"/>
        <v/>
      </c>
      <c r="EU95" s="123" t="str">
        <f t="shared" si="297"/>
        <v/>
      </c>
      <c r="EV95" s="123" t="str">
        <f t="shared" si="298"/>
        <v/>
      </c>
      <c r="EW95" s="124" t="str">
        <f t="shared" si="205"/>
        <v/>
      </c>
      <c r="EX95" s="125" t="str">
        <f t="shared" si="206"/>
        <v/>
      </c>
      <c r="EY95" s="126" t="str">
        <f t="shared" si="207"/>
        <v/>
      </c>
      <c r="EZ95" s="127" t="str">
        <f t="shared" si="296"/>
        <v/>
      </c>
      <c r="FA95" s="128" t="str">
        <f t="shared" si="209"/>
        <v/>
      </c>
      <c r="FB95" s="83"/>
      <c r="FC95" s="3"/>
      <c r="FD95" s="83"/>
    </row>
    <row r="96" spans="1:160" ht="13.5" customHeight="1">
      <c r="A96" s="91"/>
      <c r="E96" s="121" t="str">
        <f t="shared" si="299"/>
        <v/>
      </c>
      <c r="F96" s="122" t="str">
        <f t="shared" si="300"/>
        <v/>
      </c>
      <c r="G96" s="123" t="str">
        <f t="shared" si="301"/>
        <v/>
      </c>
      <c r="H96" s="123" t="str">
        <f t="shared" si="302"/>
        <v/>
      </c>
      <c r="I96" s="124" t="str">
        <f t="shared" si="303"/>
        <v/>
      </c>
      <c r="J96" s="125" t="str">
        <f t="shared" si="304"/>
        <v/>
      </c>
      <c r="K96" s="126" t="str">
        <f t="shared" si="305"/>
        <v/>
      </c>
      <c r="L96" s="127" t="str">
        <f t="shared" si="306"/>
        <v/>
      </c>
      <c r="M96" s="128" t="str">
        <f t="shared" si="307"/>
        <v/>
      </c>
      <c r="O96" s="3"/>
      <c r="Q96" s="121" t="str">
        <f t="shared" si="308"/>
        <v/>
      </c>
      <c r="R96" s="122" t="str">
        <f t="shared" si="309"/>
        <v/>
      </c>
      <c r="S96" s="123" t="str">
        <f t="shared" si="310"/>
        <v/>
      </c>
      <c r="T96" s="123" t="str">
        <f t="shared" si="311"/>
        <v/>
      </c>
      <c r="U96" s="124" t="str">
        <f t="shared" si="312"/>
        <v/>
      </c>
      <c r="V96" s="125" t="str">
        <f t="shared" si="313"/>
        <v/>
      </c>
      <c r="W96" s="126" t="str">
        <f t="shared" si="314"/>
        <v/>
      </c>
      <c r="X96" s="127" t="str">
        <f t="shared" si="315"/>
        <v/>
      </c>
      <c r="Y96" s="128" t="str">
        <f t="shared" si="316"/>
        <v/>
      </c>
      <c r="AA96" s="3"/>
      <c r="AC96" s="121" t="str">
        <f t="shared" si="317"/>
        <v/>
      </c>
      <c r="AD96" s="122" t="str">
        <f t="shared" si="318"/>
        <v/>
      </c>
      <c r="AE96" s="123" t="str">
        <f t="shared" si="319"/>
        <v/>
      </c>
      <c r="AF96" s="123" t="str">
        <f t="shared" si="320"/>
        <v/>
      </c>
      <c r="AG96" s="124" t="str">
        <f t="shared" si="321"/>
        <v/>
      </c>
      <c r="AH96" s="125" t="str">
        <f t="shared" si="322"/>
        <v/>
      </c>
      <c r="AI96" s="126" t="str">
        <f t="shared" si="323"/>
        <v/>
      </c>
      <c r="AJ96" s="127" t="str">
        <f t="shared" si="324"/>
        <v/>
      </c>
      <c r="AK96" s="128" t="str">
        <f t="shared" si="325"/>
        <v/>
      </c>
      <c r="AM96" s="3"/>
      <c r="AO96" s="121" t="str">
        <f t="shared" si="326"/>
        <v/>
      </c>
      <c r="AP96" s="122" t="str">
        <f t="shared" si="327"/>
        <v/>
      </c>
      <c r="AQ96" s="123" t="str">
        <f t="shared" si="328"/>
        <v/>
      </c>
      <c r="AR96" s="123" t="str">
        <f t="shared" si="329"/>
        <v/>
      </c>
      <c r="AS96" s="124" t="str">
        <f t="shared" si="330"/>
        <v/>
      </c>
      <c r="AT96" s="125" t="str">
        <f t="shared" si="331"/>
        <v/>
      </c>
      <c r="AU96" s="126" t="str">
        <f t="shared" si="332"/>
        <v/>
      </c>
      <c r="AV96" s="127" t="str">
        <f t="shared" si="333"/>
        <v/>
      </c>
      <c r="AW96" s="128" t="str">
        <f t="shared" si="334"/>
        <v/>
      </c>
      <c r="AX96" s="83"/>
      <c r="AY96" s="3"/>
      <c r="AZ96" s="83"/>
      <c r="BA96" s="121" t="str">
        <f t="shared" si="335"/>
        <v/>
      </c>
      <c r="BB96" s="122" t="str">
        <f t="shared" si="336"/>
        <v/>
      </c>
      <c r="BC96" s="123" t="str">
        <f t="shared" si="337"/>
        <v/>
      </c>
      <c r="BD96" s="123" t="str">
        <f t="shared" si="338"/>
        <v/>
      </c>
      <c r="BE96" s="124" t="str">
        <f t="shared" si="339"/>
        <v/>
      </c>
      <c r="BF96" s="125" t="str">
        <f t="shared" si="340"/>
        <v/>
      </c>
      <c r="BG96" s="126" t="str">
        <f t="shared" si="341"/>
        <v/>
      </c>
      <c r="BH96" s="127" t="str">
        <f t="shared" si="342"/>
        <v/>
      </c>
      <c r="BI96" s="128" t="str">
        <f t="shared" si="343"/>
        <v/>
      </c>
      <c r="BJ96" s="83"/>
      <c r="BK96" s="3"/>
      <c r="BL96" s="83"/>
      <c r="BM96" s="121" t="str">
        <f t="shared" si="344"/>
        <v/>
      </c>
      <c r="BN96" s="122" t="str">
        <f t="shared" si="345"/>
        <v/>
      </c>
      <c r="BO96" s="123" t="str">
        <f t="shared" si="346"/>
        <v/>
      </c>
      <c r="BP96" s="123" t="str">
        <f t="shared" si="347"/>
        <v/>
      </c>
      <c r="BQ96" s="124" t="str">
        <f t="shared" si="348"/>
        <v/>
      </c>
      <c r="BR96" s="125" t="str">
        <f t="shared" si="349"/>
        <v/>
      </c>
      <c r="BS96" s="126" t="str">
        <f t="shared" si="350"/>
        <v/>
      </c>
      <c r="BT96" s="127" t="str">
        <f t="shared" si="351"/>
        <v/>
      </c>
      <c r="BU96" s="128" t="str">
        <f t="shared" si="352"/>
        <v/>
      </c>
      <c r="BV96" s="83"/>
      <c r="BW96" s="3"/>
      <c r="BX96" s="83"/>
      <c r="BY96" s="121" t="str">
        <f t="shared" si="353"/>
        <v/>
      </c>
      <c r="BZ96" s="122" t="str">
        <f t="shared" si="354"/>
        <v/>
      </c>
      <c r="CA96" s="123" t="str">
        <f t="shared" si="355"/>
        <v/>
      </c>
      <c r="CB96" s="123" t="str">
        <f t="shared" si="356"/>
        <v/>
      </c>
      <c r="CC96" s="124" t="str">
        <f t="shared" si="357"/>
        <v/>
      </c>
      <c r="CD96" s="125" t="str">
        <f t="shared" si="358"/>
        <v/>
      </c>
      <c r="CE96" s="126" t="str">
        <f t="shared" si="359"/>
        <v/>
      </c>
      <c r="CF96" s="127" t="str">
        <f t="shared" si="360"/>
        <v/>
      </c>
      <c r="CG96" s="128" t="str">
        <f t="shared" si="361"/>
        <v/>
      </c>
      <c r="CH96" s="83"/>
      <c r="CI96" s="3"/>
      <c r="CJ96" s="83"/>
      <c r="CK96" s="121" t="str">
        <f t="shared" si="362"/>
        <v/>
      </c>
      <c r="CL96" s="122" t="str">
        <f t="shared" si="363"/>
        <v/>
      </c>
      <c r="CM96" s="123" t="str">
        <f t="shared" si="364"/>
        <v/>
      </c>
      <c r="CN96" s="123" t="str">
        <f t="shared" si="365"/>
        <v/>
      </c>
      <c r="CO96" s="124" t="str">
        <f t="shared" si="366"/>
        <v/>
      </c>
      <c r="CP96" s="125" t="str">
        <f t="shared" si="367"/>
        <v/>
      </c>
      <c r="CQ96" s="126" t="str">
        <f t="shared" si="368"/>
        <v/>
      </c>
      <c r="CR96" s="127" t="str">
        <f t="shared" si="369"/>
        <v/>
      </c>
      <c r="CS96" s="128" t="str">
        <f t="shared" si="370"/>
        <v/>
      </c>
      <c r="CT96" s="83"/>
      <c r="CU96" s="3"/>
      <c r="CV96" s="83"/>
      <c r="CW96" s="121" t="str">
        <f t="shared" si="371"/>
        <v/>
      </c>
      <c r="CX96" s="122" t="str">
        <f t="shared" si="372"/>
        <v/>
      </c>
      <c r="CY96" s="123" t="str">
        <f t="shared" si="373"/>
        <v/>
      </c>
      <c r="CZ96" s="123" t="str">
        <f t="shared" si="374"/>
        <v/>
      </c>
      <c r="DA96" s="124" t="str">
        <f t="shared" si="375"/>
        <v/>
      </c>
      <c r="DB96" s="125" t="str">
        <f t="shared" si="376"/>
        <v/>
      </c>
      <c r="DC96" s="126" t="str">
        <f t="shared" si="377"/>
        <v/>
      </c>
      <c r="DD96" s="127" t="str">
        <f t="shared" si="378"/>
        <v/>
      </c>
      <c r="DE96" s="128" t="str">
        <f t="shared" si="379"/>
        <v/>
      </c>
      <c r="DF96" s="83"/>
      <c r="DG96" s="3"/>
      <c r="DH96" s="83"/>
      <c r="DI96" s="121" t="str">
        <f t="shared" si="380"/>
        <v/>
      </c>
      <c r="DJ96" s="122" t="str">
        <f t="shared" si="381"/>
        <v/>
      </c>
      <c r="DK96" s="123" t="str">
        <f t="shared" si="382"/>
        <v/>
      </c>
      <c r="DL96" s="123" t="str">
        <f t="shared" si="383"/>
        <v/>
      </c>
      <c r="DM96" s="124" t="str">
        <f t="shared" si="384"/>
        <v/>
      </c>
      <c r="DN96" s="125" t="str">
        <f t="shared" si="385"/>
        <v/>
      </c>
      <c r="DO96" s="126" t="str">
        <f t="shared" si="386"/>
        <v/>
      </c>
      <c r="DP96" s="127" t="str">
        <f t="shared" si="387"/>
        <v/>
      </c>
      <c r="DQ96" s="128" t="str">
        <f t="shared" si="388"/>
        <v/>
      </c>
      <c r="DR96" s="83"/>
      <c r="DS96" s="3"/>
      <c r="DT96" s="83"/>
      <c r="DU96" s="121" t="str">
        <f t="shared" si="19"/>
        <v/>
      </c>
      <c r="DV96" s="122" t="str">
        <f t="shared" si="20"/>
        <v/>
      </c>
      <c r="DW96" s="123" t="str">
        <f t="shared" si="291"/>
        <v/>
      </c>
      <c r="DX96" s="123" t="str">
        <f t="shared" si="292"/>
        <v/>
      </c>
      <c r="DY96" s="124" t="str">
        <f t="shared" si="83"/>
        <v/>
      </c>
      <c r="DZ96" s="125" t="str">
        <f t="shared" si="24"/>
        <v/>
      </c>
      <c r="EA96" s="126" t="str">
        <f t="shared" si="25"/>
        <v/>
      </c>
      <c r="EB96" s="127" t="str">
        <f t="shared" si="199"/>
        <v/>
      </c>
      <c r="EC96" s="128" t="str">
        <f t="shared" si="27"/>
        <v/>
      </c>
      <c r="ED96" s="83"/>
      <c r="EE96" s="3"/>
      <c r="EF96" s="83"/>
      <c r="EG96" s="121" t="str">
        <f t="shared" si="51"/>
        <v/>
      </c>
      <c r="EH96" s="122" t="str">
        <f t="shared" si="52"/>
        <v/>
      </c>
      <c r="EI96" s="123" t="str">
        <f t="shared" si="293"/>
        <v/>
      </c>
      <c r="EJ96" s="123" t="str">
        <f t="shared" si="294"/>
        <v/>
      </c>
      <c r="EK96" s="124" t="str">
        <f t="shared" si="200"/>
        <v/>
      </c>
      <c r="EL96" s="125" t="str">
        <f t="shared" si="201"/>
        <v/>
      </c>
      <c r="EM96" s="126" t="str">
        <f t="shared" si="202"/>
        <v/>
      </c>
      <c r="EN96" s="127" t="str">
        <f t="shared" si="295"/>
        <v/>
      </c>
      <c r="EO96" s="128" t="str">
        <f t="shared" si="204"/>
        <v/>
      </c>
      <c r="EP96" s="83"/>
      <c r="EQ96" s="3"/>
      <c r="ER96" s="83"/>
      <c r="ES96" s="121" t="str">
        <f t="shared" si="43"/>
        <v/>
      </c>
      <c r="ET96" s="122" t="str">
        <f t="shared" si="44"/>
        <v/>
      </c>
      <c r="EU96" s="123" t="str">
        <f t="shared" si="297"/>
        <v/>
      </c>
      <c r="EV96" s="123" t="str">
        <f t="shared" si="298"/>
        <v/>
      </c>
      <c r="EW96" s="124" t="str">
        <f t="shared" si="205"/>
        <v/>
      </c>
      <c r="EX96" s="125" t="str">
        <f t="shared" si="206"/>
        <v/>
      </c>
      <c r="EY96" s="126" t="str">
        <f t="shared" si="207"/>
        <v/>
      </c>
      <c r="EZ96" s="127" t="str">
        <f t="shared" si="296"/>
        <v/>
      </c>
      <c r="FA96" s="128" t="str">
        <f t="shared" si="209"/>
        <v/>
      </c>
      <c r="FB96" s="83"/>
      <c r="FC96" s="3"/>
      <c r="FD96" s="83"/>
    </row>
    <row r="97" spans="1:160" ht="13.5" customHeight="1">
      <c r="A97" s="91"/>
      <c r="E97" s="121" t="str">
        <f t="shared" si="299"/>
        <v/>
      </c>
      <c r="F97" s="122" t="str">
        <f t="shared" si="300"/>
        <v/>
      </c>
      <c r="G97" s="123" t="str">
        <f t="shared" si="301"/>
        <v/>
      </c>
      <c r="H97" s="123" t="str">
        <f t="shared" si="302"/>
        <v/>
      </c>
      <c r="I97" s="124" t="str">
        <f t="shared" si="303"/>
        <v/>
      </c>
      <c r="J97" s="125" t="str">
        <f t="shared" si="304"/>
        <v/>
      </c>
      <c r="K97" s="126" t="str">
        <f t="shared" si="305"/>
        <v/>
      </c>
      <c r="L97" s="127" t="str">
        <f t="shared" si="306"/>
        <v/>
      </c>
      <c r="M97" s="128" t="str">
        <f t="shared" si="307"/>
        <v/>
      </c>
      <c r="O97" s="3"/>
      <c r="Q97" s="121" t="str">
        <f t="shared" si="308"/>
        <v/>
      </c>
      <c r="R97" s="122" t="str">
        <f t="shared" si="309"/>
        <v/>
      </c>
      <c r="S97" s="123" t="str">
        <f t="shared" si="310"/>
        <v/>
      </c>
      <c r="T97" s="123" t="str">
        <f t="shared" si="311"/>
        <v/>
      </c>
      <c r="U97" s="124" t="str">
        <f t="shared" si="312"/>
        <v/>
      </c>
      <c r="V97" s="125" t="str">
        <f t="shared" si="313"/>
        <v/>
      </c>
      <c r="W97" s="126" t="str">
        <f t="shared" si="314"/>
        <v/>
      </c>
      <c r="X97" s="127" t="str">
        <f t="shared" si="315"/>
        <v/>
      </c>
      <c r="Y97" s="128" t="str">
        <f t="shared" si="316"/>
        <v/>
      </c>
      <c r="AA97" s="3"/>
      <c r="AC97" s="121" t="str">
        <f t="shared" si="317"/>
        <v/>
      </c>
      <c r="AD97" s="122" t="str">
        <f t="shared" si="318"/>
        <v/>
      </c>
      <c r="AE97" s="123" t="str">
        <f t="shared" si="319"/>
        <v/>
      </c>
      <c r="AF97" s="123" t="str">
        <f t="shared" si="320"/>
        <v/>
      </c>
      <c r="AG97" s="124" t="str">
        <f t="shared" si="321"/>
        <v/>
      </c>
      <c r="AH97" s="125" t="str">
        <f t="shared" si="322"/>
        <v/>
      </c>
      <c r="AI97" s="126" t="str">
        <f t="shared" si="323"/>
        <v/>
      </c>
      <c r="AJ97" s="127" t="str">
        <f t="shared" si="324"/>
        <v/>
      </c>
      <c r="AK97" s="128" t="str">
        <f t="shared" si="325"/>
        <v/>
      </c>
      <c r="AM97" s="3"/>
      <c r="AO97" s="121" t="str">
        <f t="shared" si="326"/>
        <v/>
      </c>
      <c r="AP97" s="122" t="str">
        <f t="shared" si="327"/>
        <v/>
      </c>
      <c r="AQ97" s="123" t="str">
        <f t="shared" si="328"/>
        <v/>
      </c>
      <c r="AR97" s="123" t="str">
        <f t="shared" si="329"/>
        <v/>
      </c>
      <c r="AS97" s="124" t="str">
        <f t="shared" si="330"/>
        <v/>
      </c>
      <c r="AT97" s="125" t="str">
        <f t="shared" si="331"/>
        <v/>
      </c>
      <c r="AU97" s="126" t="str">
        <f t="shared" si="332"/>
        <v/>
      </c>
      <c r="AV97" s="127" t="str">
        <f t="shared" si="333"/>
        <v/>
      </c>
      <c r="AW97" s="128" t="str">
        <f t="shared" si="334"/>
        <v/>
      </c>
      <c r="AX97" s="83"/>
      <c r="AY97" s="3"/>
      <c r="AZ97" s="83"/>
      <c r="BA97" s="121" t="str">
        <f t="shared" si="335"/>
        <v/>
      </c>
      <c r="BB97" s="122" t="str">
        <f t="shared" si="336"/>
        <v/>
      </c>
      <c r="BC97" s="123" t="str">
        <f t="shared" si="337"/>
        <v/>
      </c>
      <c r="BD97" s="123" t="str">
        <f t="shared" si="338"/>
        <v/>
      </c>
      <c r="BE97" s="124" t="str">
        <f t="shared" si="339"/>
        <v/>
      </c>
      <c r="BF97" s="125" t="str">
        <f t="shared" si="340"/>
        <v/>
      </c>
      <c r="BG97" s="126" t="str">
        <f t="shared" si="341"/>
        <v/>
      </c>
      <c r="BH97" s="127" t="str">
        <f t="shared" si="342"/>
        <v/>
      </c>
      <c r="BI97" s="128" t="str">
        <f t="shared" si="343"/>
        <v/>
      </c>
      <c r="BJ97" s="83"/>
      <c r="BK97" s="3"/>
      <c r="BL97" s="83"/>
      <c r="BM97" s="121" t="str">
        <f t="shared" si="344"/>
        <v/>
      </c>
      <c r="BN97" s="122" t="str">
        <f t="shared" si="345"/>
        <v/>
      </c>
      <c r="BO97" s="123" t="str">
        <f t="shared" si="346"/>
        <v/>
      </c>
      <c r="BP97" s="123" t="str">
        <f t="shared" si="347"/>
        <v/>
      </c>
      <c r="BQ97" s="124" t="str">
        <f t="shared" si="348"/>
        <v/>
      </c>
      <c r="BR97" s="125" t="str">
        <f t="shared" si="349"/>
        <v/>
      </c>
      <c r="BS97" s="126" t="str">
        <f t="shared" si="350"/>
        <v/>
      </c>
      <c r="BT97" s="127" t="str">
        <f t="shared" si="351"/>
        <v/>
      </c>
      <c r="BU97" s="128" t="str">
        <f t="shared" si="352"/>
        <v/>
      </c>
      <c r="BV97" s="83"/>
      <c r="BW97" s="3"/>
      <c r="BX97" s="83"/>
      <c r="BY97" s="121" t="str">
        <f t="shared" si="353"/>
        <v/>
      </c>
      <c r="BZ97" s="122" t="str">
        <f t="shared" si="354"/>
        <v/>
      </c>
      <c r="CA97" s="123" t="str">
        <f t="shared" si="355"/>
        <v/>
      </c>
      <c r="CB97" s="123" t="str">
        <f t="shared" si="356"/>
        <v/>
      </c>
      <c r="CC97" s="124" t="str">
        <f t="shared" si="357"/>
        <v/>
      </c>
      <c r="CD97" s="125" t="str">
        <f t="shared" si="358"/>
        <v/>
      </c>
      <c r="CE97" s="126" t="str">
        <f t="shared" si="359"/>
        <v/>
      </c>
      <c r="CF97" s="127" t="str">
        <f t="shared" si="360"/>
        <v/>
      </c>
      <c r="CG97" s="128" t="str">
        <f t="shared" si="361"/>
        <v/>
      </c>
      <c r="CH97" s="83"/>
      <c r="CI97" s="3"/>
      <c r="CJ97" s="83"/>
      <c r="CK97" s="121" t="str">
        <f t="shared" si="362"/>
        <v/>
      </c>
      <c r="CL97" s="122" t="str">
        <f t="shared" si="363"/>
        <v/>
      </c>
      <c r="CM97" s="123" t="str">
        <f t="shared" si="364"/>
        <v/>
      </c>
      <c r="CN97" s="123" t="str">
        <f t="shared" si="365"/>
        <v/>
      </c>
      <c r="CO97" s="124" t="str">
        <f t="shared" si="366"/>
        <v/>
      </c>
      <c r="CP97" s="125" t="str">
        <f t="shared" si="367"/>
        <v/>
      </c>
      <c r="CQ97" s="126" t="str">
        <f t="shared" si="368"/>
        <v/>
      </c>
      <c r="CR97" s="127" t="str">
        <f t="shared" si="369"/>
        <v/>
      </c>
      <c r="CS97" s="128" t="str">
        <f t="shared" si="370"/>
        <v/>
      </c>
      <c r="CT97" s="83"/>
      <c r="CU97" s="3"/>
      <c r="CV97" s="83"/>
      <c r="CW97" s="121" t="str">
        <f t="shared" si="371"/>
        <v/>
      </c>
      <c r="CX97" s="122" t="str">
        <f t="shared" si="372"/>
        <v/>
      </c>
      <c r="CY97" s="123" t="str">
        <f t="shared" si="373"/>
        <v/>
      </c>
      <c r="CZ97" s="123" t="str">
        <f t="shared" si="374"/>
        <v/>
      </c>
      <c r="DA97" s="124" t="str">
        <f t="shared" si="375"/>
        <v/>
      </c>
      <c r="DB97" s="125" t="str">
        <f t="shared" si="376"/>
        <v/>
      </c>
      <c r="DC97" s="126" t="str">
        <f t="shared" si="377"/>
        <v/>
      </c>
      <c r="DD97" s="127" t="str">
        <f t="shared" si="378"/>
        <v/>
      </c>
      <c r="DE97" s="128" t="str">
        <f t="shared" si="379"/>
        <v/>
      </c>
      <c r="DF97" s="83"/>
      <c r="DG97" s="3"/>
      <c r="DH97" s="83"/>
      <c r="DI97" s="121" t="str">
        <f t="shared" si="380"/>
        <v/>
      </c>
      <c r="DJ97" s="122" t="str">
        <f t="shared" si="381"/>
        <v/>
      </c>
      <c r="DK97" s="123" t="str">
        <f t="shared" si="382"/>
        <v/>
      </c>
      <c r="DL97" s="123" t="str">
        <f t="shared" si="383"/>
        <v/>
      </c>
      <c r="DM97" s="124" t="str">
        <f t="shared" si="384"/>
        <v/>
      </c>
      <c r="DN97" s="125" t="str">
        <f t="shared" si="385"/>
        <v/>
      </c>
      <c r="DO97" s="126" t="str">
        <f t="shared" si="386"/>
        <v/>
      </c>
      <c r="DP97" s="127" t="str">
        <f t="shared" si="387"/>
        <v/>
      </c>
      <c r="DQ97" s="128" t="str">
        <f t="shared" si="388"/>
        <v/>
      </c>
      <c r="DR97" s="83"/>
      <c r="DS97" s="3"/>
      <c r="DT97" s="83"/>
      <c r="DU97" s="121" t="str">
        <f t="shared" ref="DU97:DU117" si="389">IF(DY97="","",DU$3)</f>
        <v/>
      </c>
      <c r="DV97" s="122" t="str">
        <f t="shared" ref="DV97:DV117" si="390">IF(DY97="","",DU$1)</f>
        <v/>
      </c>
      <c r="DW97" s="123" t="str">
        <f t="shared" si="291"/>
        <v/>
      </c>
      <c r="DX97" s="123" t="str">
        <f t="shared" si="292"/>
        <v/>
      </c>
      <c r="DY97" s="124" t="str">
        <f t="shared" si="83"/>
        <v/>
      </c>
      <c r="DZ97" s="125" t="str">
        <f t="shared" ref="DZ97:DZ117" si="391">IF(EF97="","",MID(EF97,FIND("(",EF97)+1,4))</f>
        <v/>
      </c>
      <c r="EA97" s="126" t="str">
        <f t="shared" ref="EA97:EA117" si="392">IF(ISNUMBER(SEARCH("*female*",EF97)),"female",IF(ISNUMBER(SEARCH("*male*",EF97)),"male",""))</f>
        <v/>
      </c>
      <c r="EB97" s="127" t="str">
        <f t="shared" si="199"/>
        <v/>
      </c>
      <c r="EC97" s="128" t="str">
        <f t="shared" ref="EC97:EC117" si="393">IF(DY97="","",(MID(DY97,(SEARCH("^^",SUBSTITUTE(DY97," ","^^",LEN(DY97)-LEN(SUBSTITUTE(DY97," ","")))))+1,99)&amp;"_"&amp;LEFT(DY97,FIND(" ",DY97)-1)&amp;"_"&amp;DZ97))</f>
        <v/>
      </c>
      <c r="ED97" s="83"/>
      <c r="EE97" s="3"/>
      <c r="EF97" s="83"/>
      <c r="EG97" s="121" t="str">
        <f t="shared" ref="EG97:EG117" si="394">IF(EK97="","",EG$3)</f>
        <v/>
      </c>
      <c r="EH97" s="122" t="str">
        <f t="shared" ref="EH97:EH117" si="395">IF(EK97="","",EG$1)</f>
        <v/>
      </c>
      <c r="EI97" s="123" t="str">
        <f t="shared" si="293"/>
        <v/>
      </c>
      <c r="EJ97" s="123" t="str">
        <f t="shared" si="294"/>
        <v/>
      </c>
      <c r="EK97" s="124" t="str">
        <f t="shared" si="200"/>
        <v/>
      </c>
      <c r="EL97" s="125" t="str">
        <f t="shared" ref="EL97:EL117" si="396">IF(ER97="","",MID(ER97,FIND("(",ER97)+1,4))</f>
        <v/>
      </c>
      <c r="EM97" s="126" t="str">
        <f t="shared" ref="EM97:EM117" si="397">IF(ISNUMBER(SEARCH("*female*",ER97)),"female",IF(ISNUMBER(SEARCH("*male*",ER97)),"male",""))</f>
        <v/>
      </c>
      <c r="EN97" s="127" t="str">
        <f t="shared" si="295"/>
        <v/>
      </c>
      <c r="EO97" s="128" t="str">
        <f t="shared" ref="EO97:EO117" si="398">IF(EK97="","",(MID(EK97,(SEARCH("^^",SUBSTITUTE(EK97," ","^^",LEN(EK97)-LEN(SUBSTITUTE(EK97," ","")))))+1,99)&amp;"_"&amp;LEFT(EK97,FIND(" ",EK97)-1)&amp;"_"&amp;EL97))</f>
        <v/>
      </c>
      <c r="EP97" s="83"/>
      <c r="EQ97" s="3"/>
      <c r="ER97" s="83"/>
      <c r="ES97" s="121" t="str">
        <f t="shared" ref="ES97:ES117" si="399">IF(EW97="","",ES$3)</f>
        <v/>
      </c>
      <c r="ET97" s="122" t="str">
        <f t="shared" ref="ET97:ET117" si="400">IF(EW97="","",ES$1)</f>
        <v/>
      </c>
      <c r="EU97" s="123" t="str">
        <f t="shared" si="297"/>
        <v/>
      </c>
      <c r="EV97" s="123" t="str">
        <f t="shared" si="298"/>
        <v/>
      </c>
      <c r="EW97" s="124" t="str">
        <f t="shared" si="205"/>
        <v/>
      </c>
      <c r="EX97" s="125" t="str">
        <f t="shared" ref="EX97:EX117" si="401">IF(FD97="","",MID(FD97,FIND("(",FD97)+1,4))</f>
        <v/>
      </c>
      <c r="EY97" s="126" t="str">
        <f t="shared" ref="EY97:EY117" si="402">IF(ISNUMBER(SEARCH("*female*",FD97)),"female",IF(ISNUMBER(SEARCH("*male*",FD97)),"male",""))</f>
        <v/>
      </c>
      <c r="EZ97" s="127" t="str">
        <f t="shared" si="296"/>
        <v/>
      </c>
      <c r="FA97" s="128" t="str">
        <f t="shared" ref="FA97:FA117" si="403">IF(EW97="","",(MID(EW97,(SEARCH("^^",SUBSTITUTE(EW97," ","^^",LEN(EW97)-LEN(SUBSTITUTE(EW97," ","")))))+1,99)&amp;"_"&amp;LEFT(EW97,FIND(" ",EW97)-1)&amp;"_"&amp;EX97))</f>
        <v/>
      </c>
      <c r="FB97" s="83"/>
      <c r="FC97" s="3"/>
      <c r="FD97" s="83"/>
    </row>
    <row r="98" spans="1:160" ht="13.5" customHeight="1">
      <c r="A98" s="91"/>
      <c r="E98" s="121" t="str">
        <f t="shared" si="299"/>
        <v/>
      </c>
      <c r="F98" s="122" t="str">
        <f t="shared" si="300"/>
        <v/>
      </c>
      <c r="G98" s="123" t="str">
        <f t="shared" si="301"/>
        <v/>
      </c>
      <c r="H98" s="123" t="str">
        <f t="shared" si="302"/>
        <v/>
      </c>
      <c r="I98" s="124" t="str">
        <f t="shared" si="303"/>
        <v/>
      </c>
      <c r="J98" s="125" t="str">
        <f t="shared" si="304"/>
        <v/>
      </c>
      <c r="K98" s="126" t="str">
        <f t="shared" si="305"/>
        <v/>
      </c>
      <c r="L98" s="127" t="str">
        <f t="shared" si="306"/>
        <v/>
      </c>
      <c r="M98" s="128" t="str">
        <f t="shared" si="307"/>
        <v/>
      </c>
      <c r="O98" s="3"/>
      <c r="Q98" s="121" t="str">
        <f t="shared" si="308"/>
        <v/>
      </c>
      <c r="R98" s="122" t="str">
        <f t="shared" si="309"/>
        <v/>
      </c>
      <c r="S98" s="123" t="str">
        <f t="shared" si="310"/>
        <v/>
      </c>
      <c r="T98" s="123" t="str">
        <f t="shared" si="311"/>
        <v/>
      </c>
      <c r="U98" s="124" t="str">
        <f t="shared" si="312"/>
        <v/>
      </c>
      <c r="V98" s="125" t="str">
        <f t="shared" si="313"/>
        <v/>
      </c>
      <c r="W98" s="126" t="str">
        <f t="shared" si="314"/>
        <v/>
      </c>
      <c r="X98" s="127" t="str">
        <f t="shared" si="315"/>
        <v/>
      </c>
      <c r="Y98" s="128" t="str">
        <f t="shared" si="316"/>
        <v/>
      </c>
      <c r="AA98" s="3"/>
      <c r="AC98" s="121" t="str">
        <f t="shared" si="317"/>
        <v/>
      </c>
      <c r="AD98" s="122" t="str">
        <f t="shared" si="318"/>
        <v/>
      </c>
      <c r="AE98" s="123" t="str">
        <f t="shared" si="319"/>
        <v/>
      </c>
      <c r="AF98" s="123" t="str">
        <f t="shared" si="320"/>
        <v/>
      </c>
      <c r="AG98" s="124" t="str">
        <f t="shared" si="321"/>
        <v/>
      </c>
      <c r="AH98" s="125" t="str">
        <f t="shared" si="322"/>
        <v/>
      </c>
      <c r="AI98" s="126" t="str">
        <f t="shared" si="323"/>
        <v/>
      </c>
      <c r="AJ98" s="127" t="str">
        <f t="shared" si="324"/>
        <v/>
      </c>
      <c r="AK98" s="128" t="str">
        <f t="shared" si="325"/>
        <v/>
      </c>
      <c r="AM98" s="3"/>
      <c r="AO98" s="121" t="str">
        <f t="shared" si="326"/>
        <v/>
      </c>
      <c r="AP98" s="122" t="str">
        <f t="shared" si="327"/>
        <v/>
      </c>
      <c r="AQ98" s="123" t="str">
        <f t="shared" si="328"/>
        <v/>
      </c>
      <c r="AR98" s="123" t="str">
        <f t="shared" si="329"/>
        <v/>
      </c>
      <c r="AS98" s="124" t="str">
        <f t="shared" si="330"/>
        <v/>
      </c>
      <c r="AT98" s="125" t="str">
        <f t="shared" si="331"/>
        <v/>
      </c>
      <c r="AU98" s="126" t="str">
        <f t="shared" si="332"/>
        <v/>
      </c>
      <c r="AV98" s="127" t="str">
        <f t="shared" si="333"/>
        <v/>
      </c>
      <c r="AW98" s="128" t="str">
        <f t="shared" si="334"/>
        <v/>
      </c>
      <c r="AX98" s="83"/>
      <c r="AY98" s="3"/>
      <c r="AZ98" s="83"/>
      <c r="BA98" s="121" t="str">
        <f t="shared" si="335"/>
        <v/>
      </c>
      <c r="BB98" s="122" t="str">
        <f t="shared" si="336"/>
        <v/>
      </c>
      <c r="BC98" s="123" t="str">
        <f t="shared" si="337"/>
        <v/>
      </c>
      <c r="BD98" s="123" t="str">
        <f t="shared" si="338"/>
        <v/>
      </c>
      <c r="BE98" s="124" t="str">
        <f t="shared" si="339"/>
        <v/>
      </c>
      <c r="BF98" s="125" t="str">
        <f t="shared" si="340"/>
        <v/>
      </c>
      <c r="BG98" s="126" t="str">
        <f t="shared" si="341"/>
        <v/>
      </c>
      <c r="BH98" s="127" t="str">
        <f t="shared" si="342"/>
        <v/>
      </c>
      <c r="BI98" s="128" t="str">
        <f t="shared" si="343"/>
        <v/>
      </c>
      <c r="BJ98" s="83"/>
      <c r="BK98" s="3"/>
      <c r="BL98" s="83"/>
      <c r="BM98" s="121" t="str">
        <f t="shared" si="344"/>
        <v/>
      </c>
      <c r="BN98" s="122" t="str">
        <f t="shared" si="345"/>
        <v/>
      </c>
      <c r="BO98" s="123" t="str">
        <f t="shared" si="346"/>
        <v/>
      </c>
      <c r="BP98" s="123" t="str">
        <f t="shared" si="347"/>
        <v/>
      </c>
      <c r="BQ98" s="124" t="str">
        <f t="shared" si="348"/>
        <v/>
      </c>
      <c r="BR98" s="125" t="str">
        <f t="shared" si="349"/>
        <v/>
      </c>
      <c r="BS98" s="126" t="str">
        <f t="shared" si="350"/>
        <v/>
      </c>
      <c r="BT98" s="127" t="str">
        <f t="shared" si="351"/>
        <v/>
      </c>
      <c r="BU98" s="128" t="str">
        <f t="shared" si="352"/>
        <v/>
      </c>
      <c r="BV98" s="83"/>
      <c r="BW98" s="3"/>
      <c r="BX98" s="83"/>
      <c r="BY98" s="121" t="str">
        <f t="shared" si="353"/>
        <v/>
      </c>
      <c r="BZ98" s="122" t="str">
        <f t="shared" si="354"/>
        <v/>
      </c>
      <c r="CA98" s="123" t="str">
        <f t="shared" si="355"/>
        <v/>
      </c>
      <c r="CB98" s="123" t="str">
        <f t="shared" si="356"/>
        <v/>
      </c>
      <c r="CC98" s="124" t="str">
        <f t="shared" si="357"/>
        <v/>
      </c>
      <c r="CD98" s="125" t="str">
        <f t="shared" si="358"/>
        <v/>
      </c>
      <c r="CE98" s="126" t="str">
        <f t="shared" si="359"/>
        <v/>
      </c>
      <c r="CF98" s="127" t="str">
        <f t="shared" si="360"/>
        <v/>
      </c>
      <c r="CG98" s="128" t="str">
        <f t="shared" si="361"/>
        <v/>
      </c>
      <c r="CH98" s="83"/>
      <c r="CI98" s="3"/>
      <c r="CJ98" s="83"/>
      <c r="CK98" s="121" t="str">
        <f t="shared" si="362"/>
        <v/>
      </c>
      <c r="CL98" s="122" t="str">
        <f t="shared" si="363"/>
        <v/>
      </c>
      <c r="CM98" s="123" t="str">
        <f t="shared" si="364"/>
        <v/>
      </c>
      <c r="CN98" s="123" t="str">
        <f t="shared" si="365"/>
        <v/>
      </c>
      <c r="CO98" s="124" t="str">
        <f t="shared" si="366"/>
        <v/>
      </c>
      <c r="CP98" s="125" t="str">
        <f t="shared" si="367"/>
        <v/>
      </c>
      <c r="CQ98" s="126" t="str">
        <f t="shared" si="368"/>
        <v/>
      </c>
      <c r="CR98" s="127" t="str">
        <f t="shared" si="369"/>
        <v/>
      </c>
      <c r="CS98" s="128" t="str">
        <f t="shared" si="370"/>
        <v/>
      </c>
      <c r="CT98" s="83"/>
      <c r="CU98" s="3"/>
      <c r="CV98" s="83"/>
      <c r="CW98" s="121" t="str">
        <f t="shared" si="371"/>
        <v/>
      </c>
      <c r="CX98" s="122" t="str">
        <f t="shared" si="372"/>
        <v/>
      </c>
      <c r="CY98" s="123" t="str">
        <f t="shared" si="373"/>
        <v/>
      </c>
      <c r="CZ98" s="123" t="str">
        <f t="shared" si="374"/>
        <v/>
      </c>
      <c r="DA98" s="124" t="str">
        <f t="shared" si="375"/>
        <v/>
      </c>
      <c r="DB98" s="125" t="str">
        <f t="shared" si="376"/>
        <v/>
      </c>
      <c r="DC98" s="126" t="str">
        <f t="shared" si="377"/>
        <v/>
      </c>
      <c r="DD98" s="127" t="str">
        <f t="shared" si="378"/>
        <v/>
      </c>
      <c r="DE98" s="128" t="str">
        <f t="shared" si="379"/>
        <v/>
      </c>
      <c r="DF98" s="83"/>
      <c r="DG98" s="3"/>
      <c r="DH98" s="83"/>
      <c r="DI98" s="121" t="str">
        <f t="shared" si="380"/>
        <v/>
      </c>
      <c r="DJ98" s="122" t="str">
        <f t="shared" si="381"/>
        <v/>
      </c>
      <c r="DK98" s="123" t="str">
        <f t="shared" si="382"/>
        <v/>
      </c>
      <c r="DL98" s="123" t="str">
        <f t="shared" si="383"/>
        <v/>
      </c>
      <c r="DM98" s="124" t="str">
        <f t="shared" si="384"/>
        <v/>
      </c>
      <c r="DN98" s="125" t="str">
        <f t="shared" si="385"/>
        <v/>
      </c>
      <c r="DO98" s="126" t="str">
        <f t="shared" si="386"/>
        <v/>
      </c>
      <c r="DP98" s="127" t="str">
        <f t="shared" si="387"/>
        <v/>
      </c>
      <c r="DQ98" s="128" t="str">
        <f t="shared" si="388"/>
        <v/>
      </c>
      <c r="DR98" s="83"/>
      <c r="DS98" s="3"/>
      <c r="DT98" s="83"/>
      <c r="DU98" s="121" t="str">
        <f t="shared" si="389"/>
        <v/>
      </c>
      <c r="DV98" s="122" t="str">
        <f t="shared" si="390"/>
        <v/>
      </c>
      <c r="DW98" s="123" t="str">
        <f t="shared" si="291"/>
        <v/>
      </c>
      <c r="DX98" s="123" t="str">
        <f t="shared" si="292"/>
        <v/>
      </c>
      <c r="DY98" s="124" t="str">
        <f t="shared" si="83"/>
        <v/>
      </c>
      <c r="DZ98" s="125" t="str">
        <f t="shared" si="391"/>
        <v/>
      </c>
      <c r="EA98" s="126" t="str">
        <f t="shared" si="392"/>
        <v/>
      </c>
      <c r="EB98" s="127" t="str">
        <f t="shared" si="199"/>
        <v/>
      </c>
      <c r="EC98" s="128" t="str">
        <f t="shared" si="393"/>
        <v/>
      </c>
      <c r="ED98" s="83"/>
      <c r="EE98" s="3"/>
      <c r="EF98" s="83"/>
      <c r="EG98" s="121" t="str">
        <f t="shared" si="394"/>
        <v/>
      </c>
      <c r="EH98" s="122" t="str">
        <f t="shared" si="395"/>
        <v/>
      </c>
      <c r="EI98" s="123" t="str">
        <f t="shared" si="293"/>
        <v/>
      </c>
      <c r="EJ98" s="123" t="str">
        <f t="shared" si="294"/>
        <v/>
      </c>
      <c r="EK98" s="124" t="str">
        <f t="shared" si="200"/>
        <v/>
      </c>
      <c r="EL98" s="125" t="str">
        <f t="shared" si="396"/>
        <v/>
      </c>
      <c r="EM98" s="126" t="str">
        <f t="shared" si="397"/>
        <v/>
      </c>
      <c r="EN98" s="127" t="str">
        <f t="shared" si="295"/>
        <v/>
      </c>
      <c r="EO98" s="128" t="str">
        <f t="shared" si="398"/>
        <v/>
      </c>
      <c r="EP98" s="83"/>
      <c r="EQ98" s="3"/>
      <c r="ER98" s="83"/>
      <c r="ES98" s="121" t="str">
        <f t="shared" si="399"/>
        <v/>
      </c>
      <c r="ET98" s="122" t="str">
        <f t="shared" si="400"/>
        <v/>
      </c>
      <c r="EU98" s="123" t="str">
        <f t="shared" si="297"/>
        <v/>
      </c>
      <c r="EV98" s="123" t="str">
        <f t="shared" si="298"/>
        <v/>
      </c>
      <c r="EW98" s="124" t="str">
        <f t="shared" si="205"/>
        <v/>
      </c>
      <c r="EX98" s="125" t="str">
        <f t="shared" si="401"/>
        <v/>
      </c>
      <c r="EY98" s="126" t="str">
        <f t="shared" si="402"/>
        <v/>
      </c>
      <c r="EZ98" s="127" t="str">
        <f t="shared" si="296"/>
        <v/>
      </c>
      <c r="FA98" s="128" t="str">
        <f t="shared" si="403"/>
        <v/>
      </c>
      <c r="FB98" s="83"/>
      <c r="FC98" s="3"/>
      <c r="FD98" s="83"/>
    </row>
    <row r="99" spans="1:160" ht="13.5" customHeight="1">
      <c r="A99" s="91"/>
      <c r="E99" s="121" t="str">
        <f t="shared" si="299"/>
        <v/>
      </c>
      <c r="F99" s="122" t="str">
        <f t="shared" si="300"/>
        <v/>
      </c>
      <c r="G99" s="123" t="str">
        <f t="shared" si="301"/>
        <v/>
      </c>
      <c r="H99" s="123" t="str">
        <f t="shared" si="302"/>
        <v/>
      </c>
      <c r="I99" s="124" t="str">
        <f t="shared" si="303"/>
        <v/>
      </c>
      <c r="J99" s="125" t="str">
        <f t="shared" si="304"/>
        <v/>
      </c>
      <c r="K99" s="126" t="str">
        <f t="shared" si="305"/>
        <v/>
      </c>
      <c r="L99" s="127" t="str">
        <f t="shared" si="306"/>
        <v/>
      </c>
      <c r="M99" s="128" t="str">
        <f t="shared" si="307"/>
        <v/>
      </c>
      <c r="O99" s="3"/>
      <c r="Q99" s="121" t="str">
        <f t="shared" si="308"/>
        <v/>
      </c>
      <c r="R99" s="122" t="str">
        <f t="shared" si="309"/>
        <v/>
      </c>
      <c r="S99" s="123" t="str">
        <f t="shared" si="310"/>
        <v/>
      </c>
      <c r="T99" s="123" t="str">
        <f t="shared" si="311"/>
        <v/>
      </c>
      <c r="U99" s="124" t="str">
        <f t="shared" si="312"/>
        <v/>
      </c>
      <c r="V99" s="125" t="str">
        <f t="shared" si="313"/>
        <v/>
      </c>
      <c r="W99" s="126" t="str">
        <f t="shared" si="314"/>
        <v/>
      </c>
      <c r="X99" s="127" t="str">
        <f t="shared" si="315"/>
        <v/>
      </c>
      <c r="Y99" s="128" t="str">
        <f t="shared" si="316"/>
        <v/>
      </c>
      <c r="AA99" s="3"/>
      <c r="AC99" s="121" t="str">
        <f t="shared" si="317"/>
        <v/>
      </c>
      <c r="AD99" s="122" t="str">
        <f t="shared" si="318"/>
        <v/>
      </c>
      <c r="AE99" s="123" t="str">
        <f t="shared" si="319"/>
        <v/>
      </c>
      <c r="AF99" s="123" t="str">
        <f t="shared" si="320"/>
        <v/>
      </c>
      <c r="AG99" s="124" t="str">
        <f t="shared" si="321"/>
        <v/>
      </c>
      <c r="AH99" s="125" t="str">
        <f t="shared" si="322"/>
        <v/>
      </c>
      <c r="AI99" s="126" t="str">
        <f t="shared" si="323"/>
        <v/>
      </c>
      <c r="AJ99" s="127" t="str">
        <f t="shared" si="324"/>
        <v/>
      </c>
      <c r="AK99" s="128" t="str">
        <f t="shared" si="325"/>
        <v/>
      </c>
      <c r="AM99" s="3"/>
      <c r="AO99" s="121" t="str">
        <f t="shared" si="326"/>
        <v/>
      </c>
      <c r="AP99" s="122" t="str">
        <f t="shared" si="327"/>
        <v/>
      </c>
      <c r="AQ99" s="123" t="str">
        <f t="shared" si="328"/>
        <v/>
      </c>
      <c r="AR99" s="123" t="str">
        <f t="shared" si="329"/>
        <v/>
      </c>
      <c r="AS99" s="124" t="str">
        <f t="shared" si="330"/>
        <v/>
      </c>
      <c r="AT99" s="125" t="str">
        <f t="shared" si="331"/>
        <v/>
      </c>
      <c r="AU99" s="126" t="str">
        <f t="shared" si="332"/>
        <v/>
      </c>
      <c r="AV99" s="127" t="str">
        <f t="shared" si="333"/>
        <v/>
      </c>
      <c r="AW99" s="128" t="str">
        <f t="shared" si="334"/>
        <v/>
      </c>
      <c r="AX99" s="83"/>
      <c r="AY99" s="3"/>
      <c r="AZ99" s="83"/>
      <c r="BA99" s="121" t="str">
        <f t="shared" si="335"/>
        <v/>
      </c>
      <c r="BB99" s="122" t="str">
        <f t="shared" si="336"/>
        <v/>
      </c>
      <c r="BC99" s="123" t="str">
        <f t="shared" si="337"/>
        <v/>
      </c>
      <c r="BD99" s="123" t="str">
        <f t="shared" si="338"/>
        <v/>
      </c>
      <c r="BE99" s="124" t="str">
        <f t="shared" si="339"/>
        <v/>
      </c>
      <c r="BF99" s="125" t="str">
        <f t="shared" si="340"/>
        <v/>
      </c>
      <c r="BG99" s="126" t="str">
        <f t="shared" si="341"/>
        <v/>
      </c>
      <c r="BH99" s="127" t="str">
        <f t="shared" si="342"/>
        <v/>
      </c>
      <c r="BI99" s="128" t="str">
        <f t="shared" si="343"/>
        <v/>
      </c>
      <c r="BJ99" s="83"/>
      <c r="BK99" s="3"/>
      <c r="BL99" s="83"/>
      <c r="BM99" s="121" t="str">
        <f t="shared" si="344"/>
        <v/>
      </c>
      <c r="BN99" s="122" t="str">
        <f t="shared" si="345"/>
        <v/>
      </c>
      <c r="BO99" s="123" t="str">
        <f t="shared" si="346"/>
        <v/>
      </c>
      <c r="BP99" s="123" t="str">
        <f t="shared" si="347"/>
        <v/>
      </c>
      <c r="BQ99" s="124" t="str">
        <f t="shared" si="348"/>
        <v/>
      </c>
      <c r="BR99" s="125" t="str">
        <f t="shared" si="349"/>
        <v/>
      </c>
      <c r="BS99" s="126" t="str">
        <f t="shared" si="350"/>
        <v/>
      </c>
      <c r="BT99" s="127" t="str">
        <f t="shared" si="351"/>
        <v/>
      </c>
      <c r="BU99" s="128" t="str">
        <f t="shared" si="352"/>
        <v/>
      </c>
      <c r="BV99" s="83"/>
      <c r="BW99" s="3"/>
      <c r="BX99" s="83"/>
      <c r="BY99" s="121" t="str">
        <f t="shared" si="353"/>
        <v/>
      </c>
      <c r="BZ99" s="122" t="str">
        <f t="shared" si="354"/>
        <v/>
      </c>
      <c r="CA99" s="123" t="str">
        <f t="shared" si="355"/>
        <v/>
      </c>
      <c r="CB99" s="123" t="str">
        <f t="shared" si="356"/>
        <v/>
      </c>
      <c r="CC99" s="124" t="str">
        <f t="shared" si="357"/>
        <v/>
      </c>
      <c r="CD99" s="125" t="str">
        <f t="shared" si="358"/>
        <v/>
      </c>
      <c r="CE99" s="126" t="str">
        <f t="shared" si="359"/>
        <v/>
      </c>
      <c r="CF99" s="127" t="str">
        <f t="shared" si="360"/>
        <v/>
      </c>
      <c r="CG99" s="128" t="str">
        <f t="shared" si="361"/>
        <v/>
      </c>
      <c r="CH99" s="83"/>
      <c r="CI99" s="3"/>
      <c r="CJ99" s="83"/>
      <c r="CK99" s="121" t="str">
        <f t="shared" si="362"/>
        <v/>
      </c>
      <c r="CL99" s="122" t="str">
        <f t="shared" si="363"/>
        <v/>
      </c>
      <c r="CM99" s="123" t="str">
        <f t="shared" si="364"/>
        <v/>
      </c>
      <c r="CN99" s="123" t="str">
        <f t="shared" si="365"/>
        <v/>
      </c>
      <c r="CO99" s="124" t="str">
        <f t="shared" si="366"/>
        <v/>
      </c>
      <c r="CP99" s="125" t="str">
        <f t="shared" si="367"/>
        <v/>
      </c>
      <c r="CQ99" s="126" t="str">
        <f t="shared" si="368"/>
        <v/>
      </c>
      <c r="CR99" s="127" t="str">
        <f t="shared" si="369"/>
        <v/>
      </c>
      <c r="CS99" s="128" t="str">
        <f t="shared" si="370"/>
        <v/>
      </c>
      <c r="CT99" s="83"/>
      <c r="CU99" s="3"/>
      <c r="CV99" s="83"/>
      <c r="CW99" s="121" t="str">
        <f t="shared" si="371"/>
        <v/>
      </c>
      <c r="CX99" s="122" t="str">
        <f t="shared" si="372"/>
        <v/>
      </c>
      <c r="CY99" s="123" t="str">
        <f t="shared" si="373"/>
        <v/>
      </c>
      <c r="CZ99" s="123" t="str">
        <f t="shared" si="374"/>
        <v/>
      </c>
      <c r="DA99" s="124" t="str">
        <f t="shared" si="375"/>
        <v/>
      </c>
      <c r="DB99" s="125" t="str">
        <f t="shared" si="376"/>
        <v/>
      </c>
      <c r="DC99" s="126" t="str">
        <f t="shared" si="377"/>
        <v/>
      </c>
      <c r="DD99" s="127" t="str">
        <f t="shared" si="378"/>
        <v/>
      </c>
      <c r="DE99" s="128" t="str">
        <f t="shared" si="379"/>
        <v/>
      </c>
      <c r="DF99" s="83"/>
      <c r="DG99" s="3"/>
      <c r="DH99" s="83"/>
      <c r="DI99" s="121" t="str">
        <f t="shared" si="380"/>
        <v/>
      </c>
      <c r="DJ99" s="122" t="str">
        <f t="shared" si="381"/>
        <v/>
      </c>
      <c r="DK99" s="123" t="str">
        <f t="shared" si="382"/>
        <v/>
      </c>
      <c r="DL99" s="123" t="str">
        <f t="shared" si="383"/>
        <v/>
      </c>
      <c r="DM99" s="124" t="str">
        <f t="shared" si="384"/>
        <v/>
      </c>
      <c r="DN99" s="125" t="str">
        <f t="shared" si="385"/>
        <v/>
      </c>
      <c r="DO99" s="126" t="str">
        <f t="shared" si="386"/>
        <v/>
      </c>
      <c r="DP99" s="127" t="str">
        <f t="shared" si="387"/>
        <v/>
      </c>
      <c r="DQ99" s="128" t="str">
        <f t="shared" si="388"/>
        <v/>
      </c>
      <c r="DR99" s="83"/>
      <c r="DS99" s="3"/>
      <c r="DT99" s="83"/>
      <c r="DU99" s="121" t="str">
        <f t="shared" si="389"/>
        <v/>
      </c>
      <c r="DV99" s="122" t="str">
        <f t="shared" si="390"/>
        <v/>
      </c>
      <c r="DW99" s="123" t="str">
        <f t="shared" si="291"/>
        <v/>
      </c>
      <c r="DX99" s="123" t="str">
        <f t="shared" si="292"/>
        <v/>
      </c>
      <c r="DY99" s="124" t="str">
        <f t="shared" si="83"/>
        <v/>
      </c>
      <c r="DZ99" s="125" t="str">
        <f t="shared" si="391"/>
        <v/>
      </c>
      <c r="EA99" s="126" t="str">
        <f t="shared" si="392"/>
        <v/>
      </c>
      <c r="EB99" s="127" t="str">
        <f t="shared" si="199"/>
        <v/>
      </c>
      <c r="EC99" s="128" t="str">
        <f t="shared" si="393"/>
        <v/>
      </c>
      <c r="ED99" s="83"/>
      <c r="EE99" s="3"/>
      <c r="EF99" s="83"/>
      <c r="EG99" s="121" t="str">
        <f t="shared" si="394"/>
        <v/>
      </c>
      <c r="EH99" s="122" t="str">
        <f t="shared" si="395"/>
        <v/>
      </c>
      <c r="EI99" s="123" t="str">
        <f t="shared" si="293"/>
        <v/>
      </c>
      <c r="EJ99" s="123" t="str">
        <f t="shared" si="294"/>
        <v/>
      </c>
      <c r="EK99" s="124" t="str">
        <f t="shared" si="200"/>
        <v/>
      </c>
      <c r="EL99" s="125" t="str">
        <f t="shared" si="396"/>
        <v/>
      </c>
      <c r="EM99" s="126" t="str">
        <f t="shared" si="397"/>
        <v/>
      </c>
      <c r="EN99" s="127" t="str">
        <f t="shared" si="295"/>
        <v/>
      </c>
      <c r="EO99" s="128" t="str">
        <f t="shared" si="398"/>
        <v/>
      </c>
      <c r="EP99" s="83"/>
      <c r="EQ99" s="3"/>
      <c r="ER99" s="83"/>
      <c r="ES99" s="121" t="str">
        <f t="shared" si="399"/>
        <v/>
      </c>
      <c r="ET99" s="122" t="str">
        <f t="shared" si="400"/>
        <v/>
      </c>
      <c r="EU99" s="123" t="str">
        <f t="shared" si="297"/>
        <v/>
      </c>
      <c r="EV99" s="123" t="str">
        <f t="shared" si="298"/>
        <v/>
      </c>
      <c r="EW99" s="124" t="str">
        <f t="shared" si="205"/>
        <v/>
      </c>
      <c r="EX99" s="125" t="str">
        <f t="shared" si="401"/>
        <v/>
      </c>
      <c r="EY99" s="126" t="str">
        <f t="shared" si="402"/>
        <v/>
      </c>
      <c r="EZ99" s="127" t="str">
        <f t="shared" si="296"/>
        <v/>
      </c>
      <c r="FA99" s="128" t="str">
        <f t="shared" si="403"/>
        <v/>
      </c>
      <c r="FB99" s="83"/>
      <c r="FC99" s="3"/>
      <c r="FD99" s="83"/>
    </row>
    <row r="100" spans="1:160" ht="13.5" customHeight="1">
      <c r="A100" s="91"/>
      <c r="E100" s="121" t="str">
        <f t="shared" si="299"/>
        <v/>
      </c>
      <c r="F100" s="122" t="str">
        <f t="shared" si="300"/>
        <v/>
      </c>
      <c r="G100" s="123" t="str">
        <f t="shared" si="301"/>
        <v/>
      </c>
      <c r="H100" s="123" t="str">
        <f t="shared" si="302"/>
        <v/>
      </c>
      <c r="I100" s="124" t="str">
        <f t="shared" si="303"/>
        <v/>
      </c>
      <c r="J100" s="125" t="str">
        <f t="shared" si="304"/>
        <v/>
      </c>
      <c r="K100" s="126" t="str">
        <f t="shared" si="305"/>
        <v/>
      </c>
      <c r="L100" s="127" t="str">
        <f t="shared" si="306"/>
        <v/>
      </c>
      <c r="M100" s="128" t="str">
        <f t="shared" si="307"/>
        <v/>
      </c>
      <c r="O100" s="3"/>
      <c r="Q100" s="121" t="str">
        <f t="shared" si="308"/>
        <v/>
      </c>
      <c r="R100" s="122" t="str">
        <f t="shared" si="309"/>
        <v/>
      </c>
      <c r="S100" s="123" t="str">
        <f t="shared" si="310"/>
        <v/>
      </c>
      <c r="T100" s="123" t="str">
        <f t="shared" si="311"/>
        <v/>
      </c>
      <c r="U100" s="124" t="str">
        <f t="shared" si="312"/>
        <v/>
      </c>
      <c r="V100" s="125" t="str">
        <f t="shared" si="313"/>
        <v/>
      </c>
      <c r="W100" s="126" t="str">
        <f t="shared" si="314"/>
        <v/>
      </c>
      <c r="X100" s="127" t="str">
        <f t="shared" si="315"/>
        <v/>
      </c>
      <c r="Y100" s="128" t="str">
        <f t="shared" si="316"/>
        <v/>
      </c>
      <c r="AA100" s="3"/>
      <c r="AC100" s="121" t="str">
        <f t="shared" si="317"/>
        <v/>
      </c>
      <c r="AD100" s="122" t="str">
        <f t="shared" si="318"/>
        <v/>
      </c>
      <c r="AE100" s="123" t="str">
        <f t="shared" si="319"/>
        <v/>
      </c>
      <c r="AF100" s="123" t="str">
        <f t="shared" si="320"/>
        <v/>
      </c>
      <c r="AG100" s="124" t="str">
        <f t="shared" si="321"/>
        <v/>
      </c>
      <c r="AH100" s="125" t="str">
        <f t="shared" si="322"/>
        <v/>
      </c>
      <c r="AI100" s="126" t="str">
        <f t="shared" si="323"/>
        <v/>
      </c>
      <c r="AJ100" s="127" t="str">
        <f t="shared" si="324"/>
        <v/>
      </c>
      <c r="AK100" s="128" t="str">
        <f t="shared" si="325"/>
        <v/>
      </c>
      <c r="AM100" s="3"/>
      <c r="AO100" s="121" t="str">
        <f t="shared" si="326"/>
        <v/>
      </c>
      <c r="AP100" s="122" t="str">
        <f t="shared" si="327"/>
        <v/>
      </c>
      <c r="AQ100" s="123" t="str">
        <f t="shared" si="328"/>
        <v/>
      </c>
      <c r="AR100" s="123" t="str">
        <f t="shared" si="329"/>
        <v/>
      </c>
      <c r="AS100" s="124" t="str">
        <f t="shared" si="330"/>
        <v/>
      </c>
      <c r="AT100" s="125" t="str">
        <f t="shared" si="331"/>
        <v/>
      </c>
      <c r="AU100" s="126" t="str">
        <f t="shared" si="332"/>
        <v/>
      </c>
      <c r="AV100" s="127" t="str">
        <f t="shared" si="333"/>
        <v/>
      </c>
      <c r="AW100" s="128" t="str">
        <f t="shared" si="334"/>
        <v/>
      </c>
      <c r="AX100" s="83"/>
      <c r="AY100" s="3"/>
      <c r="AZ100" s="83"/>
      <c r="BA100" s="121" t="str">
        <f t="shared" si="335"/>
        <v/>
      </c>
      <c r="BB100" s="122" t="str">
        <f t="shared" si="336"/>
        <v/>
      </c>
      <c r="BC100" s="123" t="str">
        <f t="shared" si="337"/>
        <v/>
      </c>
      <c r="BD100" s="123" t="str">
        <f t="shared" si="338"/>
        <v/>
      </c>
      <c r="BE100" s="124" t="str">
        <f t="shared" si="339"/>
        <v/>
      </c>
      <c r="BF100" s="125" t="str">
        <f t="shared" si="340"/>
        <v/>
      </c>
      <c r="BG100" s="126" t="str">
        <f t="shared" si="341"/>
        <v/>
      </c>
      <c r="BH100" s="127" t="str">
        <f t="shared" si="342"/>
        <v/>
      </c>
      <c r="BI100" s="128" t="str">
        <f t="shared" si="343"/>
        <v/>
      </c>
      <c r="BJ100" s="83"/>
      <c r="BK100" s="3"/>
      <c r="BL100" s="83"/>
      <c r="BM100" s="121" t="str">
        <f t="shared" si="344"/>
        <v/>
      </c>
      <c r="BN100" s="122" t="str">
        <f t="shared" si="345"/>
        <v/>
      </c>
      <c r="BO100" s="123" t="str">
        <f t="shared" si="346"/>
        <v/>
      </c>
      <c r="BP100" s="123" t="str">
        <f t="shared" si="347"/>
        <v/>
      </c>
      <c r="BQ100" s="124" t="str">
        <f t="shared" si="348"/>
        <v/>
      </c>
      <c r="BR100" s="125" t="str">
        <f t="shared" si="349"/>
        <v/>
      </c>
      <c r="BS100" s="126" t="str">
        <f t="shared" si="350"/>
        <v/>
      </c>
      <c r="BT100" s="127" t="str">
        <f t="shared" si="351"/>
        <v/>
      </c>
      <c r="BU100" s="128" t="str">
        <f t="shared" si="352"/>
        <v/>
      </c>
      <c r="BV100" s="83"/>
      <c r="BW100" s="3"/>
      <c r="BX100" s="83"/>
      <c r="BY100" s="121" t="str">
        <f t="shared" si="353"/>
        <v/>
      </c>
      <c r="BZ100" s="122" t="str">
        <f t="shared" si="354"/>
        <v/>
      </c>
      <c r="CA100" s="123" t="str">
        <f t="shared" si="355"/>
        <v/>
      </c>
      <c r="CB100" s="123" t="str">
        <f t="shared" si="356"/>
        <v/>
      </c>
      <c r="CC100" s="124" t="str">
        <f t="shared" si="357"/>
        <v/>
      </c>
      <c r="CD100" s="125" t="str">
        <f t="shared" si="358"/>
        <v/>
      </c>
      <c r="CE100" s="126" t="str">
        <f t="shared" si="359"/>
        <v/>
      </c>
      <c r="CF100" s="127" t="str">
        <f t="shared" si="360"/>
        <v/>
      </c>
      <c r="CG100" s="128" t="str">
        <f t="shared" si="361"/>
        <v/>
      </c>
      <c r="CH100" s="83"/>
      <c r="CI100" s="3"/>
      <c r="CJ100" s="83"/>
      <c r="CK100" s="121" t="str">
        <f t="shared" si="362"/>
        <v/>
      </c>
      <c r="CL100" s="122" t="str">
        <f t="shared" si="363"/>
        <v/>
      </c>
      <c r="CM100" s="123" t="str">
        <f t="shared" si="364"/>
        <v/>
      </c>
      <c r="CN100" s="123" t="str">
        <f t="shared" si="365"/>
        <v/>
      </c>
      <c r="CO100" s="124" t="str">
        <f t="shared" si="366"/>
        <v/>
      </c>
      <c r="CP100" s="125" t="str">
        <f t="shared" si="367"/>
        <v/>
      </c>
      <c r="CQ100" s="126" t="str">
        <f t="shared" si="368"/>
        <v/>
      </c>
      <c r="CR100" s="127" t="str">
        <f t="shared" si="369"/>
        <v/>
      </c>
      <c r="CS100" s="128" t="str">
        <f t="shared" si="370"/>
        <v/>
      </c>
      <c r="CT100" s="83"/>
      <c r="CU100" s="3"/>
      <c r="CV100" s="83"/>
      <c r="CW100" s="121" t="str">
        <f t="shared" si="371"/>
        <v/>
      </c>
      <c r="CX100" s="122" t="str">
        <f t="shared" si="372"/>
        <v/>
      </c>
      <c r="CY100" s="123" t="str">
        <f t="shared" si="373"/>
        <v/>
      </c>
      <c r="CZ100" s="123" t="str">
        <f t="shared" si="374"/>
        <v/>
      </c>
      <c r="DA100" s="124" t="str">
        <f t="shared" si="375"/>
        <v/>
      </c>
      <c r="DB100" s="125" t="str">
        <f t="shared" si="376"/>
        <v/>
      </c>
      <c r="DC100" s="126" t="str">
        <f t="shared" si="377"/>
        <v/>
      </c>
      <c r="DD100" s="127" t="str">
        <f t="shared" si="378"/>
        <v/>
      </c>
      <c r="DE100" s="128" t="str">
        <f t="shared" si="379"/>
        <v/>
      </c>
      <c r="DF100" s="83"/>
      <c r="DG100" s="3"/>
      <c r="DH100" s="83"/>
      <c r="DI100" s="121" t="str">
        <f t="shared" si="380"/>
        <v/>
      </c>
      <c r="DJ100" s="122" t="str">
        <f t="shared" si="381"/>
        <v/>
      </c>
      <c r="DK100" s="123" t="str">
        <f t="shared" si="382"/>
        <v/>
      </c>
      <c r="DL100" s="123" t="str">
        <f t="shared" si="383"/>
        <v/>
      </c>
      <c r="DM100" s="124" t="str">
        <f t="shared" si="384"/>
        <v/>
      </c>
      <c r="DN100" s="125" t="str">
        <f t="shared" si="385"/>
        <v/>
      </c>
      <c r="DO100" s="126" t="str">
        <f t="shared" si="386"/>
        <v/>
      </c>
      <c r="DP100" s="127" t="str">
        <f t="shared" si="387"/>
        <v/>
      </c>
      <c r="DQ100" s="128" t="str">
        <f t="shared" si="388"/>
        <v/>
      </c>
      <c r="DR100" s="83"/>
      <c r="DS100" s="3"/>
      <c r="DT100" s="83"/>
      <c r="DU100" s="121" t="str">
        <f t="shared" si="389"/>
        <v/>
      </c>
      <c r="DV100" s="122" t="str">
        <f t="shared" si="390"/>
        <v/>
      </c>
      <c r="DW100" s="123" t="str">
        <f t="shared" si="291"/>
        <v/>
      </c>
      <c r="DX100" s="123" t="str">
        <f t="shared" si="292"/>
        <v/>
      </c>
      <c r="DY100" s="124" t="str">
        <f t="shared" si="83"/>
        <v/>
      </c>
      <c r="DZ100" s="125" t="str">
        <f t="shared" si="391"/>
        <v/>
      </c>
      <c r="EA100" s="126" t="str">
        <f t="shared" si="392"/>
        <v/>
      </c>
      <c r="EB100" s="127" t="str">
        <f t="shared" si="199"/>
        <v/>
      </c>
      <c r="EC100" s="128" t="str">
        <f t="shared" si="393"/>
        <v/>
      </c>
      <c r="ED100" s="83"/>
      <c r="EE100" s="3"/>
      <c r="EF100" s="83"/>
      <c r="EG100" s="121" t="str">
        <f t="shared" si="394"/>
        <v/>
      </c>
      <c r="EH100" s="122" t="str">
        <f t="shared" si="395"/>
        <v/>
      </c>
      <c r="EI100" s="123" t="str">
        <f t="shared" si="293"/>
        <v/>
      </c>
      <c r="EJ100" s="123" t="str">
        <f t="shared" si="294"/>
        <v/>
      </c>
      <c r="EK100" s="124" t="str">
        <f t="shared" si="200"/>
        <v/>
      </c>
      <c r="EL100" s="125" t="str">
        <f t="shared" si="396"/>
        <v/>
      </c>
      <c r="EM100" s="126" t="str">
        <f t="shared" si="397"/>
        <v/>
      </c>
      <c r="EN100" s="127" t="str">
        <f t="shared" si="295"/>
        <v/>
      </c>
      <c r="EO100" s="128" t="str">
        <f t="shared" si="398"/>
        <v/>
      </c>
      <c r="EP100" s="83"/>
      <c r="EQ100" s="3"/>
      <c r="ER100" s="83"/>
      <c r="ES100" s="121" t="str">
        <f t="shared" si="399"/>
        <v/>
      </c>
      <c r="ET100" s="122" t="str">
        <f t="shared" si="400"/>
        <v/>
      </c>
      <c r="EU100" s="123" t="str">
        <f t="shared" si="297"/>
        <v/>
      </c>
      <c r="EV100" s="123" t="str">
        <f t="shared" si="298"/>
        <v/>
      </c>
      <c r="EW100" s="124" t="str">
        <f t="shared" si="205"/>
        <v/>
      </c>
      <c r="EX100" s="125" t="str">
        <f t="shared" si="401"/>
        <v/>
      </c>
      <c r="EY100" s="126" t="str">
        <f t="shared" si="402"/>
        <v/>
      </c>
      <c r="EZ100" s="127" t="str">
        <f t="shared" si="296"/>
        <v/>
      </c>
      <c r="FA100" s="128" t="str">
        <f t="shared" si="403"/>
        <v/>
      </c>
      <c r="FB100" s="83"/>
      <c r="FC100" s="3"/>
      <c r="FD100" s="83"/>
    </row>
    <row r="101" spans="1:160" ht="13.5" customHeight="1">
      <c r="A101" s="91"/>
      <c r="E101" s="121" t="str">
        <f t="shared" si="299"/>
        <v/>
      </c>
      <c r="F101" s="122" t="str">
        <f t="shared" si="300"/>
        <v/>
      </c>
      <c r="G101" s="123" t="str">
        <f t="shared" si="301"/>
        <v/>
      </c>
      <c r="H101" s="123" t="str">
        <f t="shared" si="302"/>
        <v/>
      </c>
      <c r="I101" s="124" t="str">
        <f t="shared" si="303"/>
        <v/>
      </c>
      <c r="J101" s="125" t="str">
        <f t="shared" si="304"/>
        <v/>
      </c>
      <c r="K101" s="126" t="str">
        <f t="shared" si="305"/>
        <v/>
      </c>
      <c r="L101" s="127" t="str">
        <f t="shared" si="306"/>
        <v/>
      </c>
      <c r="M101" s="128" t="str">
        <f t="shared" si="307"/>
        <v/>
      </c>
      <c r="O101" s="3"/>
      <c r="Q101" s="121" t="str">
        <f t="shared" si="308"/>
        <v/>
      </c>
      <c r="R101" s="122" t="str">
        <f t="shared" si="309"/>
        <v/>
      </c>
      <c r="S101" s="123" t="str">
        <f t="shared" si="310"/>
        <v/>
      </c>
      <c r="T101" s="123" t="str">
        <f t="shared" si="311"/>
        <v/>
      </c>
      <c r="U101" s="124" t="str">
        <f t="shared" si="312"/>
        <v/>
      </c>
      <c r="V101" s="125" t="str">
        <f t="shared" si="313"/>
        <v/>
      </c>
      <c r="W101" s="126" t="str">
        <f t="shared" si="314"/>
        <v/>
      </c>
      <c r="X101" s="127" t="str">
        <f t="shared" si="315"/>
        <v/>
      </c>
      <c r="Y101" s="128" t="str">
        <f t="shared" si="316"/>
        <v/>
      </c>
      <c r="AA101" s="3"/>
      <c r="AC101" s="121" t="str">
        <f t="shared" si="317"/>
        <v/>
      </c>
      <c r="AD101" s="122" t="str">
        <f t="shared" si="318"/>
        <v/>
      </c>
      <c r="AE101" s="123" t="str">
        <f t="shared" si="319"/>
        <v/>
      </c>
      <c r="AF101" s="123" t="str">
        <f t="shared" si="320"/>
        <v/>
      </c>
      <c r="AG101" s="124" t="str">
        <f t="shared" si="321"/>
        <v/>
      </c>
      <c r="AH101" s="125" t="str">
        <f t="shared" si="322"/>
        <v/>
      </c>
      <c r="AI101" s="126" t="str">
        <f t="shared" si="323"/>
        <v/>
      </c>
      <c r="AJ101" s="127" t="str">
        <f t="shared" si="324"/>
        <v/>
      </c>
      <c r="AK101" s="128" t="str">
        <f t="shared" si="325"/>
        <v/>
      </c>
      <c r="AM101" s="3"/>
      <c r="AO101" s="121" t="str">
        <f t="shared" si="326"/>
        <v/>
      </c>
      <c r="AP101" s="122" t="str">
        <f t="shared" si="327"/>
        <v/>
      </c>
      <c r="AQ101" s="123" t="str">
        <f t="shared" si="328"/>
        <v/>
      </c>
      <c r="AR101" s="123" t="str">
        <f t="shared" si="329"/>
        <v/>
      </c>
      <c r="AS101" s="124" t="str">
        <f t="shared" si="330"/>
        <v/>
      </c>
      <c r="AT101" s="125" t="str">
        <f t="shared" si="331"/>
        <v/>
      </c>
      <c r="AU101" s="126" t="str">
        <f t="shared" si="332"/>
        <v/>
      </c>
      <c r="AV101" s="127" t="str">
        <f t="shared" si="333"/>
        <v/>
      </c>
      <c r="AW101" s="128" t="str">
        <f t="shared" si="334"/>
        <v/>
      </c>
      <c r="AX101" s="83"/>
      <c r="AY101" s="3"/>
      <c r="AZ101" s="83"/>
      <c r="BA101" s="121" t="str">
        <f t="shared" si="335"/>
        <v/>
      </c>
      <c r="BB101" s="122" t="str">
        <f t="shared" si="336"/>
        <v/>
      </c>
      <c r="BC101" s="123" t="str">
        <f t="shared" si="337"/>
        <v/>
      </c>
      <c r="BD101" s="123" t="str">
        <f t="shared" si="338"/>
        <v/>
      </c>
      <c r="BE101" s="124" t="str">
        <f t="shared" si="339"/>
        <v/>
      </c>
      <c r="BF101" s="125" t="str">
        <f t="shared" si="340"/>
        <v/>
      </c>
      <c r="BG101" s="126" t="str">
        <f t="shared" si="341"/>
        <v/>
      </c>
      <c r="BH101" s="127" t="str">
        <f t="shared" si="342"/>
        <v/>
      </c>
      <c r="BI101" s="128" t="str">
        <f t="shared" si="343"/>
        <v/>
      </c>
      <c r="BJ101" s="83"/>
      <c r="BK101" s="3"/>
      <c r="BL101" s="83"/>
      <c r="BM101" s="121" t="str">
        <f t="shared" si="344"/>
        <v/>
      </c>
      <c r="BN101" s="122" t="str">
        <f t="shared" si="345"/>
        <v/>
      </c>
      <c r="BO101" s="123" t="str">
        <f t="shared" si="346"/>
        <v/>
      </c>
      <c r="BP101" s="123" t="str">
        <f t="shared" si="347"/>
        <v/>
      </c>
      <c r="BQ101" s="124" t="str">
        <f t="shared" si="348"/>
        <v/>
      </c>
      <c r="BR101" s="125" t="str">
        <f t="shared" si="349"/>
        <v/>
      </c>
      <c r="BS101" s="126" t="str">
        <f t="shared" si="350"/>
        <v/>
      </c>
      <c r="BT101" s="127" t="str">
        <f t="shared" si="351"/>
        <v/>
      </c>
      <c r="BU101" s="128" t="str">
        <f t="shared" si="352"/>
        <v/>
      </c>
      <c r="BV101" s="83"/>
      <c r="BW101" s="3"/>
      <c r="BX101" s="83"/>
      <c r="BY101" s="121" t="str">
        <f t="shared" si="353"/>
        <v/>
      </c>
      <c r="BZ101" s="122" t="str">
        <f t="shared" si="354"/>
        <v/>
      </c>
      <c r="CA101" s="123" t="str">
        <f t="shared" si="355"/>
        <v/>
      </c>
      <c r="CB101" s="123" t="str">
        <f t="shared" si="356"/>
        <v/>
      </c>
      <c r="CC101" s="124" t="str">
        <f t="shared" si="357"/>
        <v/>
      </c>
      <c r="CD101" s="125" t="str">
        <f t="shared" si="358"/>
        <v/>
      </c>
      <c r="CE101" s="126" t="str">
        <f t="shared" si="359"/>
        <v/>
      </c>
      <c r="CF101" s="127" t="str">
        <f t="shared" si="360"/>
        <v/>
      </c>
      <c r="CG101" s="128" t="str">
        <f t="shared" si="361"/>
        <v/>
      </c>
      <c r="CH101" s="83"/>
      <c r="CI101" s="3"/>
      <c r="CJ101" s="83"/>
      <c r="CK101" s="121" t="str">
        <f t="shared" si="362"/>
        <v/>
      </c>
      <c r="CL101" s="122" t="str">
        <f t="shared" si="363"/>
        <v/>
      </c>
      <c r="CM101" s="123" t="str">
        <f t="shared" si="364"/>
        <v/>
      </c>
      <c r="CN101" s="123" t="str">
        <f t="shared" si="365"/>
        <v/>
      </c>
      <c r="CO101" s="124" t="str">
        <f t="shared" si="366"/>
        <v/>
      </c>
      <c r="CP101" s="125" t="str">
        <f t="shared" si="367"/>
        <v/>
      </c>
      <c r="CQ101" s="126" t="str">
        <f t="shared" si="368"/>
        <v/>
      </c>
      <c r="CR101" s="127" t="str">
        <f t="shared" si="369"/>
        <v/>
      </c>
      <c r="CS101" s="128" t="str">
        <f t="shared" si="370"/>
        <v/>
      </c>
      <c r="CT101" s="83"/>
      <c r="CU101" s="3"/>
      <c r="CV101" s="83"/>
      <c r="CW101" s="121" t="str">
        <f t="shared" si="371"/>
        <v/>
      </c>
      <c r="CX101" s="122" t="str">
        <f t="shared" si="372"/>
        <v/>
      </c>
      <c r="CY101" s="123" t="str">
        <f t="shared" si="373"/>
        <v/>
      </c>
      <c r="CZ101" s="123" t="str">
        <f t="shared" si="374"/>
        <v/>
      </c>
      <c r="DA101" s="124" t="str">
        <f t="shared" si="375"/>
        <v/>
      </c>
      <c r="DB101" s="125" t="str">
        <f t="shared" si="376"/>
        <v/>
      </c>
      <c r="DC101" s="126" t="str">
        <f t="shared" si="377"/>
        <v/>
      </c>
      <c r="DD101" s="127" t="str">
        <f t="shared" si="378"/>
        <v/>
      </c>
      <c r="DE101" s="128" t="str">
        <f t="shared" si="379"/>
        <v/>
      </c>
      <c r="DF101" s="83"/>
      <c r="DG101" s="3"/>
      <c r="DH101" s="83"/>
      <c r="DI101" s="121" t="str">
        <f t="shared" si="380"/>
        <v/>
      </c>
      <c r="DJ101" s="122" t="str">
        <f t="shared" si="381"/>
        <v/>
      </c>
      <c r="DK101" s="123" t="str">
        <f t="shared" si="382"/>
        <v/>
      </c>
      <c r="DL101" s="123" t="str">
        <f t="shared" si="383"/>
        <v/>
      </c>
      <c r="DM101" s="124" t="str">
        <f t="shared" si="384"/>
        <v/>
      </c>
      <c r="DN101" s="125" t="str">
        <f t="shared" si="385"/>
        <v/>
      </c>
      <c r="DO101" s="126" t="str">
        <f t="shared" si="386"/>
        <v/>
      </c>
      <c r="DP101" s="127" t="str">
        <f t="shared" si="387"/>
        <v/>
      </c>
      <c r="DQ101" s="128" t="str">
        <f t="shared" si="388"/>
        <v/>
      </c>
      <c r="DR101" s="83"/>
      <c r="DS101" s="3"/>
      <c r="DT101" s="83"/>
      <c r="DU101" s="121" t="str">
        <f t="shared" si="389"/>
        <v/>
      </c>
      <c r="DV101" s="122" t="str">
        <f t="shared" si="390"/>
        <v/>
      </c>
      <c r="DW101" s="123" t="str">
        <f t="shared" si="291"/>
        <v/>
      </c>
      <c r="DX101" s="123" t="str">
        <f t="shared" si="292"/>
        <v/>
      </c>
      <c r="DY101" s="124" t="str">
        <f t="shared" si="83"/>
        <v/>
      </c>
      <c r="DZ101" s="125" t="str">
        <f t="shared" si="391"/>
        <v/>
      </c>
      <c r="EA101" s="126" t="str">
        <f t="shared" si="392"/>
        <v/>
      </c>
      <c r="EB101" s="127" t="str">
        <f t="shared" si="199"/>
        <v/>
      </c>
      <c r="EC101" s="128" t="str">
        <f t="shared" si="393"/>
        <v/>
      </c>
      <c r="ED101" s="83"/>
      <c r="EE101" s="3"/>
      <c r="EF101" s="83"/>
      <c r="EG101" s="121" t="str">
        <f t="shared" si="394"/>
        <v/>
      </c>
      <c r="EH101" s="122" t="str">
        <f t="shared" si="395"/>
        <v/>
      </c>
      <c r="EI101" s="123" t="str">
        <f t="shared" si="293"/>
        <v/>
      </c>
      <c r="EJ101" s="123" t="str">
        <f t="shared" si="294"/>
        <v/>
      </c>
      <c r="EK101" s="124" t="str">
        <f t="shared" si="200"/>
        <v/>
      </c>
      <c r="EL101" s="125" t="str">
        <f t="shared" si="396"/>
        <v/>
      </c>
      <c r="EM101" s="126" t="str">
        <f t="shared" si="397"/>
        <v/>
      </c>
      <c r="EN101" s="127" t="str">
        <f t="shared" si="295"/>
        <v/>
      </c>
      <c r="EO101" s="128" t="str">
        <f t="shared" si="398"/>
        <v/>
      </c>
      <c r="EP101" s="83"/>
      <c r="EQ101" s="3"/>
      <c r="ER101" s="83"/>
      <c r="ES101" s="121" t="str">
        <f t="shared" si="399"/>
        <v/>
      </c>
      <c r="ET101" s="122" t="str">
        <f t="shared" si="400"/>
        <v/>
      </c>
      <c r="EU101" s="123" t="str">
        <f t="shared" si="297"/>
        <v/>
      </c>
      <c r="EV101" s="123" t="str">
        <f t="shared" si="298"/>
        <v/>
      </c>
      <c r="EW101" s="124" t="str">
        <f t="shared" si="205"/>
        <v/>
      </c>
      <c r="EX101" s="125" t="str">
        <f t="shared" si="401"/>
        <v/>
      </c>
      <c r="EY101" s="126" t="str">
        <f t="shared" si="402"/>
        <v/>
      </c>
      <c r="EZ101" s="127" t="str">
        <f t="shared" si="296"/>
        <v/>
      </c>
      <c r="FA101" s="128" t="str">
        <f t="shared" si="403"/>
        <v/>
      </c>
      <c r="FB101" s="83"/>
      <c r="FC101" s="3"/>
      <c r="FD101" s="83"/>
    </row>
    <row r="102" spans="1:160" ht="13.5" customHeight="1">
      <c r="A102" s="91"/>
      <c r="B102" s="133"/>
      <c r="E102" s="121" t="str">
        <f t="shared" si="299"/>
        <v/>
      </c>
      <c r="F102" s="122" t="str">
        <f t="shared" si="300"/>
        <v/>
      </c>
      <c r="G102" s="123" t="str">
        <f t="shared" si="301"/>
        <v/>
      </c>
      <c r="H102" s="123" t="str">
        <f t="shared" si="302"/>
        <v/>
      </c>
      <c r="I102" s="124" t="str">
        <f t="shared" si="303"/>
        <v/>
      </c>
      <c r="J102" s="125" t="str">
        <f t="shared" si="304"/>
        <v/>
      </c>
      <c r="K102" s="126" t="str">
        <f t="shared" si="305"/>
        <v/>
      </c>
      <c r="L102" s="127" t="str">
        <f t="shared" si="306"/>
        <v/>
      </c>
      <c r="M102" s="128" t="str">
        <f t="shared" si="307"/>
        <v/>
      </c>
      <c r="O102" s="3"/>
      <c r="Q102" s="121" t="str">
        <f t="shared" si="308"/>
        <v/>
      </c>
      <c r="R102" s="122" t="str">
        <f t="shared" si="309"/>
        <v/>
      </c>
      <c r="S102" s="123" t="str">
        <f t="shared" si="310"/>
        <v/>
      </c>
      <c r="T102" s="123" t="str">
        <f t="shared" si="311"/>
        <v/>
      </c>
      <c r="U102" s="124" t="str">
        <f t="shared" si="312"/>
        <v/>
      </c>
      <c r="V102" s="125" t="str">
        <f t="shared" si="313"/>
        <v/>
      </c>
      <c r="W102" s="126" t="str">
        <f t="shared" si="314"/>
        <v/>
      </c>
      <c r="X102" s="127" t="str">
        <f t="shared" si="315"/>
        <v/>
      </c>
      <c r="Y102" s="128" t="str">
        <f t="shared" si="316"/>
        <v/>
      </c>
      <c r="AA102" s="3"/>
      <c r="AC102" s="121" t="str">
        <f t="shared" si="317"/>
        <v/>
      </c>
      <c r="AD102" s="122" t="str">
        <f t="shared" si="318"/>
        <v/>
      </c>
      <c r="AE102" s="123" t="str">
        <f t="shared" si="319"/>
        <v/>
      </c>
      <c r="AF102" s="123" t="str">
        <f t="shared" si="320"/>
        <v/>
      </c>
      <c r="AG102" s="124" t="str">
        <f t="shared" si="321"/>
        <v/>
      </c>
      <c r="AH102" s="125" t="str">
        <f t="shared" si="322"/>
        <v/>
      </c>
      <c r="AI102" s="126" t="str">
        <f t="shared" si="323"/>
        <v/>
      </c>
      <c r="AJ102" s="127" t="str">
        <f t="shared" si="324"/>
        <v/>
      </c>
      <c r="AK102" s="128" t="str">
        <f t="shared" si="325"/>
        <v/>
      </c>
      <c r="AM102" s="3"/>
      <c r="AO102" s="121" t="str">
        <f t="shared" si="326"/>
        <v/>
      </c>
      <c r="AP102" s="122" t="str">
        <f t="shared" si="327"/>
        <v/>
      </c>
      <c r="AQ102" s="123" t="str">
        <f t="shared" si="328"/>
        <v/>
      </c>
      <c r="AR102" s="123" t="str">
        <f t="shared" si="329"/>
        <v/>
      </c>
      <c r="AS102" s="124" t="str">
        <f t="shared" si="330"/>
        <v/>
      </c>
      <c r="AT102" s="125" t="str">
        <f t="shared" si="331"/>
        <v/>
      </c>
      <c r="AU102" s="126" t="str">
        <f t="shared" si="332"/>
        <v/>
      </c>
      <c r="AV102" s="127" t="str">
        <f t="shared" si="333"/>
        <v/>
      </c>
      <c r="AW102" s="128" t="str">
        <f t="shared" si="334"/>
        <v/>
      </c>
      <c r="AX102" s="83"/>
      <c r="AY102" s="3"/>
      <c r="AZ102" s="83"/>
      <c r="BA102" s="121" t="str">
        <f t="shared" si="335"/>
        <v/>
      </c>
      <c r="BB102" s="122" t="str">
        <f t="shared" si="336"/>
        <v/>
      </c>
      <c r="BC102" s="123" t="str">
        <f t="shared" si="337"/>
        <v/>
      </c>
      <c r="BD102" s="123" t="str">
        <f t="shared" si="338"/>
        <v/>
      </c>
      <c r="BE102" s="124" t="str">
        <f t="shared" si="339"/>
        <v/>
      </c>
      <c r="BF102" s="125" t="str">
        <f t="shared" si="340"/>
        <v/>
      </c>
      <c r="BG102" s="126" t="str">
        <f t="shared" si="341"/>
        <v/>
      </c>
      <c r="BH102" s="127" t="str">
        <f t="shared" si="342"/>
        <v/>
      </c>
      <c r="BI102" s="128" t="str">
        <f t="shared" si="343"/>
        <v/>
      </c>
      <c r="BJ102" s="83"/>
      <c r="BK102" s="3"/>
      <c r="BL102" s="83"/>
      <c r="BM102" s="121" t="str">
        <f t="shared" si="344"/>
        <v/>
      </c>
      <c r="BN102" s="122" t="str">
        <f t="shared" si="345"/>
        <v/>
      </c>
      <c r="BO102" s="123" t="str">
        <f t="shared" si="346"/>
        <v/>
      </c>
      <c r="BP102" s="123" t="str">
        <f t="shared" si="347"/>
        <v/>
      </c>
      <c r="BQ102" s="124" t="str">
        <f t="shared" si="348"/>
        <v/>
      </c>
      <c r="BR102" s="125" t="str">
        <f t="shared" si="349"/>
        <v/>
      </c>
      <c r="BS102" s="126" t="str">
        <f t="shared" si="350"/>
        <v/>
      </c>
      <c r="BT102" s="127" t="str">
        <f t="shared" si="351"/>
        <v/>
      </c>
      <c r="BU102" s="128" t="str">
        <f t="shared" si="352"/>
        <v/>
      </c>
      <c r="BV102" s="83"/>
      <c r="BW102" s="3"/>
      <c r="BX102" s="83"/>
      <c r="BY102" s="121" t="str">
        <f t="shared" si="353"/>
        <v/>
      </c>
      <c r="BZ102" s="122" t="str">
        <f t="shared" si="354"/>
        <v/>
      </c>
      <c r="CA102" s="123" t="str">
        <f t="shared" si="355"/>
        <v/>
      </c>
      <c r="CB102" s="123" t="str">
        <f t="shared" si="356"/>
        <v/>
      </c>
      <c r="CC102" s="124" t="str">
        <f t="shared" si="357"/>
        <v/>
      </c>
      <c r="CD102" s="125" t="str">
        <f t="shared" si="358"/>
        <v/>
      </c>
      <c r="CE102" s="126" t="str">
        <f t="shared" si="359"/>
        <v/>
      </c>
      <c r="CF102" s="127" t="str">
        <f t="shared" si="360"/>
        <v/>
      </c>
      <c r="CG102" s="128" t="str">
        <f t="shared" si="361"/>
        <v/>
      </c>
      <c r="CH102" s="83"/>
      <c r="CI102" s="3"/>
      <c r="CJ102" s="83"/>
      <c r="CK102" s="121" t="str">
        <f t="shared" si="362"/>
        <v/>
      </c>
      <c r="CL102" s="122" t="str">
        <f t="shared" si="363"/>
        <v/>
      </c>
      <c r="CM102" s="123" t="str">
        <f t="shared" si="364"/>
        <v/>
      </c>
      <c r="CN102" s="123" t="str">
        <f t="shared" si="365"/>
        <v/>
      </c>
      <c r="CO102" s="124" t="str">
        <f t="shared" si="366"/>
        <v/>
      </c>
      <c r="CP102" s="125" t="str">
        <f t="shared" si="367"/>
        <v/>
      </c>
      <c r="CQ102" s="126" t="str">
        <f t="shared" si="368"/>
        <v/>
      </c>
      <c r="CR102" s="127" t="str">
        <f t="shared" si="369"/>
        <v/>
      </c>
      <c r="CS102" s="128" t="str">
        <f t="shared" si="370"/>
        <v/>
      </c>
      <c r="CT102" s="83"/>
      <c r="CU102" s="3"/>
      <c r="CV102" s="83"/>
      <c r="CW102" s="121" t="str">
        <f t="shared" si="371"/>
        <v/>
      </c>
      <c r="CX102" s="122" t="str">
        <f t="shared" si="372"/>
        <v/>
      </c>
      <c r="CY102" s="123" t="str">
        <f t="shared" si="373"/>
        <v/>
      </c>
      <c r="CZ102" s="123" t="str">
        <f t="shared" si="374"/>
        <v/>
      </c>
      <c r="DA102" s="124" t="str">
        <f t="shared" si="375"/>
        <v/>
      </c>
      <c r="DB102" s="125" t="str">
        <f t="shared" si="376"/>
        <v/>
      </c>
      <c r="DC102" s="126" t="str">
        <f t="shared" si="377"/>
        <v/>
      </c>
      <c r="DD102" s="127" t="str">
        <f t="shared" si="378"/>
        <v/>
      </c>
      <c r="DE102" s="128" t="str">
        <f t="shared" si="379"/>
        <v/>
      </c>
      <c r="DF102" s="83"/>
      <c r="DG102" s="3"/>
      <c r="DH102" s="83"/>
      <c r="DI102" s="121" t="str">
        <f t="shared" si="380"/>
        <v/>
      </c>
      <c r="DJ102" s="122" t="str">
        <f t="shared" si="381"/>
        <v/>
      </c>
      <c r="DK102" s="123" t="str">
        <f t="shared" si="382"/>
        <v/>
      </c>
      <c r="DL102" s="123" t="str">
        <f t="shared" si="383"/>
        <v/>
      </c>
      <c r="DM102" s="124" t="str">
        <f t="shared" si="384"/>
        <v/>
      </c>
      <c r="DN102" s="125" t="str">
        <f t="shared" si="385"/>
        <v/>
      </c>
      <c r="DO102" s="126" t="str">
        <f t="shared" si="386"/>
        <v/>
      </c>
      <c r="DP102" s="127" t="str">
        <f t="shared" si="387"/>
        <v/>
      </c>
      <c r="DQ102" s="128" t="str">
        <f t="shared" si="388"/>
        <v/>
      </c>
      <c r="DR102" s="83"/>
      <c r="DS102" s="3"/>
      <c r="DT102" s="83"/>
      <c r="DU102" s="121" t="str">
        <f t="shared" si="389"/>
        <v/>
      </c>
      <c r="DV102" s="122" t="str">
        <f t="shared" si="390"/>
        <v/>
      </c>
      <c r="DW102" s="123" t="str">
        <f t="shared" si="291"/>
        <v/>
      </c>
      <c r="DX102" s="123" t="str">
        <f t="shared" si="292"/>
        <v/>
      </c>
      <c r="DY102" s="124" t="str">
        <f t="shared" si="83"/>
        <v/>
      </c>
      <c r="DZ102" s="125" t="str">
        <f t="shared" si="391"/>
        <v/>
      </c>
      <c r="EA102" s="126" t="str">
        <f t="shared" si="392"/>
        <v/>
      </c>
      <c r="EB102" s="127" t="str">
        <f t="shared" si="199"/>
        <v/>
      </c>
      <c r="EC102" s="128" t="str">
        <f t="shared" si="393"/>
        <v/>
      </c>
      <c r="ED102" s="83"/>
      <c r="EE102" s="3"/>
      <c r="EF102" s="83"/>
      <c r="EG102" s="121" t="str">
        <f t="shared" si="394"/>
        <v/>
      </c>
      <c r="EH102" s="122" t="str">
        <f t="shared" si="395"/>
        <v/>
      </c>
      <c r="EI102" s="123" t="str">
        <f t="shared" si="293"/>
        <v/>
      </c>
      <c r="EJ102" s="123" t="str">
        <f t="shared" si="294"/>
        <v/>
      </c>
      <c r="EK102" s="124" t="str">
        <f t="shared" si="200"/>
        <v/>
      </c>
      <c r="EL102" s="125" t="str">
        <f t="shared" si="396"/>
        <v/>
      </c>
      <c r="EM102" s="126" t="str">
        <f t="shared" si="397"/>
        <v/>
      </c>
      <c r="EN102" s="127" t="str">
        <f t="shared" si="295"/>
        <v/>
      </c>
      <c r="EO102" s="128" t="str">
        <f t="shared" si="398"/>
        <v/>
      </c>
      <c r="EP102" s="83"/>
      <c r="EQ102" s="3"/>
      <c r="ER102" s="83"/>
      <c r="ES102" s="121" t="str">
        <f t="shared" si="399"/>
        <v/>
      </c>
      <c r="ET102" s="122" t="str">
        <f t="shared" si="400"/>
        <v/>
      </c>
      <c r="EU102" s="123" t="str">
        <f t="shared" si="297"/>
        <v/>
      </c>
      <c r="EV102" s="123" t="str">
        <f t="shared" si="298"/>
        <v/>
      </c>
      <c r="EW102" s="124" t="str">
        <f t="shared" si="205"/>
        <v/>
      </c>
      <c r="EX102" s="125" t="str">
        <f t="shared" si="401"/>
        <v/>
      </c>
      <c r="EY102" s="126" t="str">
        <f t="shared" si="402"/>
        <v/>
      </c>
      <c r="EZ102" s="127" t="str">
        <f t="shared" si="296"/>
        <v/>
      </c>
      <c r="FA102" s="128" t="str">
        <f t="shared" si="403"/>
        <v/>
      </c>
      <c r="FB102" s="83"/>
      <c r="FC102" s="3"/>
      <c r="FD102" s="83"/>
    </row>
    <row r="103" spans="1:160" ht="13.5" customHeight="1">
      <c r="A103" s="91"/>
      <c r="E103" s="121" t="str">
        <f t="shared" si="299"/>
        <v/>
      </c>
      <c r="F103" s="122" t="str">
        <f t="shared" si="300"/>
        <v/>
      </c>
      <c r="G103" s="123" t="str">
        <f t="shared" si="301"/>
        <v/>
      </c>
      <c r="H103" s="123" t="str">
        <f t="shared" si="302"/>
        <v/>
      </c>
      <c r="I103" s="124" t="str">
        <f t="shared" si="303"/>
        <v/>
      </c>
      <c r="J103" s="125" t="str">
        <f t="shared" si="304"/>
        <v/>
      </c>
      <c r="K103" s="126" t="str">
        <f t="shared" si="305"/>
        <v/>
      </c>
      <c r="L103" s="127" t="str">
        <f t="shared" si="306"/>
        <v/>
      </c>
      <c r="M103" s="128" t="str">
        <f t="shared" si="307"/>
        <v/>
      </c>
      <c r="O103" s="3"/>
      <c r="Q103" s="121" t="str">
        <f t="shared" si="308"/>
        <v/>
      </c>
      <c r="R103" s="122" t="str">
        <f t="shared" si="309"/>
        <v/>
      </c>
      <c r="S103" s="123" t="str">
        <f t="shared" si="310"/>
        <v/>
      </c>
      <c r="T103" s="123" t="str">
        <f t="shared" si="311"/>
        <v/>
      </c>
      <c r="U103" s="124" t="str">
        <f t="shared" si="312"/>
        <v/>
      </c>
      <c r="V103" s="125" t="str">
        <f t="shared" si="313"/>
        <v/>
      </c>
      <c r="W103" s="126" t="str">
        <f t="shared" si="314"/>
        <v/>
      </c>
      <c r="X103" s="127" t="str">
        <f t="shared" si="315"/>
        <v/>
      </c>
      <c r="Y103" s="128" t="str">
        <f t="shared" si="316"/>
        <v/>
      </c>
      <c r="AA103" s="3"/>
      <c r="AC103" s="121" t="str">
        <f t="shared" si="317"/>
        <v/>
      </c>
      <c r="AD103" s="122" t="str">
        <f t="shared" si="318"/>
        <v/>
      </c>
      <c r="AE103" s="123" t="str">
        <f t="shared" si="319"/>
        <v/>
      </c>
      <c r="AF103" s="123" t="str">
        <f t="shared" si="320"/>
        <v/>
      </c>
      <c r="AG103" s="124" t="str">
        <f t="shared" si="321"/>
        <v/>
      </c>
      <c r="AH103" s="125" t="str">
        <f t="shared" si="322"/>
        <v/>
      </c>
      <c r="AI103" s="126" t="str">
        <f t="shared" si="323"/>
        <v/>
      </c>
      <c r="AJ103" s="127" t="str">
        <f t="shared" si="324"/>
        <v/>
      </c>
      <c r="AK103" s="128" t="str">
        <f t="shared" si="325"/>
        <v/>
      </c>
      <c r="AM103" s="3"/>
      <c r="AO103" s="121" t="str">
        <f t="shared" si="326"/>
        <v/>
      </c>
      <c r="AP103" s="122" t="str">
        <f t="shared" si="327"/>
        <v/>
      </c>
      <c r="AQ103" s="123" t="str">
        <f t="shared" si="328"/>
        <v/>
      </c>
      <c r="AR103" s="123" t="str">
        <f t="shared" si="329"/>
        <v/>
      </c>
      <c r="AS103" s="124" t="str">
        <f t="shared" si="330"/>
        <v/>
      </c>
      <c r="AT103" s="125" t="str">
        <f t="shared" si="331"/>
        <v/>
      </c>
      <c r="AU103" s="126" t="str">
        <f t="shared" si="332"/>
        <v/>
      </c>
      <c r="AV103" s="127" t="str">
        <f t="shared" si="333"/>
        <v/>
      </c>
      <c r="AW103" s="128" t="str">
        <f t="shared" si="334"/>
        <v/>
      </c>
      <c r="AX103" s="83"/>
      <c r="AY103" s="3"/>
      <c r="AZ103" s="83"/>
      <c r="BA103" s="121" t="str">
        <f t="shared" si="335"/>
        <v/>
      </c>
      <c r="BB103" s="122" t="str">
        <f t="shared" si="336"/>
        <v/>
      </c>
      <c r="BC103" s="123" t="str">
        <f t="shared" si="337"/>
        <v/>
      </c>
      <c r="BD103" s="123" t="str">
        <f t="shared" si="338"/>
        <v/>
      </c>
      <c r="BE103" s="124" t="str">
        <f t="shared" si="339"/>
        <v/>
      </c>
      <c r="BF103" s="125" t="str">
        <f t="shared" si="340"/>
        <v/>
      </c>
      <c r="BG103" s="126" t="str">
        <f t="shared" si="341"/>
        <v/>
      </c>
      <c r="BH103" s="127" t="str">
        <f t="shared" si="342"/>
        <v/>
      </c>
      <c r="BI103" s="128" t="str">
        <f t="shared" si="343"/>
        <v/>
      </c>
      <c r="BJ103" s="83"/>
      <c r="BK103" s="3"/>
      <c r="BL103" s="83"/>
      <c r="BM103" s="121" t="str">
        <f t="shared" si="344"/>
        <v/>
      </c>
      <c r="BN103" s="122" t="str">
        <f t="shared" si="345"/>
        <v/>
      </c>
      <c r="BO103" s="123" t="str">
        <f t="shared" si="346"/>
        <v/>
      </c>
      <c r="BP103" s="123" t="str">
        <f t="shared" si="347"/>
        <v/>
      </c>
      <c r="BQ103" s="124" t="str">
        <f t="shared" si="348"/>
        <v/>
      </c>
      <c r="BR103" s="125" t="str">
        <f t="shared" si="349"/>
        <v/>
      </c>
      <c r="BS103" s="126" t="str">
        <f t="shared" si="350"/>
        <v/>
      </c>
      <c r="BT103" s="127" t="str">
        <f t="shared" si="351"/>
        <v/>
      </c>
      <c r="BU103" s="128" t="str">
        <f t="shared" si="352"/>
        <v/>
      </c>
      <c r="BV103" s="83"/>
      <c r="BW103" s="3"/>
      <c r="BX103" s="83"/>
      <c r="BY103" s="121" t="str">
        <f t="shared" si="353"/>
        <v/>
      </c>
      <c r="BZ103" s="122" t="str">
        <f t="shared" si="354"/>
        <v/>
      </c>
      <c r="CA103" s="123" t="str">
        <f t="shared" si="355"/>
        <v/>
      </c>
      <c r="CB103" s="123" t="str">
        <f t="shared" si="356"/>
        <v/>
      </c>
      <c r="CC103" s="124" t="str">
        <f t="shared" si="357"/>
        <v/>
      </c>
      <c r="CD103" s="125" t="str">
        <f t="shared" si="358"/>
        <v/>
      </c>
      <c r="CE103" s="126" t="str">
        <f t="shared" si="359"/>
        <v/>
      </c>
      <c r="CF103" s="127" t="str">
        <f t="shared" si="360"/>
        <v/>
      </c>
      <c r="CG103" s="128" t="str">
        <f t="shared" si="361"/>
        <v/>
      </c>
      <c r="CH103" s="83"/>
      <c r="CI103" s="3"/>
      <c r="CJ103" s="83"/>
      <c r="CK103" s="121" t="str">
        <f t="shared" si="362"/>
        <v/>
      </c>
      <c r="CL103" s="122" t="str">
        <f t="shared" si="363"/>
        <v/>
      </c>
      <c r="CM103" s="123" t="str">
        <f t="shared" si="364"/>
        <v/>
      </c>
      <c r="CN103" s="123" t="str">
        <f t="shared" si="365"/>
        <v/>
      </c>
      <c r="CO103" s="124" t="str">
        <f t="shared" si="366"/>
        <v/>
      </c>
      <c r="CP103" s="125" t="str">
        <f t="shared" si="367"/>
        <v/>
      </c>
      <c r="CQ103" s="126" t="str">
        <f t="shared" si="368"/>
        <v/>
      </c>
      <c r="CR103" s="127" t="str">
        <f t="shared" si="369"/>
        <v/>
      </c>
      <c r="CS103" s="128" t="str">
        <f t="shared" si="370"/>
        <v/>
      </c>
      <c r="CT103" s="83"/>
      <c r="CU103" s="3"/>
      <c r="CV103" s="83"/>
      <c r="CW103" s="121" t="str">
        <f t="shared" si="371"/>
        <v/>
      </c>
      <c r="CX103" s="122" t="str">
        <f t="shared" si="372"/>
        <v/>
      </c>
      <c r="CY103" s="123" t="str">
        <f t="shared" si="373"/>
        <v/>
      </c>
      <c r="CZ103" s="123" t="str">
        <f t="shared" si="374"/>
        <v/>
      </c>
      <c r="DA103" s="124" t="str">
        <f t="shared" si="375"/>
        <v/>
      </c>
      <c r="DB103" s="125" t="str">
        <f t="shared" si="376"/>
        <v/>
      </c>
      <c r="DC103" s="126" t="str">
        <f t="shared" si="377"/>
        <v/>
      </c>
      <c r="DD103" s="127" t="str">
        <f t="shared" si="378"/>
        <v/>
      </c>
      <c r="DE103" s="128" t="str">
        <f t="shared" si="379"/>
        <v/>
      </c>
      <c r="DF103" s="83"/>
      <c r="DG103" s="3"/>
      <c r="DH103" s="83"/>
      <c r="DI103" s="121" t="str">
        <f t="shared" si="380"/>
        <v/>
      </c>
      <c r="DJ103" s="122" t="str">
        <f t="shared" si="381"/>
        <v/>
      </c>
      <c r="DK103" s="123" t="str">
        <f t="shared" si="382"/>
        <v/>
      </c>
      <c r="DL103" s="123" t="str">
        <f t="shared" si="383"/>
        <v/>
      </c>
      <c r="DM103" s="124" t="str">
        <f t="shared" si="384"/>
        <v/>
      </c>
      <c r="DN103" s="125" t="str">
        <f t="shared" si="385"/>
        <v/>
      </c>
      <c r="DO103" s="126" t="str">
        <f t="shared" si="386"/>
        <v/>
      </c>
      <c r="DP103" s="127" t="str">
        <f t="shared" si="387"/>
        <v/>
      </c>
      <c r="DQ103" s="128" t="str">
        <f t="shared" si="388"/>
        <v/>
      </c>
      <c r="DR103" s="83"/>
      <c r="DS103" s="3"/>
      <c r="DT103" s="83"/>
      <c r="DU103" s="121" t="str">
        <f t="shared" si="389"/>
        <v/>
      </c>
      <c r="DV103" s="122" t="str">
        <f t="shared" si="390"/>
        <v/>
      </c>
      <c r="DW103" s="123" t="str">
        <f t="shared" si="291"/>
        <v/>
      </c>
      <c r="DX103" s="123" t="str">
        <f t="shared" si="292"/>
        <v/>
      </c>
      <c r="DY103" s="124" t="str">
        <f t="shared" si="83"/>
        <v/>
      </c>
      <c r="DZ103" s="125" t="str">
        <f t="shared" si="391"/>
        <v/>
      </c>
      <c r="EA103" s="126" t="str">
        <f t="shared" si="392"/>
        <v/>
      </c>
      <c r="EB103" s="127" t="str">
        <f t="shared" si="199"/>
        <v/>
      </c>
      <c r="EC103" s="128" t="str">
        <f t="shared" si="393"/>
        <v/>
      </c>
      <c r="ED103" s="83"/>
      <c r="EE103" s="3"/>
      <c r="EF103" s="83"/>
      <c r="EG103" s="121" t="str">
        <f t="shared" si="394"/>
        <v/>
      </c>
      <c r="EH103" s="122" t="str">
        <f t="shared" si="395"/>
        <v/>
      </c>
      <c r="EI103" s="123" t="str">
        <f t="shared" si="293"/>
        <v/>
      </c>
      <c r="EJ103" s="123" t="str">
        <f t="shared" si="294"/>
        <v/>
      </c>
      <c r="EK103" s="124" t="str">
        <f t="shared" si="200"/>
        <v/>
      </c>
      <c r="EL103" s="125" t="str">
        <f t="shared" si="396"/>
        <v/>
      </c>
      <c r="EM103" s="126" t="str">
        <f t="shared" si="397"/>
        <v/>
      </c>
      <c r="EN103" s="127" t="str">
        <f t="shared" si="295"/>
        <v/>
      </c>
      <c r="EO103" s="128" t="str">
        <f t="shared" si="398"/>
        <v/>
      </c>
      <c r="EP103" s="83"/>
      <c r="EQ103" s="3"/>
      <c r="ER103" s="83"/>
      <c r="ES103" s="121" t="str">
        <f t="shared" si="399"/>
        <v/>
      </c>
      <c r="ET103" s="122" t="str">
        <f t="shared" si="400"/>
        <v/>
      </c>
      <c r="EU103" s="123" t="str">
        <f t="shared" si="297"/>
        <v/>
      </c>
      <c r="EV103" s="123" t="str">
        <f t="shared" si="298"/>
        <v/>
      </c>
      <c r="EW103" s="124" t="str">
        <f t="shared" si="205"/>
        <v/>
      </c>
      <c r="EX103" s="125" t="str">
        <f t="shared" si="401"/>
        <v/>
      </c>
      <c r="EY103" s="126" t="str">
        <f t="shared" si="402"/>
        <v/>
      </c>
      <c r="EZ103" s="127" t="str">
        <f t="shared" si="296"/>
        <v/>
      </c>
      <c r="FA103" s="128" t="str">
        <f t="shared" si="403"/>
        <v/>
      </c>
      <c r="FB103" s="83"/>
      <c r="FC103" s="3"/>
      <c r="FD103" s="83"/>
    </row>
    <row r="104" spans="1:160" ht="13.5" customHeight="1">
      <c r="A104" s="91"/>
      <c r="E104" s="121" t="str">
        <f t="shared" si="299"/>
        <v/>
      </c>
      <c r="F104" s="122" t="str">
        <f t="shared" si="300"/>
        <v/>
      </c>
      <c r="G104" s="123" t="str">
        <f t="shared" si="301"/>
        <v/>
      </c>
      <c r="H104" s="123" t="str">
        <f t="shared" si="302"/>
        <v/>
      </c>
      <c r="I104" s="124" t="str">
        <f t="shared" si="303"/>
        <v/>
      </c>
      <c r="J104" s="125" t="str">
        <f t="shared" si="304"/>
        <v/>
      </c>
      <c r="K104" s="126" t="str">
        <f t="shared" si="305"/>
        <v/>
      </c>
      <c r="L104" s="127" t="str">
        <f t="shared" si="306"/>
        <v/>
      </c>
      <c r="M104" s="128" t="str">
        <f t="shared" si="307"/>
        <v/>
      </c>
      <c r="O104" s="3"/>
      <c r="Q104" s="121" t="str">
        <f t="shared" si="308"/>
        <v/>
      </c>
      <c r="R104" s="122" t="str">
        <f t="shared" si="309"/>
        <v/>
      </c>
      <c r="S104" s="123" t="str">
        <f t="shared" si="310"/>
        <v/>
      </c>
      <c r="T104" s="123" t="str">
        <f t="shared" si="311"/>
        <v/>
      </c>
      <c r="U104" s="124" t="str">
        <f t="shared" si="312"/>
        <v/>
      </c>
      <c r="V104" s="125" t="str">
        <f t="shared" si="313"/>
        <v/>
      </c>
      <c r="W104" s="126" t="str">
        <f t="shared" si="314"/>
        <v/>
      </c>
      <c r="X104" s="127" t="str">
        <f t="shared" si="315"/>
        <v/>
      </c>
      <c r="Y104" s="128" t="str">
        <f t="shared" si="316"/>
        <v/>
      </c>
      <c r="AA104" s="3"/>
      <c r="AC104" s="121" t="str">
        <f t="shared" si="317"/>
        <v/>
      </c>
      <c r="AD104" s="122" t="str">
        <f t="shared" si="318"/>
        <v/>
      </c>
      <c r="AE104" s="123" t="str">
        <f t="shared" si="319"/>
        <v/>
      </c>
      <c r="AF104" s="123" t="str">
        <f t="shared" si="320"/>
        <v/>
      </c>
      <c r="AG104" s="124" t="str">
        <f t="shared" si="321"/>
        <v/>
      </c>
      <c r="AH104" s="125" t="str">
        <f t="shared" si="322"/>
        <v/>
      </c>
      <c r="AI104" s="126" t="str">
        <f t="shared" si="323"/>
        <v/>
      </c>
      <c r="AJ104" s="127" t="str">
        <f t="shared" si="324"/>
        <v/>
      </c>
      <c r="AK104" s="128" t="str">
        <f t="shared" si="325"/>
        <v/>
      </c>
      <c r="AM104" s="3"/>
      <c r="AO104" s="121" t="str">
        <f t="shared" si="326"/>
        <v/>
      </c>
      <c r="AP104" s="122" t="str">
        <f t="shared" si="327"/>
        <v/>
      </c>
      <c r="AQ104" s="123" t="str">
        <f t="shared" si="328"/>
        <v/>
      </c>
      <c r="AR104" s="123" t="str">
        <f t="shared" si="329"/>
        <v/>
      </c>
      <c r="AS104" s="124" t="str">
        <f t="shared" si="330"/>
        <v/>
      </c>
      <c r="AT104" s="125" t="str">
        <f t="shared" si="331"/>
        <v/>
      </c>
      <c r="AU104" s="126" t="str">
        <f t="shared" si="332"/>
        <v/>
      </c>
      <c r="AV104" s="127" t="str">
        <f t="shared" si="333"/>
        <v/>
      </c>
      <c r="AW104" s="128" t="str">
        <f t="shared" si="334"/>
        <v/>
      </c>
      <c r="AX104" s="83"/>
      <c r="AY104" s="3"/>
      <c r="AZ104" s="83"/>
      <c r="BA104" s="121" t="str">
        <f t="shared" si="335"/>
        <v/>
      </c>
      <c r="BB104" s="122" t="str">
        <f t="shared" si="336"/>
        <v/>
      </c>
      <c r="BC104" s="123" t="str">
        <f t="shared" si="337"/>
        <v/>
      </c>
      <c r="BD104" s="123" t="str">
        <f t="shared" si="338"/>
        <v/>
      </c>
      <c r="BE104" s="124" t="str">
        <f t="shared" si="339"/>
        <v/>
      </c>
      <c r="BF104" s="125" t="str">
        <f t="shared" si="340"/>
        <v/>
      </c>
      <c r="BG104" s="126" t="str">
        <f t="shared" si="341"/>
        <v/>
      </c>
      <c r="BH104" s="127" t="str">
        <f t="shared" si="342"/>
        <v/>
      </c>
      <c r="BI104" s="128" t="str">
        <f t="shared" si="343"/>
        <v/>
      </c>
      <c r="BJ104" s="83"/>
      <c r="BK104" s="3"/>
      <c r="BL104" s="83"/>
      <c r="BM104" s="121" t="str">
        <f t="shared" si="344"/>
        <v/>
      </c>
      <c r="BN104" s="122" t="str">
        <f t="shared" si="345"/>
        <v/>
      </c>
      <c r="BO104" s="123" t="str">
        <f t="shared" si="346"/>
        <v/>
      </c>
      <c r="BP104" s="123" t="str">
        <f t="shared" si="347"/>
        <v/>
      </c>
      <c r="BQ104" s="124" t="str">
        <f t="shared" si="348"/>
        <v/>
      </c>
      <c r="BR104" s="125" t="str">
        <f t="shared" si="349"/>
        <v/>
      </c>
      <c r="BS104" s="126" t="str">
        <f t="shared" si="350"/>
        <v/>
      </c>
      <c r="BT104" s="127" t="str">
        <f t="shared" si="351"/>
        <v/>
      </c>
      <c r="BU104" s="128" t="str">
        <f t="shared" si="352"/>
        <v/>
      </c>
      <c r="BV104" s="83"/>
      <c r="BW104" s="3"/>
      <c r="BX104" s="83"/>
      <c r="BY104" s="121" t="str">
        <f t="shared" si="353"/>
        <v/>
      </c>
      <c r="BZ104" s="122" t="str">
        <f t="shared" si="354"/>
        <v/>
      </c>
      <c r="CA104" s="123" t="str">
        <f t="shared" si="355"/>
        <v/>
      </c>
      <c r="CB104" s="123" t="str">
        <f t="shared" si="356"/>
        <v/>
      </c>
      <c r="CC104" s="124" t="str">
        <f t="shared" si="357"/>
        <v/>
      </c>
      <c r="CD104" s="125" t="str">
        <f t="shared" si="358"/>
        <v/>
      </c>
      <c r="CE104" s="126" t="str">
        <f t="shared" si="359"/>
        <v/>
      </c>
      <c r="CF104" s="127" t="str">
        <f t="shared" si="360"/>
        <v/>
      </c>
      <c r="CG104" s="128" t="str">
        <f t="shared" si="361"/>
        <v/>
      </c>
      <c r="CH104" s="83"/>
      <c r="CI104" s="3"/>
      <c r="CJ104" s="83"/>
      <c r="CK104" s="121" t="str">
        <f t="shared" si="362"/>
        <v/>
      </c>
      <c r="CL104" s="122" t="str">
        <f t="shared" si="363"/>
        <v/>
      </c>
      <c r="CM104" s="123" t="str">
        <f t="shared" si="364"/>
        <v/>
      </c>
      <c r="CN104" s="123" t="str">
        <f t="shared" si="365"/>
        <v/>
      </c>
      <c r="CO104" s="124" t="str">
        <f t="shared" si="366"/>
        <v/>
      </c>
      <c r="CP104" s="125" t="str">
        <f t="shared" si="367"/>
        <v/>
      </c>
      <c r="CQ104" s="126" t="str">
        <f t="shared" si="368"/>
        <v/>
      </c>
      <c r="CR104" s="127" t="str">
        <f t="shared" si="369"/>
        <v/>
      </c>
      <c r="CS104" s="128" t="str">
        <f t="shared" si="370"/>
        <v/>
      </c>
      <c r="CT104" s="83"/>
      <c r="CU104" s="3"/>
      <c r="CV104" s="83"/>
      <c r="CW104" s="121" t="str">
        <f t="shared" si="371"/>
        <v/>
      </c>
      <c r="CX104" s="122" t="str">
        <f t="shared" si="372"/>
        <v/>
      </c>
      <c r="CY104" s="123" t="str">
        <f t="shared" si="373"/>
        <v/>
      </c>
      <c r="CZ104" s="123" t="str">
        <f t="shared" si="374"/>
        <v/>
      </c>
      <c r="DA104" s="124" t="str">
        <f t="shared" si="375"/>
        <v/>
      </c>
      <c r="DB104" s="125" t="str">
        <f t="shared" si="376"/>
        <v/>
      </c>
      <c r="DC104" s="126" t="str">
        <f t="shared" si="377"/>
        <v/>
      </c>
      <c r="DD104" s="127" t="str">
        <f t="shared" si="378"/>
        <v/>
      </c>
      <c r="DE104" s="128" t="str">
        <f t="shared" si="379"/>
        <v/>
      </c>
      <c r="DF104" s="83"/>
      <c r="DG104" s="3"/>
      <c r="DH104" s="83"/>
      <c r="DI104" s="121" t="str">
        <f t="shared" si="380"/>
        <v/>
      </c>
      <c r="DJ104" s="122" t="str">
        <f t="shared" si="381"/>
        <v/>
      </c>
      <c r="DK104" s="123" t="str">
        <f t="shared" si="382"/>
        <v/>
      </c>
      <c r="DL104" s="123" t="str">
        <f t="shared" si="383"/>
        <v/>
      </c>
      <c r="DM104" s="124" t="str">
        <f t="shared" si="384"/>
        <v/>
      </c>
      <c r="DN104" s="125" t="str">
        <f t="shared" si="385"/>
        <v/>
      </c>
      <c r="DO104" s="126" t="str">
        <f t="shared" si="386"/>
        <v/>
      </c>
      <c r="DP104" s="127" t="str">
        <f t="shared" si="387"/>
        <v/>
      </c>
      <c r="DQ104" s="128" t="str">
        <f t="shared" si="388"/>
        <v/>
      </c>
      <c r="DR104" s="83"/>
      <c r="DS104" s="3"/>
      <c r="DT104" s="83"/>
      <c r="DU104" s="121" t="str">
        <f t="shared" si="389"/>
        <v/>
      </c>
      <c r="DV104" s="122" t="str">
        <f t="shared" si="390"/>
        <v/>
      </c>
      <c r="DW104" s="123" t="str">
        <f t="shared" si="291"/>
        <v/>
      </c>
      <c r="DX104" s="123" t="str">
        <f t="shared" si="292"/>
        <v/>
      </c>
      <c r="DY104" s="124" t="str">
        <f t="shared" si="83"/>
        <v/>
      </c>
      <c r="DZ104" s="125" t="str">
        <f t="shared" si="391"/>
        <v/>
      </c>
      <c r="EA104" s="126" t="str">
        <f t="shared" si="392"/>
        <v/>
      </c>
      <c r="EB104" s="127" t="str">
        <f t="shared" si="199"/>
        <v/>
      </c>
      <c r="EC104" s="128" t="str">
        <f t="shared" si="393"/>
        <v/>
      </c>
      <c r="ED104" s="83"/>
      <c r="EE104" s="3"/>
      <c r="EF104" s="83"/>
      <c r="EG104" s="121" t="str">
        <f t="shared" si="394"/>
        <v/>
      </c>
      <c r="EH104" s="122" t="str">
        <f t="shared" si="395"/>
        <v/>
      </c>
      <c r="EI104" s="123" t="str">
        <f t="shared" si="293"/>
        <v/>
      </c>
      <c r="EJ104" s="123" t="str">
        <f t="shared" si="294"/>
        <v/>
      </c>
      <c r="EK104" s="124" t="str">
        <f t="shared" si="200"/>
        <v/>
      </c>
      <c r="EL104" s="125" t="str">
        <f t="shared" si="396"/>
        <v/>
      </c>
      <c r="EM104" s="126" t="str">
        <f t="shared" si="397"/>
        <v/>
      </c>
      <c r="EN104" s="127" t="str">
        <f t="shared" si="295"/>
        <v/>
      </c>
      <c r="EO104" s="128" t="str">
        <f t="shared" si="398"/>
        <v/>
      </c>
      <c r="EP104" s="83"/>
      <c r="EQ104" s="3"/>
      <c r="ER104" s="83"/>
      <c r="ES104" s="121" t="str">
        <f t="shared" si="399"/>
        <v/>
      </c>
      <c r="ET104" s="122" t="str">
        <f t="shared" si="400"/>
        <v/>
      </c>
      <c r="EU104" s="123" t="str">
        <f t="shared" si="297"/>
        <v/>
      </c>
      <c r="EV104" s="123" t="str">
        <f t="shared" si="298"/>
        <v/>
      </c>
      <c r="EW104" s="124" t="str">
        <f t="shared" si="205"/>
        <v/>
      </c>
      <c r="EX104" s="125" t="str">
        <f t="shared" si="401"/>
        <v/>
      </c>
      <c r="EY104" s="126" t="str">
        <f t="shared" si="402"/>
        <v/>
      </c>
      <c r="EZ104" s="127" t="str">
        <f t="shared" si="296"/>
        <v/>
      </c>
      <c r="FA104" s="128" t="str">
        <f t="shared" si="403"/>
        <v/>
      </c>
      <c r="FB104" s="83"/>
      <c r="FC104" s="3"/>
      <c r="FD104" s="83"/>
    </row>
    <row r="105" spans="1:160" ht="13.5" customHeight="1">
      <c r="A105" s="91"/>
      <c r="E105" s="121" t="str">
        <f t="shared" si="299"/>
        <v/>
      </c>
      <c r="F105" s="122" t="str">
        <f t="shared" si="300"/>
        <v/>
      </c>
      <c r="G105" s="123" t="str">
        <f t="shared" si="301"/>
        <v/>
      </c>
      <c r="H105" s="123" t="str">
        <f t="shared" si="302"/>
        <v/>
      </c>
      <c r="I105" s="124" t="str">
        <f t="shared" si="303"/>
        <v/>
      </c>
      <c r="J105" s="125" t="str">
        <f t="shared" si="304"/>
        <v/>
      </c>
      <c r="K105" s="126" t="str">
        <f t="shared" si="305"/>
        <v/>
      </c>
      <c r="L105" s="127" t="str">
        <f t="shared" si="306"/>
        <v/>
      </c>
      <c r="M105" s="128" t="str">
        <f t="shared" si="307"/>
        <v/>
      </c>
      <c r="O105" s="3"/>
      <c r="Q105" s="121" t="str">
        <f t="shared" si="308"/>
        <v/>
      </c>
      <c r="R105" s="122" t="str">
        <f t="shared" si="309"/>
        <v/>
      </c>
      <c r="S105" s="123" t="str">
        <f t="shared" si="310"/>
        <v/>
      </c>
      <c r="T105" s="123" t="str">
        <f t="shared" si="311"/>
        <v/>
      </c>
      <c r="U105" s="124" t="str">
        <f t="shared" si="312"/>
        <v/>
      </c>
      <c r="V105" s="125" t="str">
        <f t="shared" si="313"/>
        <v/>
      </c>
      <c r="W105" s="126" t="str">
        <f t="shared" si="314"/>
        <v/>
      </c>
      <c r="X105" s="127" t="str">
        <f t="shared" si="315"/>
        <v/>
      </c>
      <c r="Y105" s="128" t="str">
        <f t="shared" si="316"/>
        <v/>
      </c>
      <c r="AA105" s="3"/>
      <c r="AC105" s="121" t="str">
        <f t="shared" si="317"/>
        <v/>
      </c>
      <c r="AD105" s="122" t="str">
        <f t="shared" si="318"/>
        <v/>
      </c>
      <c r="AE105" s="123" t="str">
        <f t="shared" si="319"/>
        <v/>
      </c>
      <c r="AF105" s="123" t="str">
        <f t="shared" si="320"/>
        <v/>
      </c>
      <c r="AG105" s="124" t="str">
        <f t="shared" si="321"/>
        <v/>
      </c>
      <c r="AH105" s="125" t="str">
        <f t="shared" si="322"/>
        <v/>
      </c>
      <c r="AI105" s="126" t="str">
        <f t="shared" si="323"/>
        <v/>
      </c>
      <c r="AJ105" s="127" t="str">
        <f t="shared" si="324"/>
        <v/>
      </c>
      <c r="AK105" s="128" t="str">
        <f t="shared" si="325"/>
        <v/>
      </c>
      <c r="AM105" s="3"/>
      <c r="AO105" s="121" t="str">
        <f t="shared" si="326"/>
        <v/>
      </c>
      <c r="AP105" s="122" t="str">
        <f t="shared" si="327"/>
        <v/>
      </c>
      <c r="AQ105" s="123" t="str">
        <f t="shared" si="328"/>
        <v/>
      </c>
      <c r="AR105" s="123" t="str">
        <f t="shared" si="329"/>
        <v/>
      </c>
      <c r="AS105" s="124" t="str">
        <f t="shared" si="330"/>
        <v/>
      </c>
      <c r="AT105" s="125" t="str">
        <f t="shared" si="331"/>
        <v/>
      </c>
      <c r="AU105" s="126" t="str">
        <f t="shared" si="332"/>
        <v/>
      </c>
      <c r="AV105" s="127" t="str">
        <f t="shared" si="333"/>
        <v/>
      </c>
      <c r="AW105" s="128" t="str">
        <f t="shared" si="334"/>
        <v/>
      </c>
      <c r="AX105" s="83"/>
      <c r="AY105" s="3"/>
      <c r="AZ105" s="83"/>
      <c r="BA105" s="121" t="str">
        <f t="shared" si="335"/>
        <v/>
      </c>
      <c r="BB105" s="122" t="str">
        <f t="shared" si="336"/>
        <v/>
      </c>
      <c r="BC105" s="123" t="str">
        <f t="shared" si="337"/>
        <v/>
      </c>
      <c r="BD105" s="123" t="str">
        <f t="shared" si="338"/>
        <v/>
      </c>
      <c r="BE105" s="124" t="str">
        <f t="shared" si="339"/>
        <v/>
      </c>
      <c r="BF105" s="125" t="str">
        <f t="shared" si="340"/>
        <v/>
      </c>
      <c r="BG105" s="126" t="str">
        <f t="shared" si="341"/>
        <v/>
      </c>
      <c r="BH105" s="127" t="str">
        <f t="shared" si="342"/>
        <v/>
      </c>
      <c r="BI105" s="128" t="str">
        <f t="shared" si="343"/>
        <v/>
      </c>
      <c r="BJ105" s="83"/>
      <c r="BK105" s="3"/>
      <c r="BL105" s="83"/>
      <c r="BM105" s="121" t="str">
        <f t="shared" si="344"/>
        <v/>
      </c>
      <c r="BN105" s="122" t="str">
        <f t="shared" si="345"/>
        <v/>
      </c>
      <c r="BO105" s="123" t="str">
        <f t="shared" si="346"/>
        <v/>
      </c>
      <c r="BP105" s="123" t="str">
        <f t="shared" si="347"/>
        <v/>
      </c>
      <c r="BQ105" s="124" t="str">
        <f t="shared" si="348"/>
        <v/>
      </c>
      <c r="BR105" s="125" t="str">
        <f t="shared" si="349"/>
        <v/>
      </c>
      <c r="BS105" s="126" t="str">
        <f t="shared" si="350"/>
        <v/>
      </c>
      <c r="BT105" s="127" t="str">
        <f t="shared" si="351"/>
        <v/>
      </c>
      <c r="BU105" s="128" t="str">
        <f t="shared" si="352"/>
        <v/>
      </c>
      <c r="BV105" s="83"/>
      <c r="BW105" s="3"/>
      <c r="BX105" s="83"/>
      <c r="BY105" s="121" t="str">
        <f t="shared" si="353"/>
        <v/>
      </c>
      <c r="BZ105" s="122" t="str">
        <f t="shared" si="354"/>
        <v/>
      </c>
      <c r="CA105" s="123" t="str">
        <f t="shared" si="355"/>
        <v/>
      </c>
      <c r="CB105" s="123" t="str">
        <f t="shared" si="356"/>
        <v/>
      </c>
      <c r="CC105" s="124" t="str">
        <f t="shared" si="357"/>
        <v/>
      </c>
      <c r="CD105" s="125" t="str">
        <f t="shared" si="358"/>
        <v/>
      </c>
      <c r="CE105" s="126" t="str">
        <f t="shared" si="359"/>
        <v/>
      </c>
      <c r="CF105" s="127" t="str">
        <f t="shared" si="360"/>
        <v/>
      </c>
      <c r="CG105" s="128" t="str">
        <f t="shared" si="361"/>
        <v/>
      </c>
      <c r="CH105" s="83"/>
      <c r="CI105" s="3"/>
      <c r="CJ105" s="83"/>
      <c r="CK105" s="121" t="str">
        <f t="shared" si="362"/>
        <v/>
      </c>
      <c r="CL105" s="122" t="str">
        <f t="shared" si="363"/>
        <v/>
      </c>
      <c r="CM105" s="123" t="str">
        <f t="shared" si="364"/>
        <v/>
      </c>
      <c r="CN105" s="123" t="str">
        <f t="shared" si="365"/>
        <v/>
      </c>
      <c r="CO105" s="124" t="str">
        <f t="shared" si="366"/>
        <v/>
      </c>
      <c r="CP105" s="125" t="str">
        <f t="shared" si="367"/>
        <v/>
      </c>
      <c r="CQ105" s="126" t="str">
        <f t="shared" si="368"/>
        <v/>
      </c>
      <c r="CR105" s="127" t="str">
        <f t="shared" si="369"/>
        <v/>
      </c>
      <c r="CS105" s="128" t="str">
        <f t="shared" si="370"/>
        <v/>
      </c>
      <c r="CT105" s="83"/>
      <c r="CU105" s="3"/>
      <c r="CV105" s="83"/>
      <c r="CW105" s="121" t="str">
        <f t="shared" si="371"/>
        <v/>
      </c>
      <c r="CX105" s="122" t="str">
        <f t="shared" si="372"/>
        <v/>
      </c>
      <c r="CY105" s="123" t="str">
        <f t="shared" si="373"/>
        <v/>
      </c>
      <c r="CZ105" s="123" t="str">
        <f t="shared" si="374"/>
        <v/>
      </c>
      <c r="DA105" s="124" t="str">
        <f t="shared" si="375"/>
        <v/>
      </c>
      <c r="DB105" s="125" t="str">
        <f t="shared" si="376"/>
        <v/>
      </c>
      <c r="DC105" s="126" t="str">
        <f t="shared" si="377"/>
        <v/>
      </c>
      <c r="DD105" s="127" t="str">
        <f t="shared" si="378"/>
        <v/>
      </c>
      <c r="DE105" s="128" t="str">
        <f t="shared" si="379"/>
        <v/>
      </c>
      <c r="DF105" s="83"/>
      <c r="DG105" s="3"/>
      <c r="DH105" s="83"/>
      <c r="DI105" s="121" t="str">
        <f t="shared" si="380"/>
        <v/>
      </c>
      <c r="DJ105" s="122" t="str">
        <f t="shared" si="381"/>
        <v/>
      </c>
      <c r="DK105" s="123" t="str">
        <f t="shared" si="382"/>
        <v/>
      </c>
      <c r="DL105" s="123" t="str">
        <f t="shared" si="383"/>
        <v/>
      </c>
      <c r="DM105" s="124" t="str">
        <f t="shared" si="384"/>
        <v/>
      </c>
      <c r="DN105" s="125" t="str">
        <f t="shared" si="385"/>
        <v/>
      </c>
      <c r="DO105" s="126" t="str">
        <f t="shared" si="386"/>
        <v/>
      </c>
      <c r="DP105" s="127" t="str">
        <f t="shared" si="387"/>
        <v/>
      </c>
      <c r="DQ105" s="128" t="str">
        <f t="shared" si="388"/>
        <v/>
      </c>
      <c r="DR105" s="83"/>
      <c r="DS105" s="3"/>
      <c r="DT105" s="83"/>
      <c r="DU105" s="121" t="str">
        <f t="shared" si="389"/>
        <v/>
      </c>
      <c r="DV105" s="122" t="str">
        <f t="shared" si="390"/>
        <v/>
      </c>
      <c r="DW105" s="123" t="str">
        <f t="shared" si="291"/>
        <v/>
      </c>
      <c r="DX105" s="123" t="str">
        <f t="shared" si="292"/>
        <v/>
      </c>
      <c r="DY105" s="124" t="str">
        <f t="shared" si="83"/>
        <v/>
      </c>
      <c r="DZ105" s="125" t="str">
        <f t="shared" si="391"/>
        <v/>
      </c>
      <c r="EA105" s="126" t="str">
        <f t="shared" si="392"/>
        <v/>
      </c>
      <c r="EB105" s="127" t="str">
        <f t="shared" si="199"/>
        <v/>
      </c>
      <c r="EC105" s="128" t="str">
        <f t="shared" si="393"/>
        <v/>
      </c>
      <c r="ED105" s="83"/>
      <c r="EE105" s="3"/>
      <c r="EF105" s="83"/>
      <c r="EG105" s="121" t="str">
        <f t="shared" si="394"/>
        <v/>
      </c>
      <c r="EH105" s="122" t="str">
        <f t="shared" si="395"/>
        <v/>
      </c>
      <c r="EI105" s="123" t="str">
        <f t="shared" si="293"/>
        <v/>
      </c>
      <c r="EJ105" s="123" t="str">
        <f t="shared" si="294"/>
        <v/>
      </c>
      <c r="EK105" s="124" t="str">
        <f t="shared" si="200"/>
        <v/>
      </c>
      <c r="EL105" s="125" t="str">
        <f t="shared" si="396"/>
        <v/>
      </c>
      <c r="EM105" s="126" t="str">
        <f t="shared" si="397"/>
        <v/>
      </c>
      <c r="EN105" s="127" t="str">
        <f t="shared" si="295"/>
        <v/>
      </c>
      <c r="EO105" s="128" t="str">
        <f t="shared" si="398"/>
        <v/>
      </c>
      <c r="EP105" s="83"/>
      <c r="EQ105" s="3"/>
      <c r="ER105" s="83"/>
      <c r="ES105" s="121" t="str">
        <f t="shared" si="399"/>
        <v/>
      </c>
      <c r="ET105" s="122" t="str">
        <f t="shared" si="400"/>
        <v/>
      </c>
      <c r="EU105" s="123" t="str">
        <f t="shared" si="297"/>
        <v/>
      </c>
      <c r="EV105" s="123" t="str">
        <f t="shared" si="298"/>
        <v/>
      </c>
      <c r="EW105" s="124" t="str">
        <f t="shared" si="205"/>
        <v/>
      </c>
      <c r="EX105" s="125" t="str">
        <f t="shared" si="401"/>
        <v/>
      </c>
      <c r="EY105" s="126" t="str">
        <f t="shared" si="402"/>
        <v/>
      </c>
      <c r="EZ105" s="127" t="str">
        <f t="shared" si="296"/>
        <v/>
      </c>
      <c r="FA105" s="128" t="str">
        <f t="shared" si="403"/>
        <v/>
      </c>
      <c r="FB105" s="83"/>
      <c r="FC105" s="3"/>
      <c r="FD105" s="83"/>
    </row>
    <row r="106" spans="1:160" ht="13.5" customHeight="1">
      <c r="A106" s="91"/>
      <c r="E106" s="121" t="str">
        <f t="shared" si="299"/>
        <v/>
      </c>
      <c r="F106" s="122" t="str">
        <f t="shared" si="300"/>
        <v/>
      </c>
      <c r="G106" s="123" t="str">
        <f t="shared" si="301"/>
        <v/>
      </c>
      <c r="H106" s="123" t="str">
        <f t="shared" si="302"/>
        <v/>
      </c>
      <c r="I106" s="124" t="str">
        <f t="shared" si="303"/>
        <v/>
      </c>
      <c r="J106" s="125" t="str">
        <f t="shared" si="304"/>
        <v/>
      </c>
      <c r="K106" s="126" t="str">
        <f t="shared" si="305"/>
        <v/>
      </c>
      <c r="L106" s="127" t="str">
        <f t="shared" si="306"/>
        <v/>
      </c>
      <c r="M106" s="128" t="str">
        <f t="shared" si="307"/>
        <v/>
      </c>
      <c r="O106" s="3"/>
      <c r="Q106" s="121" t="str">
        <f t="shared" si="308"/>
        <v/>
      </c>
      <c r="R106" s="122" t="str">
        <f t="shared" si="309"/>
        <v/>
      </c>
      <c r="S106" s="123" t="str">
        <f t="shared" si="310"/>
        <v/>
      </c>
      <c r="T106" s="123" t="str">
        <f t="shared" si="311"/>
        <v/>
      </c>
      <c r="U106" s="124" t="str">
        <f t="shared" si="312"/>
        <v/>
      </c>
      <c r="V106" s="125" t="str">
        <f t="shared" si="313"/>
        <v/>
      </c>
      <c r="W106" s="126" t="str">
        <f t="shared" si="314"/>
        <v/>
      </c>
      <c r="X106" s="127" t="str">
        <f t="shared" si="315"/>
        <v/>
      </c>
      <c r="Y106" s="128" t="str">
        <f t="shared" si="316"/>
        <v/>
      </c>
      <c r="AA106" s="3"/>
      <c r="AC106" s="121" t="str">
        <f t="shared" si="317"/>
        <v/>
      </c>
      <c r="AD106" s="122" t="str">
        <f t="shared" si="318"/>
        <v/>
      </c>
      <c r="AE106" s="123" t="str">
        <f t="shared" si="319"/>
        <v/>
      </c>
      <c r="AF106" s="123" t="str">
        <f t="shared" si="320"/>
        <v/>
      </c>
      <c r="AG106" s="124" t="str">
        <f t="shared" si="321"/>
        <v/>
      </c>
      <c r="AH106" s="125" t="str">
        <f t="shared" si="322"/>
        <v/>
      </c>
      <c r="AI106" s="126" t="str">
        <f t="shared" si="323"/>
        <v/>
      </c>
      <c r="AJ106" s="127" t="str">
        <f t="shared" si="324"/>
        <v/>
      </c>
      <c r="AK106" s="128" t="str">
        <f t="shared" si="325"/>
        <v/>
      </c>
      <c r="AM106" s="3"/>
      <c r="AO106" s="121" t="str">
        <f t="shared" si="326"/>
        <v/>
      </c>
      <c r="AP106" s="122" t="str">
        <f t="shared" si="327"/>
        <v/>
      </c>
      <c r="AQ106" s="123" t="str">
        <f t="shared" si="328"/>
        <v/>
      </c>
      <c r="AR106" s="123" t="str">
        <f t="shared" si="329"/>
        <v/>
      </c>
      <c r="AS106" s="124" t="str">
        <f t="shared" si="330"/>
        <v/>
      </c>
      <c r="AT106" s="125" t="str">
        <f t="shared" si="331"/>
        <v/>
      </c>
      <c r="AU106" s="126" t="str">
        <f t="shared" si="332"/>
        <v/>
      </c>
      <c r="AV106" s="127" t="str">
        <f t="shared" si="333"/>
        <v/>
      </c>
      <c r="AW106" s="128" t="str">
        <f t="shared" si="334"/>
        <v/>
      </c>
      <c r="AX106" s="83"/>
      <c r="AY106" s="3"/>
      <c r="AZ106" s="83"/>
      <c r="BA106" s="121" t="str">
        <f t="shared" si="335"/>
        <v/>
      </c>
      <c r="BB106" s="122" t="str">
        <f t="shared" si="336"/>
        <v/>
      </c>
      <c r="BC106" s="123" t="str">
        <f t="shared" si="337"/>
        <v/>
      </c>
      <c r="BD106" s="123" t="str">
        <f t="shared" si="338"/>
        <v/>
      </c>
      <c r="BE106" s="124" t="str">
        <f t="shared" si="339"/>
        <v/>
      </c>
      <c r="BF106" s="125" t="str">
        <f t="shared" si="340"/>
        <v/>
      </c>
      <c r="BG106" s="126" t="str">
        <f t="shared" si="341"/>
        <v/>
      </c>
      <c r="BH106" s="127" t="str">
        <f t="shared" si="342"/>
        <v/>
      </c>
      <c r="BI106" s="128" t="str">
        <f t="shared" si="343"/>
        <v/>
      </c>
      <c r="BJ106" s="83"/>
      <c r="BK106" s="3"/>
      <c r="BL106" s="83"/>
      <c r="BM106" s="121" t="str">
        <f t="shared" si="344"/>
        <v/>
      </c>
      <c r="BN106" s="122" t="str">
        <f t="shared" si="345"/>
        <v/>
      </c>
      <c r="BO106" s="123" t="str">
        <f t="shared" si="346"/>
        <v/>
      </c>
      <c r="BP106" s="123" t="str">
        <f t="shared" si="347"/>
        <v/>
      </c>
      <c r="BQ106" s="124" t="str">
        <f t="shared" si="348"/>
        <v/>
      </c>
      <c r="BR106" s="125" t="str">
        <f t="shared" si="349"/>
        <v/>
      </c>
      <c r="BS106" s="126" t="str">
        <f t="shared" si="350"/>
        <v/>
      </c>
      <c r="BT106" s="127" t="str">
        <f t="shared" si="351"/>
        <v/>
      </c>
      <c r="BU106" s="128" t="str">
        <f t="shared" si="352"/>
        <v/>
      </c>
      <c r="BV106" s="83"/>
      <c r="BW106" s="3"/>
      <c r="BX106" s="83"/>
      <c r="BY106" s="121" t="str">
        <f t="shared" si="353"/>
        <v/>
      </c>
      <c r="BZ106" s="122" t="str">
        <f t="shared" si="354"/>
        <v/>
      </c>
      <c r="CA106" s="123" t="str">
        <f t="shared" si="355"/>
        <v/>
      </c>
      <c r="CB106" s="123" t="str">
        <f t="shared" si="356"/>
        <v/>
      </c>
      <c r="CC106" s="124" t="str">
        <f t="shared" si="357"/>
        <v/>
      </c>
      <c r="CD106" s="125" t="str">
        <f t="shared" si="358"/>
        <v/>
      </c>
      <c r="CE106" s="126" t="str">
        <f t="shared" si="359"/>
        <v/>
      </c>
      <c r="CF106" s="127" t="str">
        <f t="shared" si="360"/>
        <v/>
      </c>
      <c r="CG106" s="128" t="str">
        <f t="shared" si="361"/>
        <v/>
      </c>
      <c r="CH106" s="83"/>
      <c r="CI106" s="3"/>
      <c r="CJ106" s="83"/>
      <c r="CK106" s="121" t="str">
        <f t="shared" si="362"/>
        <v/>
      </c>
      <c r="CL106" s="122" t="str">
        <f t="shared" si="363"/>
        <v/>
      </c>
      <c r="CM106" s="123" t="str">
        <f t="shared" si="364"/>
        <v/>
      </c>
      <c r="CN106" s="123" t="str">
        <f t="shared" si="365"/>
        <v/>
      </c>
      <c r="CO106" s="124" t="str">
        <f t="shared" si="366"/>
        <v/>
      </c>
      <c r="CP106" s="125" t="str">
        <f t="shared" si="367"/>
        <v/>
      </c>
      <c r="CQ106" s="126" t="str">
        <f t="shared" si="368"/>
        <v/>
      </c>
      <c r="CR106" s="127" t="str">
        <f t="shared" si="369"/>
        <v/>
      </c>
      <c r="CS106" s="128" t="str">
        <f t="shared" si="370"/>
        <v/>
      </c>
      <c r="CT106" s="83"/>
      <c r="CU106" s="3"/>
      <c r="CV106" s="83"/>
      <c r="CW106" s="121" t="str">
        <f t="shared" si="371"/>
        <v/>
      </c>
      <c r="CX106" s="122" t="str">
        <f t="shared" si="372"/>
        <v/>
      </c>
      <c r="CY106" s="123" t="str">
        <f t="shared" si="373"/>
        <v/>
      </c>
      <c r="CZ106" s="123" t="str">
        <f t="shared" si="374"/>
        <v/>
      </c>
      <c r="DA106" s="124" t="str">
        <f t="shared" si="375"/>
        <v/>
      </c>
      <c r="DB106" s="125" t="str">
        <f t="shared" si="376"/>
        <v/>
      </c>
      <c r="DC106" s="126" t="str">
        <f t="shared" si="377"/>
        <v/>
      </c>
      <c r="DD106" s="127" t="str">
        <f t="shared" si="378"/>
        <v/>
      </c>
      <c r="DE106" s="128" t="str">
        <f t="shared" si="379"/>
        <v/>
      </c>
      <c r="DF106" s="83"/>
      <c r="DG106" s="3"/>
      <c r="DH106" s="83"/>
      <c r="DI106" s="121" t="str">
        <f t="shared" si="380"/>
        <v/>
      </c>
      <c r="DJ106" s="122" t="str">
        <f t="shared" si="381"/>
        <v/>
      </c>
      <c r="DK106" s="123" t="str">
        <f t="shared" si="382"/>
        <v/>
      </c>
      <c r="DL106" s="123" t="str">
        <f t="shared" si="383"/>
        <v/>
      </c>
      <c r="DM106" s="124" t="str">
        <f t="shared" si="384"/>
        <v/>
      </c>
      <c r="DN106" s="125" t="str">
        <f t="shared" si="385"/>
        <v/>
      </c>
      <c r="DO106" s="126" t="str">
        <f t="shared" si="386"/>
        <v/>
      </c>
      <c r="DP106" s="127" t="str">
        <f t="shared" si="387"/>
        <v/>
      </c>
      <c r="DQ106" s="128" t="str">
        <f t="shared" si="388"/>
        <v/>
      </c>
      <c r="DR106" s="83"/>
      <c r="DS106" s="3"/>
      <c r="DT106" s="83"/>
      <c r="DU106" s="121" t="str">
        <f t="shared" si="389"/>
        <v/>
      </c>
      <c r="DV106" s="122" t="str">
        <f t="shared" si="390"/>
        <v/>
      </c>
      <c r="DW106" s="123" t="str">
        <f t="shared" si="291"/>
        <v/>
      </c>
      <c r="DX106" s="123" t="str">
        <f t="shared" si="292"/>
        <v/>
      </c>
      <c r="DY106" s="124" t="str">
        <f t="shared" si="83"/>
        <v/>
      </c>
      <c r="DZ106" s="125" t="str">
        <f t="shared" si="391"/>
        <v/>
      </c>
      <c r="EA106" s="126" t="str">
        <f t="shared" si="392"/>
        <v/>
      </c>
      <c r="EB106" s="127" t="str">
        <f t="shared" si="199"/>
        <v/>
      </c>
      <c r="EC106" s="128" t="str">
        <f t="shared" si="393"/>
        <v/>
      </c>
      <c r="ED106" s="83"/>
      <c r="EE106" s="3"/>
      <c r="EF106" s="83"/>
      <c r="EG106" s="121" t="str">
        <f t="shared" si="394"/>
        <v/>
      </c>
      <c r="EH106" s="122" t="str">
        <f t="shared" si="395"/>
        <v/>
      </c>
      <c r="EI106" s="123" t="str">
        <f t="shared" si="293"/>
        <v/>
      </c>
      <c r="EJ106" s="123" t="str">
        <f t="shared" si="294"/>
        <v/>
      </c>
      <c r="EK106" s="124" t="str">
        <f t="shared" si="200"/>
        <v/>
      </c>
      <c r="EL106" s="125" t="str">
        <f t="shared" si="396"/>
        <v/>
      </c>
      <c r="EM106" s="126" t="str">
        <f t="shared" si="397"/>
        <v/>
      </c>
      <c r="EN106" s="127" t="str">
        <f t="shared" si="295"/>
        <v/>
      </c>
      <c r="EO106" s="128" t="str">
        <f t="shared" si="398"/>
        <v/>
      </c>
      <c r="EP106" s="83"/>
      <c r="EQ106" s="3"/>
      <c r="ER106" s="83"/>
      <c r="ES106" s="121" t="str">
        <f t="shared" si="399"/>
        <v/>
      </c>
      <c r="ET106" s="122" t="str">
        <f t="shared" si="400"/>
        <v/>
      </c>
      <c r="EU106" s="123" t="str">
        <f t="shared" si="297"/>
        <v/>
      </c>
      <c r="EV106" s="123" t="str">
        <f t="shared" si="298"/>
        <v/>
      </c>
      <c r="EW106" s="124" t="str">
        <f t="shared" si="205"/>
        <v/>
      </c>
      <c r="EX106" s="125" t="str">
        <f t="shared" si="401"/>
        <v/>
      </c>
      <c r="EY106" s="126" t="str">
        <f t="shared" si="402"/>
        <v/>
      </c>
      <c r="EZ106" s="127" t="str">
        <f t="shared" si="296"/>
        <v/>
      </c>
      <c r="FA106" s="128" t="str">
        <f t="shared" si="403"/>
        <v/>
      </c>
      <c r="FB106" s="83"/>
      <c r="FC106" s="3"/>
      <c r="FD106" s="83"/>
    </row>
    <row r="107" spans="1:160" ht="13.5" customHeight="1">
      <c r="A107" s="91"/>
      <c r="E107" s="121" t="str">
        <f t="shared" si="299"/>
        <v/>
      </c>
      <c r="F107" s="122" t="str">
        <f t="shared" si="300"/>
        <v/>
      </c>
      <c r="G107" s="123" t="str">
        <f t="shared" si="301"/>
        <v/>
      </c>
      <c r="H107" s="123" t="str">
        <f t="shared" si="302"/>
        <v/>
      </c>
      <c r="I107" s="124" t="str">
        <f t="shared" si="303"/>
        <v/>
      </c>
      <c r="J107" s="125" t="str">
        <f t="shared" si="304"/>
        <v/>
      </c>
      <c r="K107" s="126" t="str">
        <f t="shared" si="305"/>
        <v/>
      </c>
      <c r="L107" s="127" t="str">
        <f t="shared" si="306"/>
        <v/>
      </c>
      <c r="M107" s="128" t="str">
        <f t="shared" si="307"/>
        <v/>
      </c>
      <c r="O107" s="3"/>
      <c r="Q107" s="121" t="str">
        <f t="shared" si="308"/>
        <v/>
      </c>
      <c r="R107" s="122" t="str">
        <f t="shared" si="309"/>
        <v/>
      </c>
      <c r="S107" s="123" t="str">
        <f t="shared" si="310"/>
        <v/>
      </c>
      <c r="T107" s="123" t="str">
        <f t="shared" si="311"/>
        <v/>
      </c>
      <c r="U107" s="124" t="str">
        <f t="shared" si="312"/>
        <v/>
      </c>
      <c r="V107" s="125" t="str">
        <f t="shared" si="313"/>
        <v/>
      </c>
      <c r="W107" s="126" t="str">
        <f t="shared" si="314"/>
        <v/>
      </c>
      <c r="X107" s="127" t="str">
        <f t="shared" si="315"/>
        <v/>
      </c>
      <c r="Y107" s="128" t="str">
        <f t="shared" si="316"/>
        <v/>
      </c>
      <c r="AA107" s="3"/>
      <c r="AC107" s="121" t="str">
        <f t="shared" si="317"/>
        <v/>
      </c>
      <c r="AD107" s="122" t="str">
        <f t="shared" si="318"/>
        <v/>
      </c>
      <c r="AE107" s="123" t="str">
        <f t="shared" si="319"/>
        <v/>
      </c>
      <c r="AF107" s="123" t="str">
        <f t="shared" si="320"/>
        <v/>
      </c>
      <c r="AG107" s="124" t="str">
        <f t="shared" si="321"/>
        <v/>
      </c>
      <c r="AH107" s="125" t="str">
        <f t="shared" si="322"/>
        <v/>
      </c>
      <c r="AI107" s="126" t="str">
        <f t="shared" si="323"/>
        <v/>
      </c>
      <c r="AJ107" s="127" t="str">
        <f t="shared" si="324"/>
        <v/>
      </c>
      <c r="AK107" s="128" t="str">
        <f t="shared" si="325"/>
        <v/>
      </c>
      <c r="AM107" s="3"/>
      <c r="AO107" s="121" t="str">
        <f t="shared" si="326"/>
        <v/>
      </c>
      <c r="AP107" s="122" t="str">
        <f t="shared" si="327"/>
        <v/>
      </c>
      <c r="AQ107" s="123" t="str">
        <f t="shared" si="328"/>
        <v/>
      </c>
      <c r="AR107" s="123" t="str">
        <f t="shared" si="329"/>
        <v/>
      </c>
      <c r="AS107" s="124" t="str">
        <f t="shared" si="330"/>
        <v/>
      </c>
      <c r="AT107" s="125" t="str">
        <f t="shared" si="331"/>
        <v/>
      </c>
      <c r="AU107" s="126" t="str">
        <f t="shared" si="332"/>
        <v/>
      </c>
      <c r="AV107" s="127" t="str">
        <f t="shared" si="333"/>
        <v/>
      </c>
      <c r="AW107" s="128" t="str">
        <f t="shared" si="334"/>
        <v/>
      </c>
      <c r="AX107" s="83"/>
      <c r="AY107" s="3"/>
      <c r="AZ107" s="83"/>
      <c r="BA107" s="121" t="str">
        <f t="shared" si="335"/>
        <v/>
      </c>
      <c r="BB107" s="122" t="str">
        <f t="shared" si="336"/>
        <v/>
      </c>
      <c r="BC107" s="123" t="str">
        <f t="shared" si="337"/>
        <v/>
      </c>
      <c r="BD107" s="123" t="str">
        <f t="shared" si="338"/>
        <v/>
      </c>
      <c r="BE107" s="124" t="str">
        <f t="shared" si="339"/>
        <v/>
      </c>
      <c r="BF107" s="125" t="str">
        <f t="shared" si="340"/>
        <v/>
      </c>
      <c r="BG107" s="126" t="str">
        <f t="shared" si="341"/>
        <v/>
      </c>
      <c r="BH107" s="127" t="str">
        <f t="shared" si="342"/>
        <v/>
      </c>
      <c r="BI107" s="128" t="str">
        <f t="shared" si="343"/>
        <v/>
      </c>
      <c r="BJ107" s="83"/>
      <c r="BK107" s="3"/>
      <c r="BL107" s="83"/>
      <c r="BM107" s="121" t="str">
        <f t="shared" si="344"/>
        <v/>
      </c>
      <c r="BN107" s="122" t="str">
        <f t="shared" si="345"/>
        <v/>
      </c>
      <c r="BO107" s="123" t="str">
        <f t="shared" si="346"/>
        <v/>
      </c>
      <c r="BP107" s="123" t="str">
        <f t="shared" si="347"/>
        <v/>
      </c>
      <c r="BQ107" s="124" t="str">
        <f t="shared" si="348"/>
        <v/>
      </c>
      <c r="BR107" s="125" t="str">
        <f t="shared" si="349"/>
        <v/>
      </c>
      <c r="BS107" s="126" t="str">
        <f t="shared" si="350"/>
        <v/>
      </c>
      <c r="BT107" s="127" t="str">
        <f t="shared" si="351"/>
        <v/>
      </c>
      <c r="BU107" s="128" t="str">
        <f t="shared" si="352"/>
        <v/>
      </c>
      <c r="BV107" s="83"/>
      <c r="BW107" s="3"/>
      <c r="BX107" s="83"/>
      <c r="BY107" s="121" t="str">
        <f t="shared" si="353"/>
        <v/>
      </c>
      <c r="BZ107" s="122" t="str">
        <f t="shared" si="354"/>
        <v/>
      </c>
      <c r="CA107" s="123" t="str">
        <f t="shared" si="355"/>
        <v/>
      </c>
      <c r="CB107" s="123" t="str">
        <f t="shared" si="356"/>
        <v/>
      </c>
      <c r="CC107" s="124" t="str">
        <f t="shared" si="357"/>
        <v/>
      </c>
      <c r="CD107" s="125" t="str">
        <f t="shared" si="358"/>
        <v/>
      </c>
      <c r="CE107" s="126" t="str">
        <f t="shared" si="359"/>
        <v/>
      </c>
      <c r="CF107" s="127" t="str">
        <f t="shared" si="360"/>
        <v/>
      </c>
      <c r="CG107" s="128" t="str">
        <f t="shared" si="361"/>
        <v/>
      </c>
      <c r="CH107" s="83"/>
      <c r="CI107" s="3"/>
      <c r="CJ107" s="83"/>
      <c r="CK107" s="121" t="str">
        <f t="shared" si="362"/>
        <v/>
      </c>
      <c r="CL107" s="122" t="str">
        <f t="shared" si="363"/>
        <v/>
      </c>
      <c r="CM107" s="123" t="str">
        <f t="shared" si="364"/>
        <v/>
      </c>
      <c r="CN107" s="123" t="str">
        <f t="shared" si="365"/>
        <v/>
      </c>
      <c r="CO107" s="124" t="str">
        <f t="shared" si="366"/>
        <v/>
      </c>
      <c r="CP107" s="125" t="str">
        <f t="shared" si="367"/>
        <v/>
      </c>
      <c r="CQ107" s="126" t="str">
        <f t="shared" si="368"/>
        <v/>
      </c>
      <c r="CR107" s="127" t="str">
        <f t="shared" si="369"/>
        <v/>
      </c>
      <c r="CS107" s="128" t="str">
        <f t="shared" si="370"/>
        <v/>
      </c>
      <c r="CT107" s="83"/>
      <c r="CU107" s="3"/>
      <c r="CV107" s="83"/>
      <c r="CW107" s="121" t="str">
        <f t="shared" si="371"/>
        <v/>
      </c>
      <c r="CX107" s="122" t="str">
        <f t="shared" si="372"/>
        <v/>
      </c>
      <c r="CY107" s="123" t="str">
        <f t="shared" si="373"/>
        <v/>
      </c>
      <c r="CZ107" s="123" t="str">
        <f t="shared" si="374"/>
        <v/>
      </c>
      <c r="DA107" s="124" t="str">
        <f t="shared" si="375"/>
        <v/>
      </c>
      <c r="DB107" s="125" t="str">
        <f t="shared" si="376"/>
        <v/>
      </c>
      <c r="DC107" s="126" t="str">
        <f t="shared" si="377"/>
        <v/>
      </c>
      <c r="DD107" s="127" t="str">
        <f t="shared" si="378"/>
        <v/>
      </c>
      <c r="DE107" s="128" t="str">
        <f t="shared" si="379"/>
        <v/>
      </c>
      <c r="DF107" s="83"/>
      <c r="DG107" s="3"/>
      <c r="DH107" s="83"/>
      <c r="DI107" s="121" t="str">
        <f t="shared" si="380"/>
        <v/>
      </c>
      <c r="DJ107" s="122" t="str">
        <f t="shared" si="381"/>
        <v/>
      </c>
      <c r="DK107" s="123" t="str">
        <f t="shared" si="382"/>
        <v/>
      </c>
      <c r="DL107" s="123" t="str">
        <f t="shared" si="383"/>
        <v/>
      </c>
      <c r="DM107" s="124" t="str">
        <f t="shared" si="384"/>
        <v/>
      </c>
      <c r="DN107" s="125" t="str">
        <f t="shared" si="385"/>
        <v/>
      </c>
      <c r="DO107" s="126" t="str">
        <f t="shared" si="386"/>
        <v/>
      </c>
      <c r="DP107" s="127" t="str">
        <f t="shared" si="387"/>
        <v/>
      </c>
      <c r="DQ107" s="128" t="str">
        <f t="shared" si="388"/>
        <v/>
      </c>
      <c r="DR107" s="83"/>
      <c r="DS107" s="3"/>
      <c r="DT107" s="83"/>
      <c r="DU107" s="121" t="str">
        <f t="shared" si="389"/>
        <v/>
      </c>
      <c r="DV107" s="122" t="str">
        <f t="shared" si="390"/>
        <v/>
      </c>
      <c r="DW107" s="123" t="str">
        <f t="shared" si="291"/>
        <v/>
      </c>
      <c r="DX107" s="123" t="str">
        <f t="shared" si="292"/>
        <v/>
      </c>
      <c r="DY107" s="124" t="str">
        <f t="shared" si="83"/>
        <v/>
      </c>
      <c r="DZ107" s="125" t="str">
        <f t="shared" si="391"/>
        <v/>
      </c>
      <c r="EA107" s="126" t="str">
        <f t="shared" si="392"/>
        <v/>
      </c>
      <c r="EB107" s="127" t="str">
        <f t="shared" si="199"/>
        <v/>
      </c>
      <c r="EC107" s="128" t="str">
        <f t="shared" si="393"/>
        <v/>
      </c>
      <c r="ED107" s="83"/>
      <c r="EE107" s="3"/>
      <c r="EF107" s="83"/>
      <c r="EG107" s="121" t="str">
        <f t="shared" si="394"/>
        <v/>
      </c>
      <c r="EH107" s="122" t="str">
        <f t="shared" si="395"/>
        <v/>
      </c>
      <c r="EI107" s="123" t="str">
        <f t="shared" si="293"/>
        <v/>
      </c>
      <c r="EJ107" s="123" t="str">
        <f t="shared" si="294"/>
        <v/>
      </c>
      <c r="EK107" s="124" t="str">
        <f t="shared" si="200"/>
        <v/>
      </c>
      <c r="EL107" s="125" t="str">
        <f t="shared" si="396"/>
        <v/>
      </c>
      <c r="EM107" s="126" t="str">
        <f t="shared" si="397"/>
        <v/>
      </c>
      <c r="EN107" s="127" t="str">
        <f t="shared" si="295"/>
        <v/>
      </c>
      <c r="EO107" s="128" t="str">
        <f t="shared" si="398"/>
        <v/>
      </c>
      <c r="EP107" s="83"/>
      <c r="EQ107" s="3"/>
      <c r="ER107" s="83"/>
      <c r="ES107" s="121" t="str">
        <f t="shared" si="399"/>
        <v/>
      </c>
      <c r="ET107" s="122" t="str">
        <f t="shared" si="400"/>
        <v/>
      </c>
      <c r="EU107" s="123" t="str">
        <f t="shared" si="297"/>
        <v/>
      </c>
      <c r="EV107" s="123" t="str">
        <f t="shared" si="298"/>
        <v/>
      </c>
      <c r="EW107" s="124" t="str">
        <f t="shared" si="205"/>
        <v/>
      </c>
      <c r="EX107" s="125" t="str">
        <f t="shared" si="401"/>
        <v/>
      </c>
      <c r="EY107" s="126" t="str">
        <f t="shared" si="402"/>
        <v/>
      </c>
      <c r="EZ107" s="127" t="str">
        <f t="shared" si="296"/>
        <v/>
      </c>
      <c r="FA107" s="128" t="str">
        <f t="shared" si="403"/>
        <v/>
      </c>
      <c r="FB107" s="83"/>
      <c r="FC107" s="3"/>
      <c r="FD107" s="83"/>
    </row>
    <row r="108" spans="1:160" ht="13.5" customHeight="1">
      <c r="A108" s="91"/>
      <c r="E108" s="121" t="str">
        <f t="shared" si="299"/>
        <v/>
      </c>
      <c r="F108" s="122" t="str">
        <f t="shared" si="300"/>
        <v/>
      </c>
      <c r="G108" s="123" t="str">
        <f t="shared" si="301"/>
        <v/>
      </c>
      <c r="H108" s="123" t="str">
        <f t="shared" si="302"/>
        <v/>
      </c>
      <c r="I108" s="124" t="str">
        <f t="shared" si="303"/>
        <v/>
      </c>
      <c r="J108" s="125" t="str">
        <f t="shared" si="304"/>
        <v/>
      </c>
      <c r="K108" s="126" t="str">
        <f t="shared" si="305"/>
        <v/>
      </c>
      <c r="L108" s="127" t="str">
        <f t="shared" si="306"/>
        <v/>
      </c>
      <c r="M108" s="128" t="str">
        <f t="shared" si="307"/>
        <v/>
      </c>
      <c r="O108" s="3"/>
      <c r="Q108" s="121" t="str">
        <f t="shared" si="308"/>
        <v/>
      </c>
      <c r="R108" s="122" t="str">
        <f t="shared" si="309"/>
        <v/>
      </c>
      <c r="S108" s="123" t="str">
        <f t="shared" si="310"/>
        <v/>
      </c>
      <c r="T108" s="123" t="str">
        <f t="shared" si="311"/>
        <v/>
      </c>
      <c r="U108" s="124" t="str">
        <f t="shared" si="312"/>
        <v/>
      </c>
      <c r="V108" s="125" t="str">
        <f t="shared" si="313"/>
        <v/>
      </c>
      <c r="W108" s="126" t="str">
        <f t="shared" si="314"/>
        <v/>
      </c>
      <c r="X108" s="127" t="str">
        <f t="shared" si="315"/>
        <v/>
      </c>
      <c r="Y108" s="128" t="str">
        <f t="shared" si="316"/>
        <v/>
      </c>
      <c r="AA108" s="3"/>
      <c r="AC108" s="121" t="str">
        <f t="shared" si="317"/>
        <v/>
      </c>
      <c r="AD108" s="122" t="str">
        <f t="shared" si="318"/>
        <v/>
      </c>
      <c r="AE108" s="123" t="str">
        <f t="shared" si="319"/>
        <v/>
      </c>
      <c r="AF108" s="123" t="str">
        <f t="shared" si="320"/>
        <v/>
      </c>
      <c r="AG108" s="124" t="str">
        <f t="shared" si="321"/>
        <v/>
      </c>
      <c r="AH108" s="125" t="str">
        <f t="shared" si="322"/>
        <v/>
      </c>
      <c r="AI108" s="126" t="str">
        <f t="shared" si="323"/>
        <v/>
      </c>
      <c r="AJ108" s="127" t="str">
        <f t="shared" si="324"/>
        <v/>
      </c>
      <c r="AK108" s="128" t="str">
        <f t="shared" si="325"/>
        <v/>
      </c>
      <c r="AM108" s="3"/>
      <c r="AO108" s="121" t="str">
        <f t="shared" si="326"/>
        <v/>
      </c>
      <c r="AP108" s="122" t="str">
        <f t="shared" si="327"/>
        <v/>
      </c>
      <c r="AQ108" s="123" t="str">
        <f t="shared" si="328"/>
        <v/>
      </c>
      <c r="AR108" s="123" t="str">
        <f t="shared" si="329"/>
        <v/>
      </c>
      <c r="AS108" s="124" t="str">
        <f t="shared" si="330"/>
        <v/>
      </c>
      <c r="AT108" s="125" t="str">
        <f t="shared" si="331"/>
        <v/>
      </c>
      <c r="AU108" s="126" t="str">
        <f t="shared" si="332"/>
        <v/>
      </c>
      <c r="AV108" s="127" t="str">
        <f t="shared" si="333"/>
        <v/>
      </c>
      <c r="AW108" s="128" t="str">
        <f t="shared" si="334"/>
        <v/>
      </c>
      <c r="AX108" s="83"/>
      <c r="AY108" s="3"/>
      <c r="AZ108" s="83"/>
      <c r="BA108" s="121" t="str">
        <f t="shared" si="335"/>
        <v/>
      </c>
      <c r="BB108" s="122" t="str">
        <f t="shared" si="336"/>
        <v/>
      </c>
      <c r="BC108" s="123" t="str">
        <f t="shared" si="337"/>
        <v/>
      </c>
      <c r="BD108" s="123" t="str">
        <f t="shared" si="338"/>
        <v/>
      </c>
      <c r="BE108" s="124" t="str">
        <f t="shared" si="339"/>
        <v/>
      </c>
      <c r="BF108" s="125" t="str">
        <f t="shared" si="340"/>
        <v/>
      </c>
      <c r="BG108" s="126" t="str">
        <f t="shared" si="341"/>
        <v/>
      </c>
      <c r="BH108" s="127" t="str">
        <f t="shared" si="342"/>
        <v/>
      </c>
      <c r="BI108" s="128" t="str">
        <f t="shared" si="343"/>
        <v/>
      </c>
      <c r="BJ108" s="83"/>
      <c r="BK108" s="3"/>
      <c r="BL108" s="83"/>
      <c r="BM108" s="121" t="str">
        <f t="shared" si="344"/>
        <v/>
      </c>
      <c r="BN108" s="122" t="str">
        <f t="shared" si="345"/>
        <v/>
      </c>
      <c r="BO108" s="123" t="str">
        <f t="shared" si="346"/>
        <v/>
      </c>
      <c r="BP108" s="123" t="str">
        <f t="shared" si="347"/>
        <v/>
      </c>
      <c r="BQ108" s="124" t="str">
        <f t="shared" si="348"/>
        <v/>
      </c>
      <c r="BR108" s="125" t="str">
        <f t="shared" si="349"/>
        <v/>
      </c>
      <c r="BS108" s="126" t="str">
        <f t="shared" si="350"/>
        <v/>
      </c>
      <c r="BT108" s="127" t="str">
        <f t="shared" si="351"/>
        <v/>
      </c>
      <c r="BU108" s="128" t="str">
        <f t="shared" si="352"/>
        <v/>
      </c>
      <c r="BV108" s="83"/>
      <c r="BW108" s="3"/>
      <c r="BX108" s="83"/>
      <c r="BY108" s="121" t="str">
        <f t="shared" si="353"/>
        <v/>
      </c>
      <c r="BZ108" s="122" t="str">
        <f t="shared" si="354"/>
        <v/>
      </c>
      <c r="CA108" s="123" t="str">
        <f t="shared" si="355"/>
        <v/>
      </c>
      <c r="CB108" s="123" t="str">
        <f t="shared" si="356"/>
        <v/>
      </c>
      <c r="CC108" s="124" t="str">
        <f t="shared" si="357"/>
        <v/>
      </c>
      <c r="CD108" s="125" t="str">
        <f t="shared" si="358"/>
        <v/>
      </c>
      <c r="CE108" s="126" t="str">
        <f t="shared" si="359"/>
        <v/>
      </c>
      <c r="CF108" s="127" t="str">
        <f t="shared" si="360"/>
        <v/>
      </c>
      <c r="CG108" s="128" t="str">
        <f t="shared" si="361"/>
        <v/>
      </c>
      <c r="CH108" s="83"/>
      <c r="CI108" s="3"/>
      <c r="CJ108" s="83"/>
      <c r="CK108" s="121" t="str">
        <f t="shared" si="362"/>
        <v/>
      </c>
      <c r="CL108" s="122" t="str">
        <f t="shared" si="363"/>
        <v/>
      </c>
      <c r="CM108" s="123" t="str">
        <f t="shared" si="364"/>
        <v/>
      </c>
      <c r="CN108" s="123" t="str">
        <f t="shared" si="365"/>
        <v/>
      </c>
      <c r="CO108" s="124" t="str">
        <f t="shared" si="366"/>
        <v/>
      </c>
      <c r="CP108" s="125" t="str">
        <f t="shared" si="367"/>
        <v/>
      </c>
      <c r="CQ108" s="126" t="str">
        <f t="shared" si="368"/>
        <v/>
      </c>
      <c r="CR108" s="127" t="str">
        <f t="shared" si="369"/>
        <v/>
      </c>
      <c r="CS108" s="128" t="str">
        <f t="shared" si="370"/>
        <v/>
      </c>
      <c r="CT108" s="83"/>
      <c r="CU108" s="3"/>
      <c r="CV108" s="83"/>
      <c r="CW108" s="121" t="str">
        <f t="shared" si="371"/>
        <v/>
      </c>
      <c r="CX108" s="122" t="str">
        <f t="shared" si="372"/>
        <v/>
      </c>
      <c r="CY108" s="123" t="str">
        <f t="shared" si="373"/>
        <v/>
      </c>
      <c r="CZ108" s="123" t="str">
        <f t="shared" si="374"/>
        <v/>
      </c>
      <c r="DA108" s="124" t="str">
        <f t="shared" si="375"/>
        <v/>
      </c>
      <c r="DB108" s="125" t="str">
        <f t="shared" si="376"/>
        <v/>
      </c>
      <c r="DC108" s="126" t="str">
        <f t="shared" si="377"/>
        <v/>
      </c>
      <c r="DD108" s="127" t="str">
        <f t="shared" si="378"/>
        <v/>
      </c>
      <c r="DE108" s="128" t="str">
        <f t="shared" si="379"/>
        <v/>
      </c>
      <c r="DF108" s="83"/>
      <c r="DG108" s="3"/>
      <c r="DH108" s="83"/>
      <c r="DI108" s="121" t="str">
        <f t="shared" si="380"/>
        <v/>
      </c>
      <c r="DJ108" s="122" t="str">
        <f t="shared" si="381"/>
        <v/>
      </c>
      <c r="DK108" s="123" t="str">
        <f t="shared" si="382"/>
        <v/>
      </c>
      <c r="DL108" s="123" t="str">
        <f t="shared" si="383"/>
        <v/>
      </c>
      <c r="DM108" s="124" t="str">
        <f t="shared" si="384"/>
        <v/>
      </c>
      <c r="DN108" s="125" t="str">
        <f t="shared" si="385"/>
        <v/>
      </c>
      <c r="DO108" s="126" t="str">
        <f t="shared" si="386"/>
        <v/>
      </c>
      <c r="DP108" s="127" t="str">
        <f t="shared" si="387"/>
        <v/>
      </c>
      <c r="DQ108" s="128" t="str">
        <f t="shared" si="388"/>
        <v/>
      </c>
      <c r="DR108" s="83"/>
      <c r="DS108" s="3"/>
      <c r="DT108" s="83"/>
      <c r="DU108" s="121" t="str">
        <f t="shared" si="389"/>
        <v/>
      </c>
      <c r="DV108" s="122" t="str">
        <f t="shared" si="390"/>
        <v/>
      </c>
      <c r="DW108" s="123" t="str">
        <f t="shared" si="291"/>
        <v/>
      </c>
      <c r="DX108" s="123" t="str">
        <f t="shared" si="292"/>
        <v/>
      </c>
      <c r="DY108" s="124" t="str">
        <f t="shared" si="83"/>
        <v/>
      </c>
      <c r="DZ108" s="125" t="str">
        <f t="shared" si="391"/>
        <v/>
      </c>
      <c r="EA108" s="126" t="str">
        <f t="shared" si="392"/>
        <v/>
      </c>
      <c r="EB108" s="127" t="str">
        <f t="shared" si="199"/>
        <v/>
      </c>
      <c r="EC108" s="128" t="str">
        <f t="shared" si="393"/>
        <v/>
      </c>
      <c r="ED108" s="83"/>
      <c r="EE108" s="3"/>
      <c r="EF108" s="83"/>
      <c r="EG108" s="121" t="str">
        <f t="shared" si="394"/>
        <v/>
      </c>
      <c r="EH108" s="122" t="str">
        <f t="shared" si="395"/>
        <v/>
      </c>
      <c r="EI108" s="123" t="str">
        <f t="shared" si="293"/>
        <v/>
      </c>
      <c r="EJ108" s="123" t="str">
        <f t="shared" si="294"/>
        <v/>
      </c>
      <c r="EK108" s="124" t="str">
        <f t="shared" si="200"/>
        <v/>
      </c>
      <c r="EL108" s="125" t="str">
        <f t="shared" si="396"/>
        <v/>
      </c>
      <c r="EM108" s="126" t="str">
        <f t="shared" si="397"/>
        <v/>
      </c>
      <c r="EN108" s="127" t="str">
        <f t="shared" si="295"/>
        <v/>
      </c>
      <c r="EO108" s="128" t="str">
        <f t="shared" si="398"/>
        <v/>
      </c>
      <c r="EP108" s="83"/>
      <c r="EQ108" s="3"/>
      <c r="ER108" s="83"/>
      <c r="ES108" s="121" t="str">
        <f t="shared" si="399"/>
        <v/>
      </c>
      <c r="ET108" s="122" t="str">
        <f t="shared" si="400"/>
        <v/>
      </c>
      <c r="EU108" s="123" t="str">
        <f t="shared" si="297"/>
        <v/>
      </c>
      <c r="EV108" s="123" t="str">
        <f t="shared" si="298"/>
        <v/>
      </c>
      <c r="EW108" s="124" t="str">
        <f t="shared" si="205"/>
        <v/>
      </c>
      <c r="EX108" s="125" t="str">
        <f t="shared" si="401"/>
        <v/>
      </c>
      <c r="EY108" s="126" t="str">
        <f t="shared" si="402"/>
        <v/>
      </c>
      <c r="EZ108" s="127" t="str">
        <f t="shared" si="296"/>
        <v/>
      </c>
      <c r="FA108" s="128" t="str">
        <f t="shared" si="403"/>
        <v/>
      </c>
      <c r="FB108" s="83"/>
      <c r="FC108" s="3"/>
      <c r="FD108" s="83"/>
    </row>
    <row r="109" spans="1:160" ht="13.5" customHeight="1">
      <c r="A109" s="91"/>
      <c r="E109" s="121" t="str">
        <f t="shared" si="299"/>
        <v/>
      </c>
      <c r="F109" s="122" t="str">
        <f t="shared" si="300"/>
        <v/>
      </c>
      <c r="G109" s="123" t="str">
        <f t="shared" si="301"/>
        <v/>
      </c>
      <c r="H109" s="123" t="str">
        <f t="shared" si="302"/>
        <v/>
      </c>
      <c r="I109" s="124" t="str">
        <f t="shared" si="303"/>
        <v/>
      </c>
      <c r="J109" s="125" t="str">
        <f t="shared" si="304"/>
        <v/>
      </c>
      <c r="K109" s="126" t="str">
        <f t="shared" si="305"/>
        <v/>
      </c>
      <c r="L109" s="127" t="str">
        <f t="shared" si="306"/>
        <v/>
      </c>
      <c r="M109" s="128" t="str">
        <f t="shared" si="307"/>
        <v/>
      </c>
      <c r="O109" s="3"/>
      <c r="Q109" s="121" t="str">
        <f t="shared" si="308"/>
        <v/>
      </c>
      <c r="R109" s="122" t="str">
        <f t="shared" si="309"/>
        <v/>
      </c>
      <c r="S109" s="123" t="str">
        <f t="shared" si="310"/>
        <v/>
      </c>
      <c r="T109" s="123" t="str">
        <f t="shared" si="311"/>
        <v/>
      </c>
      <c r="U109" s="124" t="str">
        <f t="shared" si="312"/>
        <v/>
      </c>
      <c r="V109" s="125" t="str">
        <f t="shared" si="313"/>
        <v/>
      </c>
      <c r="W109" s="126" t="str">
        <f t="shared" si="314"/>
        <v/>
      </c>
      <c r="X109" s="127" t="str">
        <f t="shared" si="315"/>
        <v/>
      </c>
      <c r="Y109" s="128" t="str">
        <f t="shared" si="316"/>
        <v/>
      </c>
      <c r="AA109" s="3"/>
      <c r="AC109" s="121" t="str">
        <f t="shared" si="317"/>
        <v/>
      </c>
      <c r="AD109" s="122" t="str">
        <f t="shared" si="318"/>
        <v/>
      </c>
      <c r="AE109" s="123" t="str">
        <f t="shared" si="319"/>
        <v/>
      </c>
      <c r="AF109" s="123" t="str">
        <f t="shared" si="320"/>
        <v/>
      </c>
      <c r="AG109" s="124" t="str">
        <f t="shared" si="321"/>
        <v/>
      </c>
      <c r="AH109" s="125" t="str">
        <f t="shared" si="322"/>
        <v/>
      </c>
      <c r="AI109" s="126" t="str">
        <f t="shared" si="323"/>
        <v/>
      </c>
      <c r="AJ109" s="127" t="str">
        <f t="shared" si="324"/>
        <v/>
      </c>
      <c r="AK109" s="128" t="str">
        <f t="shared" si="325"/>
        <v/>
      </c>
      <c r="AM109" s="3"/>
      <c r="AO109" s="121" t="str">
        <f t="shared" si="326"/>
        <v/>
      </c>
      <c r="AP109" s="122" t="str">
        <f t="shared" si="327"/>
        <v/>
      </c>
      <c r="AQ109" s="123" t="str">
        <f t="shared" si="328"/>
        <v/>
      </c>
      <c r="AR109" s="123" t="str">
        <f t="shared" si="329"/>
        <v/>
      </c>
      <c r="AS109" s="124" t="str">
        <f t="shared" si="330"/>
        <v/>
      </c>
      <c r="AT109" s="125" t="str">
        <f t="shared" si="331"/>
        <v/>
      </c>
      <c r="AU109" s="126" t="str">
        <f t="shared" si="332"/>
        <v/>
      </c>
      <c r="AV109" s="127" t="str">
        <f t="shared" si="333"/>
        <v/>
      </c>
      <c r="AW109" s="128" t="str">
        <f t="shared" si="334"/>
        <v/>
      </c>
      <c r="AX109" s="83"/>
      <c r="AY109" s="3"/>
      <c r="AZ109" s="83"/>
      <c r="BA109" s="121" t="str">
        <f t="shared" si="335"/>
        <v/>
      </c>
      <c r="BB109" s="122" t="str">
        <f t="shared" si="336"/>
        <v/>
      </c>
      <c r="BC109" s="123" t="str">
        <f t="shared" si="337"/>
        <v/>
      </c>
      <c r="BD109" s="123" t="str">
        <f t="shared" si="338"/>
        <v/>
      </c>
      <c r="BE109" s="124" t="str">
        <f t="shared" si="339"/>
        <v/>
      </c>
      <c r="BF109" s="125" t="str">
        <f t="shared" si="340"/>
        <v/>
      </c>
      <c r="BG109" s="126" t="str">
        <f t="shared" si="341"/>
        <v/>
      </c>
      <c r="BH109" s="127" t="str">
        <f t="shared" si="342"/>
        <v/>
      </c>
      <c r="BI109" s="128" t="str">
        <f t="shared" si="343"/>
        <v/>
      </c>
      <c r="BJ109" s="83"/>
      <c r="BK109" s="3"/>
      <c r="BL109" s="83"/>
      <c r="BM109" s="121" t="str">
        <f t="shared" si="344"/>
        <v/>
      </c>
      <c r="BN109" s="122" t="str">
        <f t="shared" si="345"/>
        <v/>
      </c>
      <c r="BO109" s="123" t="str">
        <f t="shared" si="346"/>
        <v/>
      </c>
      <c r="BP109" s="123" t="str">
        <f t="shared" si="347"/>
        <v/>
      </c>
      <c r="BQ109" s="124" t="str">
        <f t="shared" si="348"/>
        <v/>
      </c>
      <c r="BR109" s="125" t="str">
        <f t="shared" si="349"/>
        <v/>
      </c>
      <c r="BS109" s="126" t="str">
        <f t="shared" si="350"/>
        <v/>
      </c>
      <c r="BT109" s="127" t="str">
        <f t="shared" si="351"/>
        <v/>
      </c>
      <c r="BU109" s="128" t="str">
        <f t="shared" si="352"/>
        <v/>
      </c>
      <c r="BV109" s="83"/>
      <c r="BW109" s="3"/>
      <c r="BX109" s="83"/>
      <c r="BY109" s="121" t="str">
        <f t="shared" si="353"/>
        <v/>
      </c>
      <c r="BZ109" s="122" t="str">
        <f t="shared" si="354"/>
        <v/>
      </c>
      <c r="CA109" s="123" t="str">
        <f t="shared" si="355"/>
        <v/>
      </c>
      <c r="CB109" s="123" t="str">
        <f t="shared" si="356"/>
        <v/>
      </c>
      <c r="CC109" s="124" t="str">
        <f t="shared" si="357"/>
        <v/>
      </c>
      <c r="CD109" s="125" t="str">
        <f t="shared" si="358"/>
        <v/>
      </c>
      <c r="CE109" s="126" t="str">
        <f t="shared" si="359"/>
        <v/>
      </c>
      <c r="CF109" s="127" t="str">
        <f t="shared" si="360"/>
        <v/>
      </c>
      <c r="CG109" s="128" t="str">
        <f t="shared" si="361"/>
        <v/>
      </c>
      <c r="CH109" s="83"/>
      <c r="CI109" s="3"/>
      <c r="CJ109" s="83"/>
      <c r="CK109" s="121" t="str">
        <f t="shared" si="362"/>
        <v/>
      </c>
      <c r="CL109" s="122" t="str">
        <f t="shared" si="363"/>
        <v/>
      </c>
      <c r="CM109" s="123" t="str">
        <f t="shared" si="364"/>
        <v/>
      </c>
      <c r="CN109" s="123" t="str">
        <f t="shared" si="365"/>
        <v/>
      </c>
      <c r="CO109" s="124" t="str">
        <f t="shared" si="366"/>
        <v/>
      </c>
      <c r="CP109" s="125" t="str">
        <f t="shared" si="367"/>
        <v/>
      </c>
      <c r="CQ109" s="126" t="str">
        <f t="shared" si="368"/>
        <v/>
      </c>
      <c r="CR109" s="127" t="str">
        <f t="shared" si="369"/>
        <v/>
      </c>
      <c r="CS109" s="128" t="str">
        <f t="shared" si="370"/>
        <v/>
      </c>
      <c r="CT109" s="83"/>
      <c r="CU109" s="3"/>
      <c r="CV109" s="83"/>
      <c r="CW109" s="121" t="str">
        <f t="shared" si="371"/>
        <v/>
      </c>
      <c r="CX109" s="122" t="str">
        <f t="shared" si="372"/>
        <v/>
      </c>
      <c r="CY109" s="123" t="str">
        <f t="shared" si="373"/>
        <v/>
      </c>
      <c r="CZ109" s="123" t="str">
        <f t="shared" si="374"/>
        <v/>
      </c>
      <c r="DA109" s="124" t="str">
        <f t="shared" si="375"/>
        <v/>
      </c>
      <c r="DB109" s="125" t="str">
        <f t="shared" si="376"/>
        <v/>
      </c>
      <c r="DC109" s="126" t="str">
        <f t="shared" si="377"/>
        <v/>
      </c>
      <c r="DD109" s="127" t="str">
        <f t="shared" si="378"/>
        <v/>
      </c>
      <c r="DE109" s="128" t="str">
        <f t="shared" si="379"/>
        <v/>
      </c>
      <c r="DF109" s="83"/>
      <c r="DG109" s="3"/>
      <c r="DH109" s="83"/>
      <c r="DI109" s="121" t="str">
        <f t="shared" si="380"/>
        <v/>
      </c>
      <c r="DJ109" s="122" t="str">
        <f t="shared" si="381"/>
        <v/>
      </c>
      <c r="DK109" s="123" t="str">
        <f t="shared" si="382"/>
        <v/>
      </c>
      <c r="DL109" s="123" t="str">
        <f t="shared" si="383"/>
        <v/>
      </c>
      <c r="DM109" s="124" t="str">
        <f t="shared" si="384"/>
        <v/>
      </c>
      <c r="DN109" s="125" t="str">
        <f t="shared" si="385"/>
        <v/>
      </c>
      <c r="DO109" s="126" t="str">
        <f t="shared" si="386"/>
        <v/>
      </c>
      <c r="DP109" s="127" t="str">
        <f t="shared" si="387"/>
        <v/>
      </c>
      <c r="DQ109" s="128" t="str">
        <f t="shared" si="388"/>
        <v/>
      </c>
      <c r="DR109" s="83"/>
      <c r="DS109" s="3"/>
      <c r="DT109" s="83"/>
      <c r="DU109" s="121" t="str">
        <f t="shared" si="389"/>
        <v/>
      </c>
      <c r="DV109" s="122" t="str">
        <f t="shared" si="390"/>
        <v/>
      </c>
      <c r="DW109" s="123" t="str">
        <f t="shared" si="291"/>
        <v/>
      </c>
      <c r="DX109" s="123" t="str">
        <f t="shared" si="292"/>
        <v/>
      </c>
      <c r="DY109" s="124" t="str">
        <f t="shared" si="83"/>
        <v/>
      </c>
      <c r="DZ109" s="125" t="str">
        <f t="shared" si="391"/>
        <v/>
      </c>
      <c r="EA109" s="126" t="str">
        <f t="shared" si="392"/>
        <v/>
      </c>
      <c r="EB109" s="127" t="str">
        <f t="shared" si="199"/>
        <v/>
      </c>
      <c r="EC109" s="128" t="str">
        <f t="shared" si="393"/>
        <v/>
      </c>
      <c r="ED109" s="83"/>
      <c r="EE109" s="3"/>
      <c r="EF109" s="83"/>
      <c r="EG109" s="121" t="str">
        <f t="shared" si="394"/>
        <v/>
      </c>
      <c r="EH109" s="122" t="str">
        <f t="shared" si="395"/>
        <v/>
      </c>
      <c r="EI109" s="123" t="str">
        <f t="shared" si="293"/>
        <v/>
      </c>
      <c r="EJ109" s="123" t="str">
        <f t="shared" si="294"/>
        <v/>
      </c>
      <c r="EK109" s="124" t="str">
        <f t="shared" si="200"/>
        <v/>
      </c>
      <c r="EL109" s="125" t="str">
        <f t="shared" si="396"/>
        <v/>
      </c>
      <c r="EM109" s="126" t="str">
        <f t="shared" si="397"/>
        <v/>
      </c>
      <c r="EN109" s="127" t="str">
        <f t="shared" si="295"/>
        <v/>
      </c>
      <c r="EO109" s="128" t="str">
        <f t="shared" si="398"/>
        <v/>
      </c>
      <c r="EP109" s="83"/>
      <c r="EQ109" s="3"/>
      <c r="ER109" s="83"/>
      <c r="ES109" s="121" t="str">
        <f t="shared" si="399"/>
        <v/>
      </c>
      <c r="ET109" s="122" t="str">
        <f t="shared" si="400"/>
        <v/>
      </c>
      <c r="EU109" s="123" t="str">
        <f t="shared" si="297"/>
        <v/>
      </c>
      <c r="EV109" s="123" t="str">
        <f t="shared" si="298"/>
        <v/>
      </c>
      <c r="EW109" s="124" t="str">
        <f t="shared" si="205"/>
        <v/>
      </c>
      <c r="EX109" s="125" t="str">
        <f t="shared" si="401"/>
        <v/>
      </c>
      <c r="EY109" s="126" t="str">
        <f t="shared" si="402"/>
        <v/>
      </c>
      <c r="EZ109" s="127" t="str">
        <f t="shared" si="296"/>
        <v/>
      </c>
      <c r="FA109" s="128" t="str">
        <f t="shared" si="403"/>
        <v/>
      </c>
      <c r="FB109" s="83"/>
      <c r="FC109" s="3"/>
      <c r="FD109" s="83"/>
    </row>
    <row r="110" spans="1:160" ht="13.5" customHeight="1">
      <c r="A110" s="91"/>
      <c r="E110" s="121" t="str">
        <f t="shared" si="299"/>
        <v/>
      </c>
      <c r="F110" s="122" t="str">
        <f t="shared" si="300"/>
        <v/>
      </c>
      <c r="G110" s="123" t="str">
        <f t="shared" si="301"/>
        <v/>
      </c>
      <c r="H110" s="123" t="str">
        <f t="shared" si="302"/>
        <v/>
      </c>
      <c r="I110" s="124" t="str">
        <f t="shared" si="303"/>
        <v/>
      </c>
      <c r="J110" s="125" t="str">
        <f t="shared" si="304"/>
        <v/>
      </c>
      <c r="K110" s="126" t="str">
        <f t="shared" si="305"/>
        <v/>
      </c>
      <c r="L110" s="127" t="str">
        <f t="shared" si="306"/>
        <v/>
      </c>
      <c r="M110" s="128" t="str">
        <f t="shared" si="307"/>
        <v/>
      </c>
      <c r="O110" s="3"/>
      <c r="Q110" s="121" t="str">
        <f t="shared" si="308"/>
        <v/>
      </c>
      <c r="R110" s="122" t="str">
        <f t="shared" si="309"/>
        <v/>
      </c>
      <c r="S110" s="123" t="str">
        <f t="shared" si="310"/>
        <v/>
      </c>
      <c r="T110" s="123" t="str">
        <f t="shared" si="311"/>
        <v/>
      </c>
      <c r="U110" s="124" t="str">
        <f t="shared" si="312"/>
        <v/>
      </c>
      <c r="V110" s="125" t="str">
        <f t="shared" si="313"/>
        <v/>
      </c>
      <c r="W110" s="126" t="str">
        <f t="shared" si="314"/>
        <v/>
      </c>
      <c r="X110" s="127" t="str">
        <f t="shared" si="315"/>
        <v/>
      </c>
      <c r="Y110" s="128" t="str">
        <f t="shared" si="316"/>
        <v/>
      </c>
      <c r="AA110" s="3"/>
      <c r="AC110" s="121" t="str">
        <f t="shared" si="317"/>
        <v/>
      </c>
      <c r="AD110" s="122" t="str">
        <f t="shared" si="318"/>
        <v/>
      </c>
      <c r="AE110" s="123" t="str">
        <f t="shared" si="319"/>
        <v/>
      </c>
      <c r="AF110" s="123" t="str">
        <f t="shared" si="320"/>
        <v/>
      </c>
      <c r="AG110" s="124" t="str">
        <f t="shared" si="321"/>
        <v/>
      </c>
      <c r="AH110" s="125" t="str">
        <f t="shared" si="322"/>
        <v/>
      </c>
      <c r="AI110" s="126" t="str">
        <f t="shared" si="323"/>
        <v/>
      </c>
      <c r="AJ110" s="127" t="str">
        <f t="shared" si="324"/>
        <v/>
      </c>
      <c r="AK110" s="128" t="str">
        <f t="shared" si="325"/>
        <v/>
      </c>
      <c r="AM110" s="3"/>
      <c r="AO110" s="121" t="str">
        <f t="shared" si="326"/>
        <v/>
      </c>
      <c r="AP110" s="122" t="str">
        <f t="shared" si="327"/>
        <v/>
      </c>
      <c r="AQ110" s="123" t="str">
        <f t="shared" si="328"/>
        <v/>
      </c>
      <c r="AR110" s="123" t="str">
        <f t="shared" si="329"/>
        <v/>
      </c>
      <c r="AS110" s="124" t="str">
        <f t="shared" si="330"/>
        <v/>
      </c>
      <c r="AT110" s="125" t="str">
        <f t="shared" si="331"/>
        <v/>
      </c>
      <c r="AU110" s="126" t="str">
        <f t="shared" si="332"/>
        <v/>
      </c>
      <c r="AV110" s="127" t="str">
        <f t="shared" si="333"/>
        <v/>
      </c>
      <c r="AW110" s="128" t="str">
        <f t="shared" si="334"/>
        <v/>
      </c>
      <c r="AX110" s="83"/>
      <c r="AY110" s="3"/>
      <c r="AZ110" s="83"/>
      <c r="BA110" s="121" t="str">
        <f t="shared" si="335"/>
        <v/>
      </c>
      <c r="BB110" s="122" t="str">
        <f t="shared" si="336"/>
        <v/>
      </c>
      <c r="BC110" s="123" t="str">
        <f t="shared" si="337"/>
        <v/>
      </c>
      <c r="BD110" s="123" t="str">
        <f t="shared" si="338"/>
        <v/>
      </c>
      <c r="BE110" s="124" t="str">
        <f t="shared" si="339"/>
        <v/>
      </c>
      <c r="BF110" s="125" t="str">
        <f t="shared" si="340"/>
        <v/>
      </c>
      <c r="BG110" s="126" t="str">
        <f t="shared" si="341"/>
        <v/>
      </c>
      <c r="BH110" s="127" t="str">
        <f t="shared" si="342"/>
        <v/>
      </c>
      <c r="BI110" s="128" t="str">
        <f t="shared" si="343"/>
        <v/>
      </c>
      <c r="BJ110" s="83"/>
      <c r="BK110" s="3"/>
      <c r="BL110" s="83"/>
      <c r="BM110" s="121" t="str">
        <f t="shared" si="344"/>
        <v/>
      </c>
      <c r="BN110" s="122" t="str">
        <f t="shared" si="345"/>
        <v/>
      </c>
      <c r="BO110" s="123" t="str">
        <f t="shared" si="346"/>
        <v/>
      </c>
      <c r="BP110" s="123" t="str">
        <f t="shared" si="347"/>
        <v/>
      </c>
      <c r="BQ110" s="124" t="str">
        <f t="shared" si="348"/>
        <v/>
      </c>
      <c r="BR110" s="125" t="str">
        <f t="shared" si="349"/>
        <v/>
      </c>
      <c r="BS110" s="126" t="str">
        <f t="shared" si="350"/>
        <v/>
      </c>
      <c r="BT110" s="127" t="str">
        <f t="shared" si="351"/>
        <v/>
      </c>
      <c r="BU110" s="128" t="str">
        <f t="shared" si="352"/>
        <v/>
      </c>
      <c r="BV110" s="83"/>
      <c r="BW110" s="3"/>
      <c r="BX110" s="83"/>
      <c r="BY110" s="121" t="str">
        <f t="shared" si="353"/>
        <v/>
      </c>
      <c r="BZ110" s="122" t="str">
        <f t="shared" si="354"/>
        <v/>
      </c>
      <c r="CA110" s="123" t="str">
        <f t="shared" si="355"/>
        <v/>
      </c>
      <c r="CB110" s="123" t="str">
        <f t="shared" si="356"/>
        <v/>
      </c>
      <c r="CC110" s="124" t="str">
        <f t="shared" si="357"/>
        <v/>
      </c>
      <c r="CD110" s="125" t="str">
        <f t="shared" si="358"/>
        <v/>
      </c>
      <c r="CE110" s="126" t="str">
        <f t="shared" si="359"/>
        <v/>
      </c>
      <c r="CF110" s="127" t="str">
        <f t="shared" si="360"/>
        <v/>
      </c>
      <c r="CG110" s="128" t="str">
        <f t="shared" si="361"/>
        <v/>
      </c>
      <c r="CH110" s="83"/>
      <c r="CI110" s="3"/>
      <c r="CJ110" s="83"/>
      <c r="CK110" s="121" t="str">
        <f t="shared" si="362"/>
        <v/>
      </c>
      <c r="CL110" s="122" t="str">
        <f t="shared" si="363"/>
        <v/>
      </c>
      <c r="CM110" s="123" t="str">
        <f t="shared" si="364"/>
        <v/>
      </c>
      <c r="CN110" s="123" t="str">
        <f t="shared" si="365"/>
        <v/>
      </c>
      <c r="CO110" s="124" t="str">
        <f t="shared" si="366"/>
        <v/>
      </c>
      <c r="CP110" s="125" t="str">
        <f t="shared" si="367"/>
        <v/>
      </c>
      <c r="CQ110" s="126" t="str">
        <f t="shared" si="368"/>
        <v/>
      </c>
      <c r="CR110" s="127" t="str">
        <f t="shared" si="369"/>
        <v/>
      </c>
      <c r="CS110" s="128" t="str">
        <f t="shared" si="370"/>
        <v/>
      </c>
      <c r="CT110" s="83"/>
      <c r="CU110" s="3"/>
      <c r="CV110" s="83"/>
      <c r="CW110" s="121" t="str">
        <f t="shared" si="371"/>
        <v/>
      </c>
      <c r="CX110" s="122" t="str">
        <f t="shared" si="372"/>
        <v/>
      </c>
      <c r="CY110" s="123" t="str">
        <f t="shared" si="373"/>
        <v/>
      </c>
      <c r="CZ110" s="123" t="str">
        <f t="shared" si="374"/>
        <v/>
      </c>
      <c r="DA110" s="124" t="str">
        <f t="shared" si="375"/>
        <v/>
      </c>
      <c r="DB110" s="125" t="str">
        <f t="shared" si="376"/>
        <v/>
      </c>
      <c r="DC110" s="126" t="str">
        <f t="shared" si="377"/>
        <v/>
      </c>
      <c r="DD110" s="127" t="str">
        <f t="shared" si="378"/>
        <v/>
      </c>
      <c r="DE110" s="128" t="str">
        <f t="shared" si="379"/>
        <v/>
      </c>
      <c r="DF110" s="83"/>
      <c r="DG110" s="3"/>
      <c r="DH110" s="83"/>
      <c r="DI110" s="121" t="str">
        <f t="shared" si="380"/>
        <v/>
      </c>
      <c r="DJ110" s="122" t="str">
        <f t="shared" si="381"/>
        <v/>
      </c>
      <c r="DK110" s="123" t="str">
        <f t="shared" si="382"/>
        <v/>
      </c>
      <c r="DL110" s="123" t="str">
        <f t="shared" si="383"/>
        <v/>
      </c>
      <c r="DM110" s="124" t="str">
        <f t="shared" si="384"/>
        <v/>
      </c>
      <c r="DN110" s="125" t="str">
        <f t="shared" si="385"/>
        <v/>
      </c>
      <c r="DO110" s="126" t="str">
        <f t="shared" si="386"/>
        <v/>
      </c>
      <c r="DP110" s="127" t="str">
        <f t="shared" si="387"/>
        <v/>
      </c>
      <c r="DQ110" s="128" t="str">
        <f t="shared" si="388"/>
        <v/>
      </c>
      <c r="DR110" s="83"/>
      <c r="DS110" s="3"/>
      <c r="DT110" s="83"/>
      <c r="DU110" s="121" t="str">
        <f t="shared" si="389"/>
        <v/>
      </c>
      <c r="DV110" s="122" t="str">
        <f t="shared" si="390"/>
        <v/>
      </c>
      <c r="DW110" s="123" t="str">
        <f t="shared" si="291"/>
        <v/>
      </c>
      <c r="DX110" s="123" t="str">
        <f t="shared" si="292"/>
        <v/>
      </c>
      <c r="DY110" s="124" t="str">
        <f t="shared" si="83"/>
        <v/>
      </c>
      <c r="DZ110" s="125" t="str">
        <f t="shared" si="391"/>
        <v/>
      </c>
      <c r="EA110" s="126" t="str">
        <f t="shared" si="392"/>
        <v/>
      </c>
      <c r="EB110" s="127" t="str">
        <f t="shared" si="199"/>
        <v/>
      </c>
      <c r="EC110" s="128" t="str">
        <f t="shared" si="393"/>
        <v/>
      </c>
      <c r="ED110" s="83"/>
      <c r="EE110" s="3"/>
      <c r="EF110" s="83"/>
      <c r="EG110" s="121" t="str">
        <f t="shared" si="394"/>
        <v/>
      </c>
      <c r="EH110" s="122" t="str">
        <f t="shared" si="395"/>
        <v/>
      </c>
      <c r="EI110" s="123" t="str">
        <f t="shared" si="293"/>
        <v/>
      </c>
      <c r="EJ110" s="123" t="str">
        <f t="shared" si="294"/>
        <v/>
      </c>
      <c r="EK110" s="124" t="str">
        <f t="shared" si="200"/>
        <v/>
      </c>
      <c r="EL110" s="125" t="str">
        <f t="shared" si="396"/>
        <v/>
      </c>
      <c r="EM110" s="126" t="str">
        <f t="shared" si="397"/>
        <v/>
      </c>
      <c r="EN110" s="127" t="str">
        <f t="shared" si="295"/>
        <v/>
      </c>
      <c r="EO110" s="128" t="str">
        <f t="shared" si="398"/>
        <v/>
      </c>
      <c r="EP110" s="83"/>
      <c r="EQ110" s="3"/>
      <c r="ER110" s="83"/>
      <c r="ES110" s="121" t="str">
        <f t="shared" si="399"/>
        <v/>
      </c>
      <c r="ET110" s="122" t="str">
        <f t="shared" si="400"/>
        <v/>
      </c>
      <c r="EU110" s="123" t="str">
        <f t="shared" si="297"/>
        <v/>
      </c>
      <c r="EV110" s="123" t="str">
        <f t="shared" si="298"/>
        <v/>
      </c>
      <c r="EW110" s="124" t="str">
        <f t="shared" si="205"/>
        <v/>
      </c>
      <c r="EX110" s="125" t="str">
        <f t="shared" si="401"/>
        <v/>
      </c>
      <c r="EY110" s="126" t="str">
        <f t="shared" si="402"/>
        <v/>
      </c>
      <c r="EZ110" s="127" t="str">
        <f t="shared" si="296"/>
        <v/>
      </c>
      <c r="FA110" s="128" t="str">
        <f t="shared" si="403"/>
        <v/>
      </c>
      <c r="FB110" s="83"/>
      <c r="FC110" s="3"/>
      <c r="FD110" s="83"/>
    </row>
    <row r="111" spans="1:160" ht="13.5" customHeight="1">
      <c r="A111" s="91"/>
      <c r="E111" s="121" t="str">
        <f t="shared" si="299"/>
        <v/>
      </c>
      <c r="F111" s="122" t="str">
        <f t="shared" si="300"/>
        <v/>
      </c>
      <c r="G111" s="123" t="str">
        <f t="shared" si="301"/>
        <v/>
      </c>
      <c r="H111" s="123" t="str">
        <f t="shared" si="302"/>
        <v/>
      </c>
      <c r="I111" s="124" t="str">
        <f t="shared" si="303"/>
        <v/>
      </c>
      <c r="J111" s="125" t="str">
        <f t="shared" si="304"/>
        <v/>
      </c>
      <c r="K111" s="126" t="str">
        <f t="shared" si="305"/>
        <v/>
      </c>
      <c r="L111" s="127" t="str">
        <f t="shared" si="306"/>
        <v/>
      </c>
      <c r="M111" s="128" t="str">
        <f t="shared" si="307"/>
        <v/>
      </c>
      <c r="O111" s="3"/>
      <c r="Q111" s="121" t="str">
        <f t="shared" si="308"/>
        <v/>
      </c>
      <c r="R111" s="122" t="str">
        <f t="shared" si="309"/>
        <v/>
      </c>
      <c r="S111" s="123" t="str">
        <f t="shared" si="310"/>
        <v/>
      </c>
      <c r="T111" s="123" t="str">
        <f t="shared" si="311"/>
        <v/>
      </c>
      <c r="U111" s="124" t="str">
        <f t="shared" si="312"/>
        <v/>
      </c>
      <c r="V111" s="125" t="str">
        <f t="shared" si="313"/>
        <v/>
      </c>
      <c r="W111" s="126" t="str">
        <f t="shared" si="314"/>
        <v/>
      </c>
      <c r="X111" s="127" t="str">
        <f t="shared" si="315"/>
        <v/>
      </c>
      <c r="Y111" s="128" t="str">
        <f t="shared" si="316"/>
        <v/>
      </c>
      <c r="AA111" s="3"/>
      <c r="AC111" s="121" t="str">
        <f t="shared" si="317"/>
        <v/>
      </c>
      <c r="AD111" s="122" t="str">
        <f t="shared" si="318"/>
        <v/>
      </c>
      <c r="AE111" s="123" t="str">
        <f t="shared" si="319"/>
        <v/>
      </c>
      <c r="AF111" s="123" t="str">
        <f t="shared" si="320"/>
        <v/>
      </c>
      <c r="AG111" s="124" t="str">
        <f t="shared" si="321"/>
        <v/>
      </c>
      <c r="AH111" s="125" t="str">
        <f t="shared" si="322"/>
        <v/>
      </c>
      <c r="AI111" s="126" t="str">
        <f t="shared" si="323"/>
        <v/>
      </c>
      <c r="AJ111" s="127" t="str">
        <f t="shared" si="324"/>
        <v/>
      </c>
      <c r="AK111" s="128" t="str">
        <f t="shared" si="325"/>
        <v/>
      </c>
      <c r="AM111" s="3"/>
      <c r="AO111" s="121" t="str">
        <f t="shared" si="326"/>
        <v/>
      </c>
      <c r="AP111" s="122" t="str">
        <f t="shared" si="327"/>
        <v/>
      </c>
      <c r="AQ111" s="123" t="str">
        <f t="shared" si="328"/>
        <v/>
      </c>
      <c r="AR111" s="123" t="str">
        <f t="shared" si="329"/>
        <v/>
      </c>
      <c r="AS111" s="124" t="str">
        <f t="shared" si="330"/>
        <v/>
      </c>
      <c r="AT111" s="125" t="str">
        <f t="shared" si="331"/>
        <v/>
      </c>
      <c r="AU111" s="126" t="str">
        <f t="shared" si="332"/>
        <v/>
      </c>
      <c r="AV111" s="127" t="str">
        <f t="shared" si="333"/>
        <v/>
      </c>
      <c r="AW111" s="128" t="str">
        <f t="shared" si="334"/>
        <v/>
      </c>
      <c r="AX111" s="83"/>
      <c r="AY111" s="3"/>
      <c r="AZ111" s="83"/>
      <c r="BA111" s="121" t="str">
        <f t="shared" si="335"/>
        <v/>
      </c>
      <c r="BB111" s="122" t="str">
        <f t="shared" si="336"/>
        <v/>
      </c>
      <c r="BC111" s="123" t="str">
        <f t="shared" si="337"/>
        <v/>
      </c>
      <c r="BD111" s="123" t="str">
        <f t="shared" si="338"/>
        <v/>
      </c>
      <c r="BE111" s="124" t="str">
        <f t="shared" si="339"/>
        <v/>
      </c>
      <c r="BF111" s="125" t="str">
        <f t="shared" si="340"/>
        <v/>
      </c>
      <c r="BG111" s="126" t="str">
        <f t="shared" si="341"/>
        <v/>
      </c>
      <c r="BH111" s="127" t="str">
        <f t="shared" si="342"/>
        <v/>
      </c>
      <c r="BI111" s="128" t="str">
        <f t="shared" si="343"/>
        <v/>
      </c>
      <c r="BJ111" s="83"/>
      <c r="BK111" s="3"/>
      <c r="BL111" s="83"/>
      <c r="BM111" s="121" t="str">
        <f t="shared" si="344"/>
        <v/>
      </c>
      <c r="BN111" s="122" t="str">
        <f t="shared" si="345"/>
        <v/>
      </c>
      <c r="BO111" s="123" t="str">
        <f t="shared" si="346"/>
        <v/>
      </c>
      <c r="BP111" s="123" t="str">
        <f t="shared" si="347"/>
        <v/>
      </c>
      <c r="BQ111" s="124" t="str">
        <f t="shared" si="348"/>
        <v/>
      </c>
      <c r="BR111" s="125" t="str">
        <f t="shared" si="349"/>
        <v/>
      </c>
      <c r="BS111" s="126" t="str">
        <f t="shared" si="350"/>
        <v/>
      </c>
      <c r="BT111" s="127" t="str">
        <f t="shared" si="351"/>
        <v/>
      </c>
      <c r="BU111" s="128" t="str">
        <f t="shared" si="352"/>
        <v/>
      </c>
      <c r="BV111" s="83"/>
      <c r="BW111" s="3"/>
      <c r="BX111" s="83"/>
      <c r="BY111" s="121" t="str">
        <f t="shared" si="353"/>
        <v/>
      </c>
      <c r="BZ111" s="122" t="str">
        <f t="shared" si="354"/>
        <v/>
      </c>
      <c r="CA111" s="123" t="str">
        <f t="shared" si="355"/>
        <v/>
      </c>
      <c r="CB111" s="123" t="str">
        <f t="shared" si="356"/>
        <v/>
      </c>
      <c r="CC111" s="124" t="str">
        <f t="shared" si="357"/>
        <v/>
      </c>
      <c r="CD111" s="125" t="str">
        <f t="shared" si="358"/>
        <v/>
      </c>
      <c r="CE111" s="126" t="str">
        <f t="shared" si="359"/>
        <v/>
      </c>
      <c r="CF111" s="127" t="str">
        <f t="shared" si="360"/>
        <v/>
      </c>
      <c r="CG111" s="128" t="str">
        <f t="shared" si="361"/>
        <v/>
      </c>
      <c r="CH111" s="83"/>
      <c r="CI111" s="3"/>
      <c r="CJ111" s="83"/>
      <c r="CK111" s="121" t="str">
        <f t="shared" si="362"/>
        <v/>
      </c>
      <c r="CL111" s="122" t="str">
        <f t="shared" si="363"/>
        <v/>
      </c>
      <c r="CM111" s="123" t="str">
        <f t="shared" si="364"/>
        <v/>
      </c>
      <c r="CN111" s="123" t="str">
        <f t="shared" si="365"/>
        <v/>
      </c>
      <c r="CO111" s="124" t="str">
        <f t="shared" si="366"/>
        <v/>
      </c>
      <c r="CP111" s="125" t="str">
        <f t="shared" si="367"/>
        <v/>
      </c>
      <c r="CQ111" s="126" t="str">
        <f t="shared" si="368"/>
        <v/>
      </c>
      <c r="CR111" s="127" t="str">
        <f t="shared" si="369"/>
        <v/>
      </c>
      <c r="CS111" s="128" t="str">
        <f t="shared" si="370"/>
        <v/>
      </c>
      <c r="CT111" s="83"/>
      <c r="CU111" s="3"/>
      <c r="CV111" s="83"/>
      <c r="CW111" s="121" t="str">
        <f t="shared" si="371"/>
        <v/>
      </c>
      <c r="CX111" s="122" t="str">
        <f t="shared" si="372"/>
        <v/>
      </c>
      <c r="CY111" s="123" t="str">
        <f t="shared" si="373"/>
        <v/>
      </c>
      <c r="CZ111" s="123" t="str">
        <f t="shared" si="374"/>
        <v/>
      </c>
      <c r="DA111" s="124" t="str">
        <f t="shared" si="375"/>
        <v/>
      </c>
      <c r="DB111" s="125" t="str">
        <f t="shared" si="376"/>
        <v/>
      </c>
      <c r="DC111" s="126" t="str">
        <f t="shared" si="377"/>
        <v/>
      </c>
      <c r="DD111" s="127" t="str">
        <f t="shared" si="378"/>
        <v/>
      </c>
      <c r="DE111" s="128" t="str">
        <f t="shared" si="379"/>
        <v/>
      </c>
      <c r="DF111" s="83"/>
      <c r="DG111" s="3"/>
      <c r="DH111" s="83"/>
      <c r="DI111" s="121" t="str">
        <f t="shared" si="380"/>
        <v/>
      </c>
      <c r="DJ111" s="122" t="str">
        <f t="shared" si="381"/>
        <v/>
      </c>
      <c r="DK111" s="123" t="str">
        <f t="shared" si="382"/>
        <v/>
      </c>
      <c r="DL111" s="123" t="str">
        <f t="shared" si="383"/>
        <v/>
      </c>
      <c r="DM111" s="124" t="str">
        <f t="shared" si="384"/>
        <v/>
      </c>
      <c r="DN111" s="125" t="str">
        <f t="shared" si="385"/>
        <v/>
      </c>
      <c r="DO111" s="126" t="str">
        <f t="shared" si="386"/>
        <v/>
      </c>
      <c r="DP111" s="127" t="str">
        <f t="shared" si="387"/>
        <v/>
      </c>
      <c r="DQ111" s="128" t="str">
        <f t="shared" si="388"/>
        <v/>
      </c>
      <c r="DR111" s="83"/>
      <c r="DS111" s="3"/>
      <c r="DT111" s="83"/>
      <c r="DU111" s="121" t="str">
        <f t="shared" si="389"/>
        <v/>
      </c>
      <c r="DV111" s="122" t="str">
        <f t="shared" si="390"/>
        <v/>
      </c>
      <c r="DW111" s="123" t="str">
        <f t="shared" si="291"/>
        <v/>
      </c>
      <c r="DX111" s="123" t="str">
        <f t="shared" si="292"/>
        <v/>
      </c>
      <c r="DY111" s="124" t="str">
        <f t="shared" si="83"/>
        <v/>
      </c>
      <c r="DZ111" s="125" t="str">
        <f t="shared" si="391"/>
        <v/>
      </c>
      <c r="EA111" s="126" t="str">
        <f t="shared" si="392"/>
        <v/>
      </c>
      <c r="EB111" s="127" t="str">
        <f t="shared" si="199"/>
        <v/>
      </c>
      <c r="EC111" s="128" t="str">
        <f t="shared" si="393"/>
        <v/>
      </c>
      <c r="ED111" s="83"/>
      <c r="EE111" s="3"/>
      <c r="EF111" s="83"/>
      <c r="EG111" s="121" t="str">
        <f t="shared" si="394"/>
        <v/>
      </c>
      <c r="EH111" s="122" t="str">
        <f t="shared" si="395"/>
        <v/>
      </c>
      <c r="EI111" s="123" t="str">
        <f t="shared" si="293"/>
        <v/>
      </c>
      <c r="EJ111" s="123" t="str">
        <f t="shared" si="294"/>
        <v/>
      </c>
      <c r="EK111" s="124" t="str">
        <f t="shared" si="200"/>
        <v/>
      </c>
      <c r="EL111" s="125" t="str">
        <f t="shared" si="396"/>
        <v/>
      </c>
      <c r="EM111" s="126" t="str">
        <f t="shared" si="397"/>
        <v/>
      </c>
      <c r="EN111" s="127" t="str">
        <f t="shared" si="295"/>
        <v/>
      </c>
      <c r="EO111" s="128" t="str">
        <f t="shared" si="398"/>
        <v/>
      </c>
      <c r="EP111" s="83"/>
      <c r="EQ111" s="3"/>
      <c r="ER111" s="83"/>
      <c r="ES111" s="121" t="str">
        <f t="shared" si="399"/>
        <v/>
      </c>
      <c r="ET111" s="122" t="str">
        <f t="shared" si="400"/>
        <v/>
      </c>
      <c r="EU111" s="123" t="str">
        <f t="shared" si="297"/>
        <v/>
      </c>
      <c r="EV111" s="123" t="str">
        <f t="shared" si="298"/>
        <v/>
      </c>
      <c r="EW111" s="124" t="str">
        <f t="shared" si="205"/>
        <v/>
      </c>
      <c r="EX111" s="125" t="str">
        <f t="shared" si="401"/>
        <v/>
      </c>
      <c r="EY111" s="126" t="str">
        <f t="shared" si="402"/>
        <v/>
      </c>
      <c r="EZ111" s="127" t="str">
        <f t="shared" si="296"/>
        <v/>
      </c>
      <c r="FA111" s="128" t="str">
        <f t="shared" si="403"/>
        <v/>
      </c>
      <c r="FB111" s="83"/>
      <c r="FC111" s="3"/>
      <c r="FD111" s="83"/>
    </row>
    <row r="112" spans="1:160" ht="13.5" customHeight="1">
      <c r="A112" s="91"/>
      <c r="E112" s="121" t="str">
        <f t="shared" si="299"/>
        <v/>
      </c>
      <c r="F112" s="122" t="str">
        <f t="shared" si="300"/>
        <v/>
      </c>
      <c r="G112" s="123" t="str">
        <f t="shared" si="301"/>
        <v/>
      </c>
      <c r="H112" s="123" t="str">
        <f t="shared" si="302"/>
        <v/>
      </c>
      <c r="I112" s="124" t="str">
        <f t="shared" si="303"/>
        <v/>
      </c>
      <c r="J112" s="125" t="str">
        <f t="shared" si="304"/>
        <v/>
      </c>
      <c r="K112" s="126" t="str">
        <f t="shared" si="305"/>
        <v/>
      </c>
      <c r="L112" s="127" t="str">
        <f t="shared" si="306"/>
        <v/>
      </c>
      <c r="M112" s="128" t="str">
        <f t="shared" si="307"/>
        <v/>
      </c>
      <c r="O112" s="3"/>
      <c r="Q112" s="121" t="str">
        <f t="shared" si="308"/>
        <v/>
      </c>
      <c r="R112" s="122" t="str">
        <f t="shared" si="309"/>
        <v/>
      </c>
      <c r="S112" s="123" t="str">
        <f t="shared" si="310"/>
        <v/>
      </c>
      <c r="T112" s="123" t="str">
        <f t="shared" si="311"/>
        <v/>
      </c>
      <c r="U112" s="124" t="str">
        <f t="shared" si="312"/>
        <v/>
      </c>
      <c r="V112" s="125" t="str">
        <f t="shared" si="313"/>
        <v/>
      </c>
      <c r="W112" s="126" t="str">
        <f t="shared" si="314"/>
        <v/>
      </c>
      <c r="X112" s="127" t="str">
        <f t="shared" si="315"/>
        <v/>
      </c>
      <c r="Y112" s="128" t="str">
        <f t="shared" si="316"/>
        <v/>
      </c>
      <c r="AA112" s="3"/>
      <c r="AC112" s="121" t="str">
        <f t="shared" si="317"/>
        <v/>
      </c>
      <c r="AD112" s="122" t="str">
        <f t="shared" si="318"/>
        <v/>
      </c>
      <c r="AE112" s="123" t="str">
        <f t="shared" si="319"/>
        <v/>
      </c>
      <c r="AF112" s="123" t="str">
        <f t="shared" si="320"/>
        <v/>
      </c>
      <c r="AG112" s="124" t="str">
        <f t="shared" si="321"/>
        <v/>
      </c>
      <c r="AH112" s="125" t="str">
        <f t="shared" si="322"/>
        <v/>
      </c>
      <c r="AI112" s="126" t="str">
        <f t="shared" si="323"/>
        <v/>
      </c>
      <c r="AJ112" s="127" t="str">
        <f t="shared" si="324"/>
        <v/>
      </c>
      <c r="AK112" s="128" t="str">
        <f t="shared" si="325"/>
        <v/>
      </c>
      <c r="AM112" s="3"/>
      <c r="AO112" s="121" t="str">
        <f t="shared" si="326"/>
        <v/>
      </c>
      <c r="AP112" s="122" t="str">
        <f t="shared" si="327"/>
        <v/>
      </c>
      <c r="AQ112" s="123" t="str">
        <f t="shared" si="328"/>
        <v/>
      </c>
      <c r="AR112" s="123" t="str">
        <f t="shared" si="329"/>
        <v/>
      </c>
      <c r="AS112" s="124" t="str">
        <f t="shared" si="330"/>
        <v/>
      </c>
      <c r="AT112" s="125" t="str">
        <f t="shared" si="331"/>
        <v/>
      </c>
      <c r="AU112" s="126" t="str">
        <f t="shared" si="332"/>
        <v/>
      </c>
      <c r="AV112" s="127" t="str">
        <f t="shared" si="333"/>
        <v/>
      </c>
      <c r="AW112" s="128" t="str">
        <f t="shared" si="334"/>
        <v/>
      </c>
      <c r="AX112" s="83"/>
      <c r="AY112" s="3"/>
      <c r="AZ112" s="83"/>
      <c r="BA112" s="121" t="str">
        <f t="shared" si="335"/>
        <v/>
      </c>
      <c r="BB112" s="122" t="str">
        <f t="shared" si="336"/>
        <v/>
      </c>
      <c r="BC112" s="123" t="str">
        <f t="shared" si="337"/>
        <v/>
      </c>
      <c r="BD112" s="123" t="str">
        <f t="shared" si="338"/>
        <v/>
      </c>
      <c r="BE112" s="124" t="str">
        <f t="shared" si="339"/>
        <v/>
      </c>
      <c r="BF112" s="125" t="str">
        <f t="shared" si="340"/>
        <v/>
      </c>
      <c r="BG112" s="126" t="str">
        <f t="shared" si="341"/>
        <v/>
      </c>
      <c r="BH112" s="127" t="str">
        <f t="shared" si="342"/>
        <v/>
      </c>
      <c r="BI112" s="128" t="str">
        <f t="shared" si="343"/>
        <v/>
      </c>
      <c r="BJ112" s="83"/>
      <c r="BK112" s="3"/>
      <c r="BL112" s="83"/>
      <c r="BM112" s="121" t="str">
        <f t="shared" si="344"/>
        <v/>
      </c>
      <c r="BN112" s="122" t="str">
        <f t="shared" si="345"/>
        <v/>
      </c>
      <c r="BO112" s="123" t="str">
        <f t="shared" si="346"/>
        <v/>
      </c>
      <c r="BP112" s="123" t="str">
        <f t="shared" si="347"/>
        <v/>
      </c>
      <c r="BQ112" s="124" t="str">
        <f t="shared" si="348"/>
        <v/>
      </c>
      <c r="BR112" s="125" t="str">
        <f t="shared" si="349"/>
        <v/>
      </c>
      <c r="BS112" s="126" t="str">
        <f t="shared" si="350"/>
        <v/>
      </c>
      <c r="BT112" s="127" t="str">
        <f t="shared" si="351"/>
        <v/>
      </c>
      <c r="BU112" s="128" t="str">
        <f t="shared" si="352"/>
        <v/>
      </c>
      <c r="BV112" s="83"/>
      <c r="BW112" s="3"/>
      <c r="BX112" s="83"/>
      <c r="BY112" s="121" t="str">
        <f t="shared" si="353"/>
        <v/>
      </c>
      <c r="BZ112" s="122" t="str">
        <f t="shared" si="354"/>
        <v/>
      </c>
      <c r="CA112" s="123" t="str">
        <f t="shared" si="355"/>
        <v/>
      </c>
      <c r="CB112" s="123" t="str">
        <f t="shared" si="356"/>
        <v/>
      </c>
      <c r="CC112" s="124" t="str">
        <f t="shared" si="357"/>
        <v/>
      </c>
      <c r="CD112" s="125" t="str">
        <f t="shared" si="358"/>
        <v/>
      </c>
      <c r="CE112" s="126" t="str">
        <f t="shared" si="359"/>
        <v/>
      </c>
      <c r="CF112" s="127" t="str">
        <f t="shared" si="360"/>
        <v/>
      </c>
      <c r="CG112" s="128" t="str">
        <f t="shared" si="361"/>
        <v/>
      </c>
      <c r="CH112" s="83"/>
      <c r="CI112" s="3"/>
      <c r="CJ112" s="83"/>
      <c r="CK112" s="121" t="str">
        <f t="shared" si="362"/>
        <v/>
      </c>
      <c r="CL112" s="122" t="str">
        <f t="shared" si="363"/>
        <v/>
      </c>
      <c r="CM112" s="123" t="str">
        <f t="shared" si="364"/>
        <v/>
      </c>
      <c r="CN112" s="123" t="str">
        <f t="shared" si="365"/>
        <v/>
      </c>
      <c r="CO112" s="124" t="str">
        <f t="shared" si="366"/>
        <v/>
      </c>
      <c r="CP112" s="125" t="str">
        <f t="shared" si="367"/>
        <v/>
      </c>
      <c r="CQ112" s="126" t="str">
        <f t="shared" si="368"/>
        <v/>
      </c>
      <c r="CR112" s="127" t="str">
        <f t="shared" si="369"/>
        <v/>
      </c>
      <c r="CS112" s="128" t="str">
        <f t="shared" si="370"/>
        <v/>
      </c>
      <c r="CT112" s="83"/>
      <c r="CU112" s="3"/>
      <c r="CV112" s="83"/>
      <c r="CW112" s="121" t="str">
        <f t="shared" si="371"/>
        <v/>
      </c>
      <c r="CX112" s="122" t="str">
        <f t="shared" si="372"/>
        <v/>
      </c>
      <c r="CY112" s="123" t="str">
        <f t="shared" si="373"/>
        <v/>
      </c>
      <c r="CZ112" s="123" t="str">
        <f t="shared" si="374"/>
        <v/>
      </c>
      <c r="DA112" s="124" t="str">
        <f t="shared" si="375"/>
        <v/>
      </c>
      <c r="DB112" s="125" t="str">
        <f t="shared" si="376"/>
        <v/>
      </c>
      <c r="DC112" s="126" t="str">
        <f t="shared" si="377"/>
        <v/>
      </c>
      <c r="DD112" s="127" t="str">
        <f t="shared" si="378"/>
        <v/>
      </c>
      <c r="DE112" s="128" t="str">
        <f t="shared" si="379"/>
        <v/>
      </c>
      <c r="DF112" s="83"/>
      <c r="DG112" s="3"/>
      <c r="DH112" s="83"/>
      <c r="DI112" s="121" t="str">
        <f t="shared" si="380"/>
        <v/>
      </c>
      <c r="DJ112" s="122" t="str">
        <f t="shared" si="381"/>
        <v/>
      </c>
      <c r="DK112" s="123" t="str">
        <f t="shared" si="382"/>
        <v/>
      </c>
      <c r="DL112" s="123" t="str">
        <f t="shared" si="383"/>
        <v/>
      </c>
      <c r="DM112" s="124" t="str">
        <f t="shared" si="384"/>
        <v/>
      </c>
      <c r="DN112" s="125" t="str">
        <f t="shared" si="385"/>
        <v/>
      </c>
      <c r="DO112" s="126" t="str">
        <f t="shared" si="386"/>
        <v/>
      </c>
      <c r="DP112" s="127" t="str">
        <f t="shared" si="387"/>
        <v/>
      </c>
      <c r="DQ112" s="128" t="str">
        <f t="shared" si="388"/>
        <v/>
      </c>
      <c r="DR112" s="83"/>
      <c r="DS112" s="3"/>
      <c r="DT112" s="83"/>
      <c r="DU112" s="121" t="str">
        <f t="shared" si="389"/>
        <v/>
      </c>
      <c r="DV112" s="122" t="str">
        <f t="shared" si="390"/>
        <v/>
      </c>
      <c r="DW112" s="123" t="str">
        <f t="shared" si="291"/>
        <v/>
      </c>
      <c r="DX112" s="123" t="str">
        <f t="shared" si="292"/>
        <v/>
      </c>
      <c r="DY112" s="124" t="str">
        <f t="shared" si="83"/>
        <v/>
      </c>
      <c r="DZ112" s="125" t="str">
        <f t="shared" si="391"/>
        <v/>
      </c>
      <c r="EA112" s="126" t="str">
        <f t="shared" si="392"/>
        <v/>
      </c>
      <c r="EB112" s="127" t="str">
        <f t="shared" si="199"/>
        <v/>
      </c>
      <c r="EC112" s="128" t="str">
        <f t="shared" si="393"/>
        <v/>
      </c>
      <c r="ED112" s="83"/>
      <c r="EE112" s="3"/>
      <c r="EF112" s="83"/>
      <c r="EG112" s="121" t="str">
        <f t="shared" si="394"/>
        <v/>
      </c>
      <c r="EH112" s="122" t="str">
        <f t="shared" si="395"/>
        <v/>
      </c>
      <c r="EI112" s="123" t="str">
        <f t="shared" si="293"/>
        <v/>
      </c>
      <c r="EJ112" s="123" t="str">
        <f t="shared" si="294"/>
        <v/>
      </c>
      <c r="EK112" s="124" t="str">
        <f t="shared" si="200"/>
        <v/>
      </c>
      <c r="EL112" s="125" t="str">
        <f t="shared" si="396"/>
        <v/>
      </c>
      <c r="EM112" s="126" t="str">
        <f t="shared" si="397"/>
        <v/>
      </c>
      <c r="EN112" s="127" t="str">
        <f t="shared" si="295"/>
        <v/>
      </c>
      <c r="EO112" s="128" t="str">
        <f t="shared" si="398"/>
        <v/>
      </c>
      <c r="EP112" s="83"/>
      <c r="EQ112" s="3"/>
      <c r="ER112" s="83"/>
      <c r="ES112" s="121" t="str">
        <f t="shared" si="399"/>
        <v/>
      </c>
      <c r="ET112" s="122" t="str">
        <f t="shared" si="400"/>
        <v/>
      </c>
      <c r="EU112" s="123" t="str">
        <f t="shared" si="297"/>
        <v/>
      </c>
      <c r="EV112" s="123" t="str">
        <f t="shared" si="298"/>
        <v/>
      </c>
      <c r="EW112" s="124" t="str">
        <f t="shared" si="205"/>
        <v/>
      </c>
      <c r="EX112" s="125" t="str">
        <f t="shared" si="401"/>
        <v/>
      </c>
      <c r="EY112" s="126" t="str">
        <f t="shared" si="402"/>
        <v/>
      </c>
      <c r="EZ112" s="127" t="str">
        <f t="shared" si="296"/>
        <v/>
      </c>
      <c r="FA112" s="128" t="str">
        <f t="shared" si="403"/>
        <v/>
      </c>
      <c r="FB112" s="83"/>
      <c r="FC112" s="3"/>
      <c r="FD112" s="83"/>
    </row>
    <row r="113" spans="1:160" ht="13.5" customHeight="1">
      <c r="A113" s="91"/>
      <c r="E113" s="121" t="str">
        <f t="shared" si="299"/>
        <v/>
      </c>
      <c r="F113" s="122" t="str">
        <f t="shared" si="300"/>
        <v/>
      </c>
      <c r="G113" s="123" t="str">
        <f t="shared" si="301"/>
        <v/>
      </c>
      <c r="H113" s="123" t="str">
        <f t="shared" si="302"/>
        <v/>
      </c>
      <c r="I113" s="124" t="str">
        <f t="shared" si="303"/>
        <v/>
      </c>
      <c r="J113" s="125" t="str">
        <f t="shared" si="304"/>
        <v/>
      </c>
      <c r="K113" s="126" t="str">
        <f t="shared" si="305"/>
        <v/>
      </c>
      <c r="L113" s="127" t="str">
        <f t="shared" si="306"/>
        <v/>
      </c>
      <c r="M113" s="128" t="str">
        <f t="shared" si="307"/>
        <v/>
      </c>
      <c r="O113" s="3"/>
      <c r="Q113" s="121" t="str">
        <f t="shared" si="308"/>
        <v/>
      </c>
      <c r="R113" s="122" t="str">
        <f t="shared" si="309"/>
        <v/>
      </c>
      <c r="S113" s="123" t="str">
        <f t="shared" si="310"/>
        <v/>
      </c>
      <c r="T113" s="123" t="str">
        <f t="shared" si="311"/>
        <v/>
      </c>
      <c r="U113" s="124" t="str">
        <f t="shared" si="312"/>
        <v/>
      </c>
      <c r="V113" s="125" t="str">
        <f t="shared" si="313"/>
        <v/>
      </c>
      <c r="W113" s="126" t="str">
        <f t="shared" si="314"/>
        <v/>
      </c>
      <c r="X113" s="127" t="str">
        <f t="shared" si="315"/>
        <v/>
      </c>
      <c r="Y113" s="128" t="str">
        <f t="shared" si="316"/>
        <v/>
      </c>
      <c r="AA113" s="3"/>
      <c r="AC113" s="121" t="str">
        <f t="shared" si="317"/>
        <v/>
      </c>
      <c r="AD113" s="122" t="str">
        <f t="shared" si="318"/>
        <v/>
      </c>
      <c r="AE113" s="123" t="str">
        <f t="shared" si="319"/>
        <v/>
      </c>
      <c r="AF113" s="123" t="str">
        <f t="shared" si="320"/>
        <v/>
      </c>
      <c r="AG113" s="124" t="str">
        <f t="shared" si="321"/>
        <v/>
      </c>
      <c r="AH113" s="125" t="str">
        <f t="shared" si="322"/>
        <v/>
      </c>
      <c r="AI113" s="126" t="str">
        <f t="shared" si="323"/>
        <v/>
      </c>
      <c r="AJ113" s="127" t="str">
        <f t="shared" si="324"/>
        <v/>
      </c>
      <c r="AK113" s="128" t="str">
        <f t="shared" si="325"/>
        <v/>
      </c>
      <c r="AM113" s="3"/>
      <c r="AO113" s="121" t="str">
        <f t="shared" si="326"/>
        <v/>
      </c>
      <c r="AP113" s="122" t="str">
        <f t="shared" si="327"/>
        <v/>
      </c>
      <c r="AQ113" s="123" t="str">
        <f t="shared" si="328"/>
        <v/>
      </c>
      <c r="AR113" s="123" t="str">
        <f t="shared" si="329"/>
        <v/>
      </c>
      <c r="AS113" s="124" t="str">
        <f t="shared" si="330"/>
        <v/>
      </c>
      <c r="AT113" s="125" t="str">
        <f t="shared" si="331"/>
        <v/>
      </c>
      <c r="AU113" s="126" t="str">
        <f t="shared" si="332"/>
        <v/>
      </c>
      <c r="AV113" s="127" t="str">
        <f t="shared" si="333"/>
        <v/>
      </c>
      <c r="AW113" s="128" t="str">
        <f t="shared" si="334"/>
        <v/>
      </c>
      <c r="AX113" s="83"/>
      <c r="AY113" s="3"/>
      <c r="AZ113" s="83"/>
      <c r="BA113" s="121" t="str">
        <f t="shared" si="335"/>
        <v/>
      </c>
      <c r="BB113" s="122" t="str">
        <f t="shared" si="336"/>
        <v/>
      </c>
      <c r="BC113" s="123" t="str">
        <f t="shared" si="337"/>
        <v/>
      </c>
      <c r="BD113" s="123" t="str">
        <f t="shared" si="338"/>
        <v/>
      </c>
      <c r="BE113" s="124" t="str">
        <f t="shared" si="339"/>
        <v/>
      </c>
      <c r="BF113" s="125" t="str">
        <f t="shared" si="340"/>
        <v/>
      </c>
      <c r="BG113" s="126" t="str">
        <f t="shared" si="341"/>
        <v/>
      </c>
      <c r="BH113" s="127" t="str">
        <f t="shared" si="342"/>
        <v/>
      </c>
      <c r="BI113" s="128" t="str">
        <f t="shared" si="343"/>
        <v/>
      </c>
      <c r="BJ113" s="83"/>
      <c r="BK113" s="3"/>
      <c r="BL113" s="83"/>
      <c r="BM113" s="121" t="str">
        <f t="shared" si="344"/>
        <v/>
      </c>
      <c r="BN113" s="122" t="str">
        <f t="shared" si="345"/>
        <v/>
      </c>
      <c r="BO113" s="123" t="str">
        <f t="shared" si="346"/>
        <v/>
      </c>
      <c r="BP113" s="123" t="str">
        <f t="shared" si="347"/>
        <v/>
      </c>
      <c r="BQ113" s="124" t="str">
        <f t="shared" si="348"/>
        <v/>
      </c>
      <c r="BR113" s="125" t="str">
        <f t="shared" si="349"/>
        <v/>
      </c>
      <c r="BS113" s="126" t="str">
        <f t="shared" si="350"/>
        <v/>
      </c>
      <c r="BT113" s="127" t="str">
        <f t="shared" si="351"/>
        <v/>
      </c>
      <c r="BU113" s="128" t="str">
        <f t="shared" si="352"/>
        <v/>
      </c>
      <c r="BV113" s="83"/>
      <c r="BW113" s="3"/>
      <c r="BX113" s="83"/>
      <c r="BY113" s="121" t="str">
        <f t="shared" si="353"/>
        <v/>
      </c>
      <c r="BZ113" s="122" t="str">
        <f t="shared" si="354"/>
        <v/>
      </c>
      <c r="CA113" s="123" t="str">
        <f t="shared" si="355"/>
        <v/>
      </c>
      <c r="CB113" s="123" t="str">
        <f t="shared" si="356"/>
        <v/>
      </c>
      <c r="CC113" s="124" t="str">
        <f t="shared" si="357"/>
        <v/>
      </c>
      <c r="CD113" s="125" t="str">
        <f t="shared" si="358"/>
        <v/>
      </c>
      <c r="CE113" s="126" t="str">
        <f t="shared" si="359"/>
        <v/>
      </c>
      <c r="CF113" s="127" t="str">
        <f t="shared" si="360"/>
        <v/>
      </c>
      <c r="CG113" s="128" t="str">
        <f t="shared" si="361"/>
        <v/>
      </c>
      <c r="CH113" s="83"/>
      <c r="CI113" s="3"/>
      <c r="CJ113" s="83"/>
      <c r="CK113" s="121" t="str">
        <f t="shared" si="362"/>
        <v/>
      </c>
      <c r="CL113" s="122" t="str">
        <f t="shared" si="363"/>
        <v/>
      </c>
      <c r="CM113" s="123" t="str">
        <f t="shared" si="364"/>
        <v/>
      </c>
      <c r="CN113" s="123" t="str">
        <f t="shared" si="365"/>
        <v/>
      </c>
      <c r="CO113" s="124" t="str">
        <f t="shared" si="366"/>
        <v/>
      </c>
      <c r="CP113" s="125" t="str">
        <f t="shared" si="367"/>
        <v/>
      </c>
      <c r="CQ113" s="126" t="str">
        <f t="shared" si="368"/>
        <v/>
      </c>
      <c r="CR113" s="127" t="str">
        <f t="shared" si="369"/>
        <v/>
      </c>
      <c r="CS113" s="128" t="str">
        <f t="shared" si="370"/>
        <v/>
      </c>
      <c r="CT113" s="83"/>
      <c r="CU113" s="3"/>
      <c r="CV113" s="83"/>
      <c r="CW113" s="121" t="str">
        <f t="shared" si="371"/>
        <v/>
      </c>
      <c r="CX113" s="122" t="str">
        <f t="shared" si="372"/>
        <v/>
      </c>
      <c r="CY113" s="123" t="str">
        <f t="shared" si="373"/>
        <v/>
      </c>
      <c r="CZ113" s="123" t="str">
        <f t="shared" si="374"/>
        <v/>
      </c>
      <c r="DA113" s="124" t="str">
        <f t="shared" si="375"/>
        <v/>
      </c>
      <c r="DB113" s="125" t="str">
        <f t="shared" si="376"/>
        <v/>
      </c>
      <c r="DC113" s="126" t="str">
        <f t="shared" si="377"/>
        <v/>
      </c>
      <c r="DD113" s="127" t="str">
        <f t="shared" si="378"/>
        <v/>
      </c>
      <c r="DE113" s="128" t="str">
        <f t="shared" si="379"/>
        <v/>
      </c>
      <c r="DF113" s="83"/>
      <c r="DG113" s="3"/>
      <c r="DH113" s="83"/>
      <c r="DI113" s="121" t="str">
        <f t="shared" si="380"/>
        <v/>
      </c>
      <c r="DJ113" s="122" t="str">
        <f t="shared" si="381"/>
        <v/>
      </c>
      <c r="DK113" s="123" t="str">
        <f t="shared" si="382"/>
        <v/>
      </c>
      <c r="DL113" s="123" t="str">
        <f t="shared" si="383"/>
        <v/>
      </c>
      <c r="DM113" s="124" t="str">
        <f t="shared" si="384"/>
        <v/>
      </c>
      <c r="DN113" s="125" t="str">
        <f t="shared" si="385"/>
        <v/>
      </c>
      <c r="DO113" s="126" t="str">
        <f t="shared" si="386"/>
        <v/>
      </c>
      <c r="DP113" s="127" t="str">
        <f t="shared" si="387"/>
        <v/>
      </c>
      <c r="DQ113" s="128" t="str">
        <f t="shared" si="388"/>
        <v/>
      </c>
      <c r="DR113" s="83"/>
      <c r="DS113" s="3"/>
      <c r="DT113" s="83"/>
      <c r="DU113" s="121" t="str">
        <f t="shared" si="389"/>
        <v/>
      </c>
      <c r="DV113" s="122" t="str">
        <f t="shared" si="390"/>
        <v/>
      </c>
      <c r="DW113" s="123" t="str">
        <f t="shared" si="291"/>
        <v/>
      </c>
      <c r="DX113" s="123" t="str">
        <f t="shared" si="292"/>
        <v/>
      </c>
      <c r="DY113" s="124" t="str">
        <f t="shared" si="83"/>
        <v/>
      </c>
      <c r="DZ113" s="125" t="str">
        <f t="shared" si="391"/>
        <v/>
      </c>
      <c r="EA113" s="126" t="str">
        <f t="shared" si="392"/>
        <v/>
      </c>
      <c r="EB113" s="127" t="str">
        <f t="shared" si="199"/>
        <v/>
      </c>
      <c r="EC113" s="128" t="str">
        <f t="shared" si="393"/>
        <v/>
      </c>
      <c r="ED113" s="83"/>
      <c r="EE113" s="3"/>
      <c r="EF113" s="83"/>
      <c r="EG113" s="121" t="str">
        <f t="shared" si="394"/>
        <v/>
      </c>
      <c r="EH113" s="122" t="str">
        <f t="shared" si="395"/>
        <v/>
      </c>
      <c r="EI113" s="123" t="str">
        <f t="shared" si="293"/>
        <v/>
      </c>
      <c r="EJ113" s="123" t="str">
        <f t="shared" si="294"/>
        <v/>
      </c>
      <c r="EK113" s="124" t="str">
        <f t="shared" si="200"/>
        <v/>
      </c>
      <c r="EL113" s="125" t="str">
        <f t="shared" si="396"/>
        <v/>
      </c>
      <c r="EM113" s="126" t="str">
        <f t="shared" si="397"/>
        <v/>
      </c>
      <c r="EN113" s="127" t="str">
        <f t="shared" si="295"/>
        <v/>
      </c>
      <c r="EO113" s="128" t="str">
        <f t="shared" si="398"/>
        <v/>
      </c>
      <c r="EP113" s="83"/>
      <c r="EQ113" s="3"/>
      <c r="ER113" s="83"/>
      <c r="ES113" s="121" t="str">
        <f t="shared" si="399"/>
        <v/>
      </c>
      <c r="ET113" s="122" t="str">
        <f t="shared" si="400"/>
        <v/>
      </c>
      <c r="EU113" s="123" t="str">
        <f t="shared" si="297"/>
        <v/>
      </c>
      <c r="EV113" s="123" t="str">
        <f t="shared" si="298"/>
        <v/>
      </c>
      <c r="EW113" s="124" t="str">
        <f t="shared" si="205"/>
        <v/>
      </c>
      <c r="EX113" s="125" t="str">
        <f t="shared" si="401"/>
        <v/>
      </c>
      <c r="EY113" s="126" t="str">
        <f t="shared" si="402"/>
        <v/>
      </c>
      <c r="EZ113" s="127" t="str">
        <f t="shared" si="296"/>
        <v/>
      </c>
      <c r="FA113" s="128" t="str">
        <f t="shared" si="403"/>
        <v/>
      </c>
      <c r="FB113" s="83"/>
      <c r="FC113" s="3"/>
      <c r="FD113" s="83"/>
    </row>
    <row r="114" spans="1:160" ht="13.5" customHeight="1">
      <c r="A114" s="91"/>
      <c r="E114" s="121" t="str">
        <f t="shared" si="299"/>
        <v/>
      </c>
      <c r="F114" s="122" t="str">
        <f t="shared" si="300"/>
        <v/>
      </c>
      <c r="G114" s="123" t="str">
        <f t="shared" si="301"/>
        <v/>
      </c>
      <c r="H114" s="123" t="str">
        <f t="shared" si="302"/>
        <v/>
      </c>
      <c r="I114" s="124" t="str">
        <f t="shared" si="303"/>
        <v/>
      </c>
      <c r="J114" s="125" t="str">
        <f t="shared" si="304"/>
        <v/>
      </c>
      <c r="K114" s="126" t="str">
        <f t="shared" si="305"/>
        <v/>
      </c>
      <c r="L114" s="127" t="str">
        <f t="shared" si="306"/>
        <v/>
      </c>
      <c r="M114" s="128" t="str">
        <f t="shared" si="307"/>
        <v/>
      </c>
      <c r="O114" s="3"/>
      <c r="Q114" s="121" t="str">
        <f t="shared" si="308"/>
        <v/>
      </c>
      <c r="R114" s="122" t="str">
        <f t="shared" si="309"/>
        <v/>
      </c>
      <c r="S114" s="123" t="str">
        <f t="shared" si="310"/>
        <v/>
      </c>
      <c r="T114" s="123" t="str">
        <f t="shared" si="311"/>
        <v/>
      </c>
      <c r="U114" s="124" t="str">
        <f t="shared" si="312"/>
        <v/>
      </c>
      <c r="V114" s="125" t="str">
        <f t="shared" si="313"/>
        <v/>
      </c>
      <c r="W114" s="126" t="str">
        <f t="shared" si="314"/>
        <v/>
      </c>
      <c r="X114" s="127" t="str">
        <f t="shared" si="315"/>
        <v/>
      </c>
      <c r="Y114" s="128" t="str">
        <f t="shared" si="316"/>
        <v/>
      </c>
      <c r="AA114" s="3"/>
      <c r="AC114" s="121" t="str">
        <f t="shared" si="317"/>
        <v/>
      </c>
      <c r="AD114" s="122" t="str">
        <f t="shared" si="318"/>
        <v/>
      </c>
      <c r="AE114" s="123" t="str">
        <f t="shared" si="319"/>
        <v/>
      </c>
      <c r="AF114" s="123" t="str">
        <f t="shared" si="320"/>
        <v/>
      </c>
      <c r="AG114" s="124" t="str">
        <f t="shared" si="321"/>
        <v/>
      </c>
      <c r="AH114" s="125" t="str">
        <f t="shared" si="322"/>
        <v/>
      </c>
      <c r="AI114" s="126" t="str">
        <f t="shared" si="323"/>
        <v/>
      </c>
      <c r="AJ114" s="127" t="str">
        <f t="shared" si="324"/>
        <v/>
      </c>
      <c r="AK114" s="128" t="str">
        <f t="shared" si="325"/>
        <v/>
      </c>
      <c r="AM114" s="3"/>
      <c r="AO114" s="121" t="str">
        <f t="shared" si="326"/>
        <v/>
      </c>
      <c r="AP114" s="122" t="str">
        <f t="shared" si="327"/>
        <v/>
      </c>
      <c r="AQ114" s="123" t="str">
        <f t="shared" si="328"/>
        <v/>
      </c>
      <c r="AR114" s="123" t="str">
        <f t="shared" si="329"/>
        <v/>
      </c>
      <c r="AS114" s="124" t="str">
        <f t="shared" si="330"/>
        <v/>
      </c>
      <c r="AT114" s="125" t="str">
        <f t="shared" si="331"/>
        <v/>
      </c>
      <c r="AU114" s="126" t="str">
        <f t="shared" si="332"/>
        <v/>
      </c>
      <c r="AV114" s="127" t="str">
        <f t="shared" si="333"/>
        <v/>
      </c>
      <c r="AW114" s="128" t="str">
        <f t="shared" si="334"/>
        <v/>
      </c>
      <c r="AX114" s="83"/>
      <c r="AY114" s="3"/>
      <c r="AZ114" s="83"/>
      <c r="BA114" s="121" t="str">
        <f t="shared" si="335"/>
        <v/>
      </c>
      <c r="BB114" s="122" t="str">
        <f t="shared" si="336"/>
        <v/>
      </c>
      <c r="BC114" s="123" t="str">
        <f t="shared" si="337"/>
        <v/>
      </c>
      <c r="BD114" s="123" t="str">
        <f t="shared" si="338"/>
        <v/>
      </c>
      <c r="BE114" s="124" t="str">
        <f t="shared" si="339"/>
        <v/>
      </c>
      <c r="BF114" s="125" t="str">
        <f t="shared" si="340"/>
        <v/>
      </c>
      <c r="BG114" s="126" t="str">
        <f t="shared" si="341"/>
        <v/>
      </c>
      <c r="BH114" s="127" t="str">
        <f t="shared" si="342"/>
        <v/>
      </c>
      <c r="BI114" s="128" t="str">
        <f t="shared" si="343"/>
        <v/>
      </c>
      <c r="BJ114" s="83"/>
      <c r="BK114" s="3"/>
      <c r="BL114" s="83"/>
      <c r="BM114" s="121" t="str">
        <f t="shared" si="344"/>
        <v/>
      </c>
      <c r="BN114" s="122" t="str">
        <f t="shared" si="345"/>
        <v/>
      </c>
      <c r="BO114" s="123" t="str">
        <f t="shared" si="346"/>
        <v/>
      </c>
      <c r="BP114" s="123" t="str">
        <f t="shared" si="347"/>
        <v/>
      </c>
      <c r="BQ114" s="124" t="str">
        <f t="shared" si="348"/>
        <v/>
      </c>
      <c r="BR114" s="125" t="str">
        <f t="shared" si="349"/>
        <v/>
      </c>
      <c r="BS114" s="126" t="str">
        <f t="shared" si="350"/>
        <v/>
      </c>
      <c r="BT114" s="127" t="str">
        <f t="shared" si="351"/>
        <v/>
      </c>
      <c r="BU114" s="128" t="str">
        <f t="shared" si="352"/>
        <v/>
      </c>
      <c r="BV114" s="83"/>
      <c r="BW114" s="3"/>
      <c r="BX114" s="83"/>
      <c r="BY114" s="121" t="str">
        <f t="shared" si="353"/>
        <v/>
      </c>
      <c r="BZ114" s="122" t="str">
        <f t="shared" si="354"/>
        <v/>
      </c>
      <c r="CA114" s="123" t="str">
        <f t="shared" si="355"/>
        <v/>
      </c>
      <c r="CB114" s="123" t="str">
        <f t="shared" si="356"/>
        <v/>
      </c>
      <c r="CC114" s="124" t="str">
        <f t="shared" si="357"/>
        <v/>
      </c>
      <c r="CD114" s="125" t="str">
        <f t="shared" si="358"/>
        <v/>
      </c>
      <c r="CE114" s="126" t="str">
        <f t="shared" si="359"/>
        <v/>
      </c>
      <c r="CF114" s="127" t="str">
        <f t="shared" si="360"/>
        <v/>
      </c>
      <c r="CG114" s="128" t="str">
        <f t="shared" si="361"/>
        <v/>
      </c>
      <c r="CH114" s="83"/>
      <c r="CI114" s="3"/>
      <c r="CJ114" s="83"/>
      <c r="CK114" s="121" t="str">
        <f t="shared" si="362"/>
        <v/>
      </c>
      <c r="CL114" s="122" t="str">
        <f t="shared" si="363"/>
        <v/>
      </c>
      <c r="CM114" s="123" t="str">
        <f t="shared" si="364"/>
        <v/>
      </c>
      <c r="CN114" s="123" t="str">
        <f t="shared" si="365"/>
        <v/>
      </c>
      <c r="CO114" s="124" t="str">
        <f t="shared" si="366"/>
        <v/>
      </c>
      <c r="CP114" s="125" t="str">
        <f t="shared" si="367"/>
        <v/>
      </c>
      <c r="CQ114" s="126" t="str">
        <f t="shared" si="368"/>
        <v/>
      </c>
      <c r="CR114" s="127" t="str">
        <f t="shared" si="369"/>
        <v/>
      </c>
      <c r="CS114" s="128" t="str">
        <f t="shared" si="370"/>
        <v/>
      </c>
      <c r="CT114" s="83"/>
      <c r="CU114" s="3"/>
      <c r="CV114" s="83"/>
      <c r="CW114" s="121" t="str">
        <f t="shared" si="371"/>
        <v/>
      </c>
      <c r="CX114" s="122" t="str">
        <f t="shared" si="372"/>
        <v/>
      </c>
      <c r="CY114" s="123" t="str">
        <f t="shared" si="373"/>
        <v/>
      </c>
      <c r="CZ114" s="123" t="str">
        <f t="shared" si="374"/>
        <v/>
      </c>
      <c r="DA114" s="124" t="str">
        <f t="shared" si="375"/>
        <v/>
      </c>
      <c r="DB114" s="125" t="str">
        <f t="shared" si="376"/>
        <v/>
      </c>
      <c r="DC114" s="126" t="str">
        <f t="shared" si="377"/>
        <v/>
      </c>
      <c r="DD114" s="127" t="str">
        <f t="shared" si="378"/>
        <v/>
      </c>
      <c r="DE114" s="128" t="str">
        <f t="shared" si="379"/>
        <v/>
      </c>
      <c r="DF114" s="83"/>
      <c r="DG114" s="3"/>
      <c r="DH114" s="83"/>
      <c r="DI114" s="121" t="str">
        <f t="shared" si="380"/>
        <v/>
      </c>
      <c r="DJ114" s="122" t="str">
        <f t="shared" si="381"/>
        <v/>
      </c>
      <c r="DK114" s="123" t="str">
        <f t="shared" si="382"/>
        <v/>
      </c>
      <c r="DL114" s="123" t="str">
        <f t="shared" si="383"/>
        <v/>
      </c>
      <c r="DM114" s="124" t="str">
        <f t="shared" si="384"/>
        <v/>
      </c>
      <c r="DN114" s="125" t="str">
        <f t="shared" si="385"/>
        <v/>
      </c>
      <c r="DO114" s="126" t="str">
        <f t="shared" si="386"/>
        <v/>
      </c>
      <c r="DP114" s="127" t="str">
        <f t="shared" si="387"/>
        <v/>
      </c>
      <c r="DQ114" s="128" t="str">
        <f t="shared" si="388"/>
        <v/>
      </c>
      <c r="DR114" s="83"/>
      <c r="DS114" s="3"/>
      <c r="DT114" s="83"/>
      <c r="DU114" s="121" t="str">
        <f t="shared" si="389"/>
        <v/>
      </c>
      <c r="DV114" s="122" t="str">
        <f t="shared" si="390"/>
        <v/>
      </c>
      <c r="DW114" s="123" t="str">
        <f t="shared" si="291"/>
        <v/>
      </c>
      <c r="DX114" s="123" t="str">
        <f t="shared" si="292"/>
        <v/>
      </c>
      <c r="DY114" s="124" t="str">
        <f t="shared" si="83"/>
        <v/>
      </c>
      <c r="DZ114" s="125" t="str">
        <f t="shared" si="391"/>
        <v/>
      </c>
      <c r="EA114" s="126" t="str">
        <f t="shared" si="392"/>
        <v/>
      </c>
      <c r="EB114" s="127" t="str">
        <f t="shared" si="199"/>
        <v/>
      </c>
      <c r="EC114" s="128" t="str">
        <f t="shared" si="393"/>
        <v/>
      </c>
      <c r="ED114" s="83"/>
      <c r="EE114" s="3"/>
      <c r="EF114" s="83"/>
      <c r="EG114" s="121" t="str">
        <f t="shared" si="394"/>
        <v/>
      </c>
      <c r="EH114" s="122" t="str">
        <f t="shared" si="395"/>
        <v/>
      </c>
      <c r="EI114" s="123" t="str">
        <f t="shared" si="293"/>
        <v/>
      </c>
      <c r="EJ114" s="123" t="str">
        <f t="shared" si="294"/>
        <v/>
      </c>
      <c r="EK114" s="124" t="str">
        <f t="shared" si="200"/>
        <v/>
      </c>
      <c r="EL114" s="125" t="str">
        <f t="shared" si="396"/>
        <v/>
      </c>
      <c r="EM114" s="126" t="str">
        <f t="shared" si="397"/>
        <v/>
      </c>
      <c r="EN114" s="127" t="str">
        <f t="shared" si="295"/>
        <v/>
      </c>
      <c r="EO114" s="128" t="str">
        <f t="shared" si="398"/>
        <v/>
      </c>
      <c r="EP114" s="83"/>
      <c r="EQ114" s="3"/>
      <c r="ER114" s="83"/>
      <c r="ES114" s="121" t="str">
        <f t="shared" si="399"/>
        <v/>
      </c>
      <c r="ET114" s="122" t="str">
        <f t="shared" si="400"/>
        <v/>
      </c>
      <c r="EU114" s="123" t="str">
        <f t="shared" si="297"/>
        <v/>
      </c>
      <c r="EV114" s="123" t="str">
        <f t="shared" si="298"/>
        <v/>
      </c>
      <c r="EW114" s="124" t="str">
        <f t="shared" si="205"/>
        <v/>
      </c>
      <c r="EX114" s="125" t="str">
        <f t="shared" si="401"/>
        <v/>
      </c>
      <c r="EY114" s="126" t="str">
        <f t="shared" si="402"/>
        <v/>
      </c>
      <c r="EZ114" s="127" t="str">
        <f t="shared" si="296"/>
        <v/>
      </c>
      <c r="FA114" s="128" t="str">
        <f t="shared" si="403"/>
        <v/>
      </c>
      <c r="FB114" s="83"/>
      <c r="FC114" s="3"/>
      <c r="FD114" s="83"/>
    </row>
    <row r="115" spans="1:160" ht="13.5" customHeight="1">
      <c r="A115" s="91"/>
      <c r="E115" s="121" t="str">
        <f t="shared" si="299"/>
        <v/>
      </c>
      <c r="F115" s="122" t="str">
        <f t="shared" si="300"/>
        <v/>
      </c>
      <c r="G115" s="123" t="str">
        <f t="shared" si="301"/>
        <v/>
      </c>
      <c r="H115" s="123" t="str">
        <f t="shared" si="302"/>
        <v/>
      </c>
      <c r="I115" s="124" t="str">
        <f t="shared" si="303"/>
        <v/>
      </c>
      <c r="J115" s="125" t="str">
        <f t="shared" si="304"/>
        <v/>
      </c>
      <c r="K115" s="126" t="str">
        <f t="shared" si="305"/>
        <v/>
      </c>
      <c r="L115" s="127" t="str">
        <f t="shared" si="306"/>
        <v/>
      </c>
      <c r="M115" s="128" t="str">
        <f t="shared" si="307"/>
        <v/>
      </c>
      <c r="O115" s="3"/>
      <c r="Q115" s="121" t="str">
        <f t="shared" si="308"/>
        <v/>
      </c>
      <c r="R115" s="122" t="str">
        <f t="shared" si="309"/>
        <v/>
      </c>
      <c r="S115" s="123" t="str">
        <f t="shared" si="310"/>
        <v/>
      </c>
      <c r="T115" s="123" t="str">
        <f t="shared" si="311"/>
        <v/>
      </c>
      <c r="U115" s="124" t="str">
        <f t="shared" si="312"/>
        <v/>
      </c>
      <c r="V115" s="125" t="str">
        <f t="shared" si="313"/>
        <v/>
      </c>
      <c r="W115" s="126" t="str">
        <f t="shared" si="314"/>
        <v/>
      </c>
      <c r="X115" s="127" t="str">
        <f t="shared" si="315"/>
        <v/>
      </c>
      <c r="Y115" s="128" t="str">
        <f t="shared" si="316"/>
        <v/>
      </c>
      <c r="AA115" s="3"/>
      <c r="AC115" s="121" t="str">
        <f t="shared" si="317"/>
        <v/>
      </c>
      <c r="AD115" s="122" t="str">
        <f t="shared" si="318"/>
        <v/>
      </c>
      <c r="AE115" s="123" t="str">
        <f t="shared" si="319"/>
        <v/>
      </c>
      <c r="AF115" s="123" t="str">
        <f t="shared" si="320"/>
        <v/>
      </c>
      <c r="AG115" s="124" t="str">
        <f t="shared" si="321"/>
        <v/>
      </c>
      <c r="AH115" s="125" t="str">
        <f t="shared" si="322"/>
        <v/>
      </c>
      <c r="AI115" s="126" t="str">
        <f t="shared" si="323"/>
        <v/>
      </c>
      <c r="AJ115" s="127" t="str">
        <f t="shared" si="324"/>
        <v/>
      </c>
      <c r="AK115" s="128" t="str">
        <f t="shared" si="325"/>
        <v/>
      </c>
      <c r="AM115" s="3"/>
      <c r="AO115" s="121" t="str">
        <f t="shared" si="326"/>
        <v/>
      </c>
      <c r="AP115" s="122" t="str">
        <f t="shared" si="327"/>
        <v/>
      </c>
      <c r="AQ115" s="123" t="str">
        <f t="shared" si="328"/>
        <v/>
      </c>
      <c r="AR115" s="123" t="str">
        <f t="shared" si="329"/>
        <v/>
      </c>
      <c r="AS115" s="124" t="str">
        <f t="shared" si="330"/>
        <v/>
      </c>
      <c r="AT115" s="125" t="str">
        <f t="shared" si="331"/>
        <v/>
      </c>
      <c r="AU115" s="126" t="str">
        <f t="shared" si="332"/>
        <v/>
      </c>
      <c r="AV115" s="127" t="str">
        <f t="shared" si="333"/>
        <v/>
      </c>
      <c r="AW115" s="128" t="str">
        <f t="shared" si="334"/>
        <v/>
      </c>
      <c r="AX115" s="83"/>
      <c r="AY115" s="3"/>
      <c r="AZ115" s="83"/>
      <c r="BA115" s="121" t="str">
        <f t="shared" si="335"/>
        <v/>
      </c>
      <c r="BB115" s="122" t="str">
        <f t="shared" si="336"/>
        <v/>
      </c>
      <c r="BC115" s="123" t="str">
        <f t="shared" si="337"/>
        <v/>
      </c>
      <c r="BD115" s="123" t="str">
        <f t="shared" si="338"/>
        <v/>
      </c>
      <c r="BE115" s="124" t="str">
        <f t="shared" si="339"/>
        <v/>
      </c>
      <c r="BF115" s="125" t="str">
        <f t="shared" si="340"/>
        <v/>
      </c>
      <c r="BG115" s="126" t="str">
        <f t="shared" si="341"/>
        <v/>
      </c>
      <c r="BH115" s="127" t="str">
        <f t="shared" si="342"/>
        <v/>
      </c>
      <c r="BI115" s="128" t="str">
        <f t="shared" si="343"/>
        <v/>
      </c>
      <c r="BJ115" s="83"/>
      <c r="BK115" s="3"/>
      <c r="BL115" s="83"/>
      <c r="BM115" s="121" t="str">
        <f t="shared" si="344"/>
        <v/>
      </c>
      <c r="BN115" s="122" t="str">
        <f t="shared" si="345"/>
        <v/>
      </c>
      <c r="BO115" s="123" t="str">
        <f t="shared" si="346"/>
        <v/>
      </c>
      <c r="BP115" s="123" t="str">
        <f t="shared" si="347"/>
        <v/>
      </c>
      <c r="BQ115" s="124" t="str">
        <f t="shared" si="348"/>
        <v/>
      </c>
      <c r="BR115" s="125" t="str">
        <f t="shared" si="349"/>
        <v/>
      </c>
      <c r="BS115" s="126" t="str">
        <f t="shared" si="350"/>
        <v/>
      </c>
      <c r="BT115" s="127" t="str">
        <f t="shared" si="351"/>
        <v/>
      </c>
      <c r="BU115" s="128" t="str">
        <f t="shared" si="352"/>
        <v/>
      </c>
      <c r="BV115" s="83"/>
      <c r="BW115" s="3"/>
      <c r="BX115" s="83"/>
      <c r="BY115" s="121" t="str">
        <f t="shared" si="353"/>
        <v/>
      </c>
      <c r="BZ115" s="122" t="str">
        <f t="shared" si="354"/>
        <v/>
      </c>
      <c r="CA115" s="123" t="str">
        <f t="shared" si="355"/>
        <v/>
      </c>
      <c r="CB115" s="123" t="str">
        <f t="shared" si="356"/>
        <v/>
      </c>
      <c r="CC115" s="124" t="str">
        <f t="shared" si="357"/>
        <v/>
      </c>
      <c r="CD115" s="125" t="str">
        <f t="shared" si="358"/>
        <v/>
      </c>
      <c r="CE115" s="126" t="str">
        <f t="shared" si="359"/>
        <v/>
      </c>
      <c r="CF115" s="127" t="str">
        <f t="shared" si="360"/>
        <v/>
      </c>
      <c r="CG115" s="128" t="str">
        <f t="shared" si="361"/>
        <v/>
      </c>
      <c r="CH115" s="83"/>
      <c r="CI115" s="3"/>
      <c r="CJ115" s="83"/>
      <c r="CK115" s="121" t="str">
        <f t="shared" si="362"/>
        <v/>
      </c>
      <c r="CL115" s="122" t="str">
        <f t="shared" si="363"/>
        <v/>
      </c>
      <c r="CM115" s="123" t="str">
        <f t="shared" si="364"/>
        <v/>
      </c>
      <c r="CN115" s="123" t="str">
        <f t="shared" si="365"/>
        <v/>
      </c>
      <c r="CO115" s="124" t="str">
        <f t="shared" si="366"/>
        <v/>
      </c>
      <c r="CP115" s="125" t="str">
        <f t="shared" si="367"/>
        <v/>
      </c>
      <c r="CQ115" s="126" t="str">
        <f t="shared" si="368"/>
        <v/>
      </c>
      <c r="CR115" s="127" t="str">
        <f t="shared" si="369"/>
        <v/>
      </c>
      <c r="CS115" s="128" t="str">
        <f t="shared" si="370"/>
        <v/>
      </c>
      <c r="CT115" s="83"/>
      <c r="CU115" s="3"/>
      <c r="CV115" s="83"/>
      <c r="CW115" s="121" t="str">
        <f t="shared" si="371"/>
        <v/>
      </c>
      <c r="CX115" s="122" t="str">
        <f t="shared" si="372"/>
        <v/>
      </c>
      <c r="CY115" s="123" t="str">
        <f t="shared" si="373"/>
        <v/>
      </c>
      <c r="CZ115" s="123" t="str">
        <f t="shared" si="374"/>
        <v/>
      </c>
      <c r="DA115" s="124" t="str">
        <f t="shared" si="375"/>
        <v/>
      </c>
      <c r="DB115" s="125" t="str">
        <f t="shared" si="376"/>
        <v/>
      </c>
      <c r="DC115" s="126" t="str">
        <f t="shared" si="377"/>
        <v/>
      </c>
      <c r="DD115" s="127" t="str">
        <f t="shared" si="378"/>
        <v/>
      </c>
      <c r="DE115" s="128" t="str">
        <f t="shared" si="379"/>
        <v/>
      </c>
      <c r="DF115" s="83"/>
      <c r="DG115" s="3"/>
      <c r="DH115" s="83"/>
      <c r="DI115" s="121" t="str">
        <f t="shared" si="380"/>
        <v/>
      </c>
      <c r="DJ115" s="122" t="str">
        <f t="shared" si="381"/>
        <v/>
      </c>
      <c r="DK115" s="123" t="str">
        <f t="shared" si="382"/>
        <v/>
      </c>
      <c r="DL115" s="123" t="str">
        <f t="shared" si="383"/>
        <v/>
      </c>
      <c r="DM115" s="124" t="str">
        <f t="shared" si="384"/>
        <v/>
      </c>
      <c r="DN115" s="125" t="str">
        <f t="shared" si="385"/>
        <v/>
      </c>
      <c r="DO115" s="126" t="str">
        <f t="shared" si="386"/>
        <v/>
      </c>
      <c r="DP115" s="127" t="str">
        <f t="shared" si="387"/>
        <v/>
      </c>
      <c r="DQ115" s="128" t="str">
        <f t="shared" si="388"/>
        <v/>
      </c>
      <c r="DR115" s="83"/>
      <c r="DS115" s="3"/>
      <c r="DT115" s="83"/>
      <c r="DU115" s="121" t="str">
        <f t="shared" si="389"/>
        <v/>
      </c>
      <c r="DV115" s="122" t="str">
        <f t="shared" si="390"/>
        <v/>
      </c>
      <c r="DW115" s="123" t="str">
        <f t="shared" si="291"/>
        <v/>
      </c>
      <c r="DX115" s="123" t="str">
        <f t="shared" si="292"/>
        <v/>
      </c>
      <c r="DY115" s="124" t="str">
        <f t="shared" si="83"/>
        <v/>
      </c>
      <c r="DZ115" s="125" t="str">
        <f t="shared" si="391"/>
        <v/>
      </c>
      <c r="EA115" s="126" t="str">
        <f t="shared" si="392"/>
        <v/>
      </c>
      <c r="EB115" s="127" t="str">
        <f t="shared" si="199"/>
        <v/>
      </c>
      <c r="EC115" s="128" t="str">
        <f t="shared" si="393"/>
        <v/>
      </c>
      <c r="ED115" s="83"/>
      <c r="EE115" s="3"/>
      <c r="EF115" s="83"/>
      <c r="EG115" s="121" t="str">
        <f t="shared" si="394"/>
        <v/>
      </c>
      <c r="EH115" s="122" t="str">
        <f t="shared" si="395"/>
        <v/>
      </c>
      <c r="EI115" s="123" t="str">
        <f t="shared" si="293"/>
        <v/>
      </c>
      <c r="EJ115" s="123" t="str">
        <f t="shared" si="294"/>
        <v/>
      </c>
      <c r="EK115" s="124" t="str">
        <f t="shared" si="200"/>
        <v/>
      </c>
      <c r="EL115" s="125" t="str">
        <f t="shared" si="396"/>
        <v/>
      </c>
      <c r="EM115" s="126" t="str">
        <f t="shared" si="397"/>
        <v/>
      </c>
      <c r="EN115" s="127" t="str">
        <f t="shared" si="295"/>
        <v/>
      </c>
      <c r="EO115" s="128" t="str">
        <f t="shared" si="398"/>
        <v/>
      </c>
      <c r="EP115" s="83"/>
      <c r="EQ115" s="3"/>
      <c r="ER115" s="83"/>
      <c r="ES115" s="121" t="str">
        <f t="shared" si="399"/>
        <v/>
      </c>
      <c r="ET115" s="122" t="str">
        <f t="shared" si="400"/>
        <v/>
      </c>
      <c r="EU115" s="123" t="str">
        <f t="shared" si="297"/>
        <v/>
      </c>
      <c r="EV115" s="123" t="str">
        <f t="shared" si="298"/>
        <v/>
      </c>
      <c r="EW115" s="124" t="str">
        <f t="shared" si="205"/>
        <v/>
      </c>
      <c r="EX115" s="125" t="str">
        <f t="shared" si="401"/>
        <v/>
      </c>
      <c r="EY115" s="126" t="str">
        <f t="shared" si="402"/>
        <v/>
      </c>
      <c r="EZ115" s="127" t="str">
        <f t="shared" si="296"/>
        <v/>
      </c>
      <c r="FA115" s="128" t="str">
        <f t="shared" si="403"/>
        <v/>
      </c>
      <c r="FB115" s="83"/>
      <c r="FC115" s="3"/>
      <c r="FD115" s="83"/>
    </row>
    <row r="116" spans="1:160" ht="13.5" customHeight="1">
      <c r="A116" s="91"/>
      <c r="E116" s="121" t="str">
        <f t="shared" si="299"/>
        <v/>
      </c>
      <c r="F116" s="122" t="str">
        <f t="shared" si="300"/>
        <v/>
      </c>
      <c r="G116" s="123" t="str">
        <f t="shared" si="301"/>
        <v/>
      </c>
      <c r="H116" s="123" t="str">
        <f t="shared" si="302"/>
        <v/>
      </c>
      <c r="I116" s="124" t="str">
        <f t="shared" si="303"/>
        <v/>
      </c>
      <c r="J116" s="125" t="str">
        <f t="shared" si="304"/>
        <v/>
      </c>
      <c r="K116" s="126" t="str">
        <f t="shared" si="305"/>
        <v/>
      </c>
      <c r="L116" s="127" t="str">
        <f t="shared" si="306"/>
        <v/>
      </c>
      <c r="M116" s="128" t="str">
        <f t="shared" si="307"/>
        <v/>
      </c>
      <c r="O116" s="3"/>
      <c r="Q116" s="121" t="str">
        <f t="shared" si="308"/>
        <v/>
      </c>
      <c r="R116" s="122" t="str">
        <f t="shared" si="309"/>
        <v/>
      </c>
      <c r="S116" s="123" t="str">
        <f t="shared" si="310"/>
        <v/>
      </c>
      <c r="T116" s="123" t="str">
        <f t="shared" si="311"/>
        <v/>
      </c>
      <c r="U116" s="124" t="str">
        <f t="shared" si="312"/>
        <v/>
      </c>
      <c r="V116" s="125" t="str">
        <f t="shared" si="313"/>
        <v/>
      </c>
      <c r="W116" s="126" t="str">
        <f t="shared" si="314"/>
        <v/>
      </c>
      <c r="X116" s="127" t="str">
        <f t="shared" si="315"/>
        <v/>
      </c>
      <c r="Y116" s="128" t="str">
        <f t="shared" si="316"/>
        <v/>
      </c>
      <c r="AA116" s="3"/>
      <c r="AC116" s="121" t="str">
        <f t="shared" si="317"/>
        <v/>
      </c>
      <c r="AD116" s="122" t="str">
        <f t="shared" si="318"/>
        <v/>
      </c>
      <c r="AE116" s="123" t="str">
        <f t="shared" si="319"/>
        <v/>
      </c>
      <c r="AF116" s="123" t="str">
        <f t="shared" si="320"/>
        <v/>
      </c>
      <c r="AG116" s="124" t="str">
        <f t="shared" si="321"/>
        <v/>
      </c>
      <c r="AH116" s="125" t="str">
        <f t="shared" si="322"/>
        <v/>
      </c>
      <c r="AI116" s="126" t="str">
        <f t="shared" si="323"/>
        <v/>
      </c>
      <c r="AJ116" s="127" t="str">
        <f t="shared" si="324"/>
        <v/>
      </c>
      <c r="AK116" s="128" t="str">
        <f t="shared" si="325"/>
        <v/>
      </c>
      <c r="AM116" s="3"/>
      <c r="AO116" s="121" t="str">
        <f t="shared" si="326"/>
        <v/>
      </c>
      <c r="AP116" s="122" t="str">
        <f t="shared" si="327"/>
        <v/>
      </c>
      <c r="AQ116" s="123" t="str">
        <f t="shared" si="328"/>
        <v/>
      </c>
      <c r="AR116" s="123" t="str">
        <f t="shared" si="329"/>
        <v/>
      </c>
      <c r="AS116" s="124" t="str">
        <f t="shared" si="330"/>
        <v/>
      </c>
      <c r="AT116" s="125" t="str">
        <f t="shared" si="331"/>
        <v/>
      </c>
      <c r="AU116" s="126" t="str">
        <f t="shared" si="332"/>
        <v/>
      </c>
      <c r="AV116" s="127" t="str">
        <f t="shared" si="333"/>
        <v/>
      </c>
      <c r="AW116" s="128" t="str">
        <f t="shared" si="334"/>
        <v/>
      </c>
      <c r="AX116" s="83"/>
      <c r="AY116" s="3"/>
      <c r="AZ116" s="83"/>
      <c r="BA116" s="121" t="str">
        <f t="shared" si="335"/>
        <v/>
      </c>
      <c r="BB116" s="122" t="str">
        <f t="shared" si="336"/>
        <v/>
      </c>
      <c r="BC116" s="123" t="str">
        <f t="shared" si="337"/>
        <v/>
      </c>
      <c r="BD116" s="123" t="str">
        <f t="shared" si="338"/>
        <v/>
      </c>
      <c r="BE116" s="124" t="str">
        <f t="shared" si="339"/>
        <v/>
      </c>
      <c r="BF116" s="125" t="str">
        <f t="shared" si="340"/>
        <v/>
      </c>
      <c r="BG116" s="126" t="str">
        <f t="shared" si="341"/>
        <v/>
      </c>
      <c r="BH116" s="127" t="str">
        <f t="shared" si="342"/>
        <v/>
      </c>
      <c r="BI116" s="128" t="str">
        <f t="shared" si="343"/>
        <v/>
      </c>
      <c r="BJ116" s="83"/>
      <c r="BK116" s="3"/>
      <c r="BL116" s="83"/>
      <c r="BM116" s="121" t="str">
        <f t="shared" si="344"/>
        <v/>
      </c>
      <c r="BN116" s="122" t="str">
        <f t="shared" si="345"/>
        <v/>
      </c>
      <c r="BO116" s="123" t="str">
        <f t="shared" si="346"/>
        <v/>
      </c>
      <c r="BP116" s="123" t="str">
        <f t="shared" si="347"/>
        <v/>
      </c>
      <c r="BQ116" s="124" t="str">
        <f t="shared" si="348"/>
        <v/>
      </c>
      <c r="BR116" s="125" t="str">
        <f t="shared" si="349"/>
        <v/>
      </c>
      <c r="BS116" s="126" t="str">
        <f t="shared" si="350"/>
        <v/>
      </c>
      <c r="BT116" s="127" t="str">
        <f t="shared" si="351"/>
        <v/>
      </c>
      <c r="BU116" s="128" t="str">
        <f t="shared" si="352"/>
        <v/>
      </c>
      <c r="BV116" s="83"/>
      <c r="BW116" s="3"/>
      <c r="BX116" s="83"/>
      <c r="BY116" s="121" t="str">
        <f t="shared" si="353"/>
        <v/>
      </c>
      <c r="BZ116" s="122" t="str">
        <f t="shared" si="354"/>
        <v/>
      </c>
      <c r="CA116" s="123" t="str">
        <f t="shared" si="355"/>
        <v/>
      </c>
      <c r="CB116" s="123" t="str">
        <f t="shared" si="356"/>
        <v/>
      </c>
      <c r="CC116" s="124" t="str">
        <f t="shared" si="357"/>
        <v/>
      </c>
      <c r="CD116" s="125" t="str">
        <f t="shared" si="358"/>
        <v/>
      </c>
      <c r="CE116" s="126" t="str">
        <f t="shared" si="359"/>
        <v/>
      </c>
      <c r="CF116" s="127" t="str">
        <f t="shared" si="360"/>
        <v/>
      </c>
      <c r="CG116" s="128" t="str">
        <f t="shared" si="361"/>
        <v/>
      </c>
      <c r="CH116" s="83"/>
      <c r="CI116" s="3"/>
      <c r="CJ116" s="83"/>
      <c r="CK116" s="121" t="str">
        <f t="shared" si="362"/>
        <v/>
      </c>
      <c r="CL116" s="122" t="str">
        <f t="shared" si="363"/>
        <v/>
      </c>
      <c r="CM116" s="123" t="str">
        <f t="shared" si="364"/>
        <v/>
      </c>
      <c r="CN116" s="123" t="str">
        <f t="shared" si="365"/>
        <v/>
      </c>
      <c r="CO116" s="124" t="str">
        <f t="shared" si="366"/>
        <v/>
      </c>
      <c r="CP116" s="125" t="str">
        <f t="shared" si="367"/>
        <v/>
      </c>
      <c r="CQ116" s="126" t="str">
        <f t="shared" si="368"/>
        <v/>
      </c>
      <c r="CR116" s="127" t="str">
        <f t="shared" si="369"/>
        <v/>
      </c>
      <c r="CS116" s="128" t="str">
        <f t="shared" si="370"/>
        <v/>
      </c>
      <c r="CT116" s="83"/>
      <c r="CU116" s="3"/>
      <c r="CV116" s="83"/>
      <c r="CW116" s="121" t="str">
        <f t="shared" si="371"/>
        <v/>
      </c>
      <c r="CX116" s="122" t="str">
        <f t="shared" si="372"/>
        <v/>
      </c>
      <c r="CY116" s="123" t="str">
        <f t="shared" si="373"/>
        <v/>
      </c>
      <c r="CZ116" s="123" t="str">
        <f t="shared" si="374"/>
        <v/>
      </c>
      <c r="DA116" s="124" t="str">
        <f t="shared" si="375"/>
        <v/>
      </c>
      <c r="DB116" s="125" t="str">
        <f t="shared" si="376"/>
        <v/>
      </c>
      <c r="DC116" s="126" t="str">
        <f t="shared" si="377"/>
        <v/>
      </c>
      <c r="DD116" s="127" t="str">
        <f t="shared" si="378"/>
        <v/>
      </c>
      <c r="DE116" s="128" t="str">
        <f t="shared" si="379"/>
        <v/>
      </c>
      <c r="DF116" s="83"/>
      <c r="DG116" s="3"/>
      <c r="DH116" s="83"/>
      <c r="DI116" s="121" t="str">
        <f t="shared" si="380"/>
        <v/>
      </c>
      <c r="DJ116" s="122" t="str">
        <f t="shared" si="381"/>
        <v/>
      </c>
      <c r="DK116" s="123" t="str">
        <f t="shared" si="382"/>
        <v/>
      </c>
      <c r="DL116" s="123" t="str">
        <f t="shared" si="383"/>
        <v/>
      </c>
      <c r="DM116" s="124" t="str">
        <f t="shared" si="384"/>
        <v/>
      </c>
      <c r="DN116" s="125" t="str">
        <f t="shared" si="385"/>
        <v/>
      </c>
      <c r="DO116" s="126" t="str">
        <f t="shared" si="386"/>
        <v/>
      </c>
      <c r="DP116" s="127" t="str">
        <f t="shared" si="387"/>
        <v/>
      </c>
      <c r="DQ116" s="128" t="str">
        <f t="shared" si="388"/>
        <v/>
      </c>
      <c r="DR116" s="83"/>
      <c r="DS116" s="3"/>
      <c r="DT116" s="83"/>
      <c r="DU116" s="121" t="str">
        <f t="shared" si="389"/>
        <v/>
      </c>
      <c r="DV116" s="122" t="str">
        <f t="shared" si="390"/>
        <v/>
      </c>
      <c r="DW116" s="123" t="str">
        <f t="shared" si="291"/>
        <v/>
      </c>
      <c r="DX116" s="123" t="str">
        <f t="shared" si="292"/>
        <v/>
      </c>
      <c r="DY116" s="124" t="str">
        <f t="shared" si="83"/>
        <v/>
      </c>
      <c r="DZ116" s="125" t="str">
        <f t="shared" si="391"/>
        <v/>
      </c>
      <c r="EA116" s="126" t="str">
        <f t="shared" si="392"/>
        <v/>
      </c>
      <c r="EB116" s="127" t="str">
        <f t="shared" si="199"/>
        <v/>
      </c>
      <c r="EC116" s="128" t="str">
        <f t="shared" si="393"/>
        <v/>
      </c>
      <c r="ED116" s="83"/>
      <c r="EE116" s="3"/>
      <c r="EF116" s="83"/>
      <c r="EG116" s="121" t="str">
        <f t="shared" si="394"/>
        <v/>
      </c>
      <c r="EH116" s="122" t="str">
        <f t="shared" si="395"/>
        <v/>
      </c>
      <c r="EI116" s="123" t="str">
        <f t="shared" si="293"/>
        <v/>
      </c>
      <c r="EJ116" s="123" t="str">
        <f t="shared" si="294"/>
        <v/>
      </c>
      <c r="EK116" s="124" t="str">
        <f t="shared" si="200"/>
        <v/>
      </c>
      <c r="EL116" s="125" t="str">
        <f t="shared" si="396"/>
        <v/>
      </c>
      <c r="EM116" s="126" t="str">
        <f t="shared" si="397"/>
        <v/>
      </c>
      <c r="EN116" s="127" t="str">
        <f t="shared" si="295"/>
        <v/>
      </c>
      <c r="EO116" s="128" t="str">
        <f t="shared" si="398"/>
        <v/>
      </c>
      <c r="EP116" s="83"/>
      <c r="EQ116" s="3"/>
      <c r="ER116" s="83"/>
      <c r="ES116" s="121" t="str">
        <f t="shared" si="399"/>
        <v/>
      </c>
      <c r="ET116" s="122" t="str">
        <f t="shared" si="400"/>
        <v/>
      </c>
      <c r="EU116" s="123" t="str">
        <f t="shared" si="297"/>
        <v/>
      </c>
      <c r="EV116" s="123" t="str">
        <f t="shared" si="298"/>
        <v/>
      </c>
      <c r="EW116" s="124" t="str">
        <f t="shared" si="205"/>
        <v/>
      </c>
      <c r="EX116" s="125" t="str">
        <f t="shared" si="401"/>
        <v/>
      </c>
      <c r="EY116" s="126" t="str">
        <f t="shared" si="402"/>
        <v/>
      </c>
      <c r="EZ116" s="127" t="str">
        <f t="shared" si="296"/>
        <v/>
      </c>
      <c r="FA116" s="128" t="str">
        <f t="shared" si="403"/>
        <v/>
      </c>
      <c r="FB116" s="83"/>
      <c r="FC116" s="3"/>
      <c r="FD116" s="83"/>
    </row>
    <row r="117" spans="1:160" ht="13.5" customHeight="1">
      <c r="A117" s="91"/>
      <c r="E117" s="121" t="str">
        <f t="shared" si="299"/>
        <v/>
      </c>
      <c r="F117" s="122" t="str">
        <f t="shared" si="300"/>
        <v/>
      </c>
      <c r="G117" s="123" t="str">
        <f t="shared" si="301"/>
        <v/>
      </c>
      <c r="H117" s="123" t="str">
        <f t="shared" si="302"/>
        <v/>
      </c>
      <c r="I117" s="124" t="str">
        <f t="shared" si="303"/>
        <v/>
      </c>
      <c r="J117" s="125" t="str">
        <f t="shared" si="304"/>
        <v/>
      </c>
      <c r="K117" s="126" t="str">
        <f t="shared" si="305"/>
        <v/>
      </c>
      <c r="L117" s="127" t="str">
        <f t="shared" si="306"/>
        <v/>
      </c>
      <c r="M117" s="128" t="str">
        <f t="shared" si="307"/>
        <v/>
      </c>
      <c r="O117" s="3"/>
      <c r="Q117" s="121" t="str">
        <f t="shared" si="308"/>
        <v/>
      </c>
      <c r="R117" s="122" t="str">
        <f t="shared" si="309"/>
        <v/>
      </c>
      <c r="S117" s="123" t="str">
        <f t="shared" si="310"/>
        <v/>
      </c>
      <c r="T117" s="123" t="str">
        <f t="shared" si="311"/>
        <v/>
      </c>
      <c r="U117" s="124" t="str">
        <f t="shared" si="312"/>
        <v/>
      </c>
      <c r="V117" s="125" t="str">
        <f t="shared" si="313"/>
        <v/>
      </c>
      <c r="W117" s="126" t="str">
        <f t="shared" si="314"/>
        <v/>
      </c>
      <c r="X117" s="127" t="str">
        <f t="shared" si="315"/>
        <v/>
      </c>
      <c r="Y117" s="128" t="str">
        <f t="shared" si="316"/>
        <v/>
      </c>
      <c r="AA117" s="3"/>
      <c r="AC117" s="121" t="str">
        <f t="shared" si="317"/>
        <v/>
      </c>
      <c r="AD117" s="122" t="str">
        <f t="shared" si="318"/>
        <v/>
      </c>
      <c r="AE117" s="123" t="str">
        <f t="shared" si="319"/>
        <v/>
      </c>
      <c r="AF117" s="123" t="str">
        <f t="shared" si="320"/>
        <v/>
      </c>
      <c r="AG117" s="124" t="str">
        <f t="shared" si="321"/>
        <v/>
      </c>
      <c r="AH117" s="125" t="str">
        <f t="shared" si="322"/>
        <v/>
      </c>
      <c r="AI117" s="126" t="str">
        <f t="shared" si="323"/>
        <v/>
      </c>
      <c r="AJ117" s="127" t="str">
        <f t="shared" si="324"/>
        <v/>
      </c>
      <c r="AK117" s="128" t="str">
        <f t="shared" si="325"/>
        <v/>
      </c>
      <c r="AM117" s="3"/>
      <c r="AO117" s="121" t="str">
        <f t="shared" si="326"/>
        <v/>
      </c>
      <c r="AP117" s="122" t="str">
        <f t="shared" si="327"/>
        <v/>
      </c>
      <c r="AQ117" s="123" t="str">
        <f t="shared" si="328"/>
        <v/>
      </c>
      <c r="AR117" s="123" t="str">
        <f t="shared" si="329"/>
        <v/>
      </c>
      <c r="AS117" s="124" t="str">
        <f t="shared" si="330"/>
        <v/>
      </c>
      <c r="AT117" s="125" t="str">
        <f t="shared" si="331"/>
        <v/>
      </c>
      <c r="AU117" s="126" t="str">
        <f t="shared" si="332"/>
        <v/>
      </c>
      <c r="AV117" s="127" t="str">
        <f t="shared" si="333"/>
        <v/>
      </c>
      <c r="AW117" s="128" t="str">
        <f t="shared" si="334"/>
        <v/>
      </c>
      <c r="AX117" s="83"/>
      <c r="AY117" s="3"/>
      <c r="AZ117" s="83"/>
      <c r="BA117" s="121" t="str">
        <f t="shared" si="335"/>
        <v/>
      </c>
      <c r="BB117" s="122" t="str">
        <f t="shared" si="336"/>
        <v/>
      </c>
      <c r="BC117" s="123" t="str">
        <f t="shared" si="337"/>
        <v/>
      </c>
      <c r="BD117" s="123" t="str">
        <f t="shared" si="338"/>
        <v/>
      </c>
      <c r="BE117" s="124" t="str">
        <f t="shared" si="339"/>
        <v/>
      </c>
      <c r="BF117" s="125" t="str">
        <f t="shared" si="340"/>
        <v/>
      </c>
      <c r="BG117" s="126" t="str">
        <f t="shared" si="341"/>
        <v/>
      </c>
      <c r="BH117" s="127" t="str">
        <f t="shared" si="342"/>
        <v/>
      </c>
      <c r="BI117" s="128" t="str">
        <f t="shared" si="343"/>
        <v/>
      </c>
      <c r="BJ117" s="83"/>
      <c r="BK117" s="3"/>
      <c r="BL117" s="83"/>
      <c r="BM117" s="121" t="str">
        <f t="shared" si="344"/>
        <v/>
      </c>
      <c r="BN117" s="122" t="str">
        <f t="shared" si="345"/>
        <v/>
      </c>
      <c r="BO117" s="123" t="str">
        <f t="shared" si="346"/>
        <v/>
      </c>
      <c r="BP117" s="123" t="str">
        <f t="shared" si="347"/>
        <v/>
      </c>
      <c r="BQ117" s="124" t="str">
        <f t="shared" si="348"/>
        <v/>
      </c>
      <c r="BR117" s="125" t="str">
        <f t="shared" si="349"/>
        <v/>
      </c>
      <c r="BS117" s="126" t="str">
        <f t="shared" si="350"/>
        <v/>
      </c>
      <c r="BT117" s="127" t="str">
        <f t="shared" si="351"/>
        <v/>
      </c>
      <c r="BU117" s="128" t="str">
        <f t="shared" si="352"/>
        <v/>
      </c>
      <c r="BV117" s="83"/>
      <c r="BW117" s="3"/>
      <c r="BX117" s="83"/>
      <c r="BY117" s="121" t="str">
        <f t="shared" si="353"/>
        <v/>
      </c>
      <c r="BZ117" s="122" t="str">
        <f t="shared" si="354"/>
        <v/>
      </c>
      <c r="CA117" s="123" t="str">
        <f t="shared" si="355"/>
        <v/>
      </c>
      <c r="CB117" s="123" t="str">
        <f t="shared" si="356"/>
        <v/>
      </c>
      <c r="CC117" s="124" t="str">
        <f t="shared" si="357"/>
        <v/>
      </c>
      <c r="CD117" s="125" t="str">
        <f t="shared" si="358"/>
        <v/>
      </c>
      <c r="CE117" s="126" t="str">
        <f t="shared" si="359"/>
        <v/>
      </c>
      <c r="CF117" s="127" t="str">
        <f t="shared" si="360"/>
        <v/>
      </c>
      <c r="CG117" s="128" t="str">
        <f t="shared" si="361"/>
        <v/>
      </c>
      <c r="CH117" s="83"/>
      <c r="CI117" s="3"/>
      <c r="CJ117" s="83"/>
      <c r="CK117" s="121" t="str">
        <f t="shared" si="362"/>
        <v/>
      </c>
      <c r="CL117" s="122" t="str">
        <f t="shared" si="363"/>
        <v/>
      </c>
      <c r="CM117" s="123" t="str">
        <f t="shared" si="364"/>
        <v/>
      </c>
      <c r="CN117" s="123" t="str">
        <f t="shared" si="365"/>
        <v/>
      </c>
      <c r="CO117" s="124" t="str">
        <f t="shared" si="366"/>
        <v/>
      </c>
      <c r="CP117" s="125" t="str">
        <f t="shared" si="367"/>
        <v/>
      </c>
      <c r="CQ117" s="126" t="str">
        <f t="shared" si="368"/>
        <v/>
      </c>
      <c r="CR117" s="127" t="str">
        <f t="shared" si="369"/>
        <v/>
      </c>
      <c r="CS117" s="128" t="str">
        <f t="shared" si="370"/>
        <v/>
      </c>
      <c r="CT117" s="83"/>
      <c r="CU117" s="3"/>
      <c r="CV117" s="83"/>
      <c r="CW117" s="121" t="str">
        <f t="shared" si="371"/>
        <v/>
      </c>
      <c r="CX117" s="122" t="str">
        <f t="shared" si="372"/>
        <v/>
      </c>
      <c r="CY117" s="123" t="str">
        <f t="shared" si="373"/>
        <v/>
      </c>
      <c r="CZ117" s="123" t="str">
        <f t="shared" si="374"/>
        <v/>
      </c>
      <c r="DA117" s="124" t="str">
        <f t="shared" si="375"/>
        <v/>
      </c>
      <c r="DB117" s="125" t="str">
        <f t="shared" si="376"/>
        <v/>
      </c>
      <c r="DC117" s="126" t="str">
        <f t="shared" si="377"/>
        <v/>
      </c>
      <c r="DD117" s="127" t="str">
        <f t="shared" si="378"/>
        <v/>
      </c>
      <c r="DE117" s="128" t="str">
        <f t="shared" si="379"/>
        <v/>
      </c>
      <c r="DF117" s="83"/>
      <c r="DG117" s="3"/>
      <c r="DH117" s="83"/>
      <c r="DI117" s="121" t="str">
        <f t="shared" si="380"/>
        <v/>
      </c>
      <c r="DJ117" s="122" t="str">
        <f t="shared" si="381"/>
        <v/>
      </c>
      <c r="DK117" s="123" t="str">
        <f t="shared" si="382"/>
        <v/>
      </c>
      <c r="DL117" s="123" t="str">
        <f t="shared" si="383"/>
        <v/>
      </c>
      <c r="DM117" s="124" t="str">
        <f t="shared" si="384"/>
        <v/>
      </c>
      <c r="DN117" s="125" t="str">
        <f t="shared" si="385"/>
        <v/>
      </c>
      <c r="DO117" s="126" t="str">
        <f t="shared" si="386"/>
        <v/>
      </c>
      <c r="DP117" s="127" t="str">
        <f t="shared" si="387"/>
        <v/>
      </c>
      <c r="DQ117" s="128" t="str">
        <f t="shared" si="388"/>
        <v/>
      </c>
      <c r="DR117" s="83"/>
      <c r="DS117" s="3"/>
      <c r="DT117" s="83"/>
      <c r="DU117" s="121" t="str">
        <f t="shared" si="389"/>
        <v/>
      </c>
      <c r="DV117" s="122" t="str">
        <f t="shared" si="390"/>
        <v/>
      </c>
      <c r="DW117" s="123" t="str">
        <f t="shared" si="291"/>
        <v/>
      </c>
      <c r="DX117" s="123" t="str">
        <f t="shared" si="292"/>
        <v/>
      </c>
      <c r="DY117" s="124" t="str">
        <f t="shared" si="83"/>
        <v/>
      </c>
      <c r="DZ117" s="125" t="str">
        <f t="shared" si="391"/>
        <v/>
      </c>
      <c r="EA117" s="126" t="str">
        <f t="shared" si="392"/>
        <v/>
      </c>
      <c r="EB117" s="127" t="str">
        <f t="shared" si="199"/>
        <v/>
      </c>
      <c r="EC117" s="128" t="str">
        <f t="shared" si="393"/>
        <v/>
      </c>
      <c r="ED117" s="83"/>
      <c r="EE117" s="3"/>
      <c r="EF117" s="83"/>
      <c r="EG117" s="121" t="str">
        <f t="shared" si="394"/>
        <v/>
      </c>
      <c r="EH117" s="122" t="str">
        <f t="shared" si="395"/>
        <v/>
      </c>
      <c r="EI117" s="123" t="str">
        <f t="shared" si="293"/>
        <v/>
      </c>
      <c r="EJ117" s="123" t="str">
        <f t="shared" si="294"/>
        <v/>
      </c>
      <c r="EK117" s="124" t="str">
        <f t="shared" si="200"/>
        <v/>
      </c>
      <c r="EL117" s="125" t="str">
        <f t="shared" si="396"/>
        <v/>
      </c>
      <c r="EM117" s="126" t="str">
        <f t="shared" si="397"/>
        <v/>
      </c>
      <c r="EN117" s="127" t="str">
        <f t="shared" si="295"/>
        <v/>
      </c>
      <c r="EO117" s="128" t="str">
        <f t="shared" si="398"/>
        <v/>
      </c>
      <c r="EP117" s="83"/>
      <c r="EQ117" s="3"/>
      <c r="ER117" s="83"/>
      <c r="ES117" s="121" t="str">
        <f t="shared" si="399"/>
        <v/>
      </c>
      <c r="ET117" s="122" t="str">
        <f t="shared" si="400"/>
        <v/>
      </c>
      <c r="EU117" s="123" t="str">
        <f t="shared" si="297"/>
        <v/>
      </c>
      <c r="EV117" s="123" t="str">
        <f t="shared" si="298"/>
        <v/>
      </c>
      <c r="EW117" s="124" t="str">
        <f t="shared" si="205"/>
        <v/>
      </c>
      <c r="EX117" s="125" t="str">
        <f t="shared" si="401"/>
        <v/>
      </c>
      <c r="EY117" s="126" t="str">
        <f t="shared" si="402"/>
        <v/>
      </c>
      <c r="EZ117" s="127" t="str">
        <f t="shared" si="296"/>
        <v/>
      </c>
      <c r="FA117" s="128" t="str">
        <f t="shared" si="403"/>
        <v/>
      </c>
      <c r="FB117" s="83"/>
      <c r="FC117" s="3"/>
      <c r="FD117" s="83"/>
    </row>
    <row r="131" spans="5:122" ht="13.5" customHeight="1">
      <c r="E131" s="83" t="str">
        <f t="shared" ref="E131:E137" si="404">IF(I131="","",E$3)</f>
        <v/>
      </c>
      <c r="F131" s="83" t="str">
        <f t="shared" ref="F131:F137" si="405">IF(I131="","",E$1)</f>
        <v/>
      </c>
      <c r="I131" s="83" t="str">
        <f t="shared" ref="I131:I137" si="406">IF(P131="","",IF(ISNUMBER(SEARCH(":",P131)),MID(P131,FIND(":",P131)+2,FIND("(",P131)-FIND(":",P131)-3),LEFT(P131,FIND("(",P131)-2)))</f>
        <v/>
      </c>
      <c r="J131" s="83" t="str">
        <f t="shared" ref="J131:J137" si="407">IF(P131="","",MID(P131,FIND("(",P131)+1,4))</f>
        <v/>
      </c>
      <c r="K131" s="83" t="str">
        <f t="shared" ref="K131:K137" si="408">IF(ISNUMBER(SEARCH("*female*",P131)),"female",IF(ISNUMBER(SEARCH("*male*",P131)),"male",""))</f>
        <v/>
      </c>
      <c r="L131" s="83" t="str">
        <f t="shared" ref="L131:L137" si="409">IF(P131="","",IF(ISERROR(MID(P131,FIND("male,",P131)+6,(FIND(")",P131)-(FIND("male,",P131)+6))))=TRUE,"missing/error",MID(P131,FIND("male,",P131)+6,(FIND(")",P131)-(FIND("male,",P131)+6)))))</f>
        <v/>
      </c>
      <c r="M131" s="83" t="str">
        <f t="shared" ref="M131:M137" si="410">IF(I131="","",(MID(I131,(SEARCH("^^",SUBSTITUTE(I131," ","^^",LEN(I131)-LEN(SUBSTITUTE(I131," ","")))))+1,99)&amp;"_"&amp;LEFT(I131,FIND(" ",I131)-1)&amp;"_"&amp;J131))</f>
        <v/>
      </c>
      <c r="N131" s="83" t="str">
        <f t="shared" ref="N131:N137" si="411">IF(P131="","",IF((LEN(P131)-LEN(SUBSTITUTE(P131,"male","")))/LEN("male")&gt;1,"!",IF(RIGHT(P131,1)=")","",IF(RIGHT(P131,2)=") ","",IF(RIGHT(P131,2)=").","","!!")))))</f>
        <v/>
      </c>
      <c r="Q131" s="134" t="str">
        <f t="shared" ref="Q131:Q137" si="412">IF(U131="","",Q$3)</f>
        <v/>
      </c>
      <c r="R131" s="83" t="str">
        <f t="shared" ref="R131:R137" si="413">IF(U131="","",Q$1)</f>
        <v/>
      </c>
      <c r="U131" s="83" t="str">
        <f t="shared" ref="U131:U137" si="414">IF(AB131="","",IF(ISNUMBER(SEARCH(":",AB131)),MID(AB131,FIND(":",AB131)+2,FIND("(",AB131)-FIND(":",AB131)-3),LEFT(AB131,FIND("(",AB131)-2)))</f>
        <v/>
      </c>
      <c r="V131" s="83" t="str">
        <f t="shared" ref="V131:V137" si="415">IF(AB131="","",MID(AB131,FIND("(",AB131)+1,4))</f>
        <v/>
      </c>
      <c r="W131" s="83" t="str">
        <f t="shared" ref="W131:W137" si="416">IF(ISNUMBER(SEARCH("*female*",AB131)),"female",IF(ISNUMBER(SEARCH("*male*",AB131)),"male",""))</f>
        <v/>
      </c>
      <c r="X131" s="83" t="str">
        <f t="shared" ref="X131:X137" si="417">IF(AB131="","",IF(ISERROR(MID(AB131,FIND("male,",AB131)+6,(FIND(")",AB131)-(FIND("male,",AB131)+6))))=TRUE,"missing/error",MID(AB131,FIND("male,",AB131)+6,(FIND(")",AB131)-(FIND("male,",AB131)+6)))))</f>
        <v/>
      </c>
      <c r="Y131" s="83" t="str">
        <f t="shared" ref="Y131:Y137" si="418">IF(U131="","",(MID(U131,(SEARCH("^^",SUBSTITUTE(U131," ","^^",LEN(U131)-LEN(SUBSTITUTE(U131," ","")))))+1,99)&amp;"_"&amp;LEFT(U131,FIND(" ",U131)-1)&amp;"_"&amp;V131))</f>
        <v/>
      </c>
      <c r="Z131" s="83" t="str">
        <f t="shared" ref="Z131:Z137" si="419">IF(AB131="","",IF((LEN(AB131)-LEN(SUBSTITUTE(AB131,"male","")))/LEN("male")&gt;1,"!",IF(RIGHT(AB131,1)=")","",IF(RIGHT(AB131,2)=") ","",IF(RIGHT(AB131,2)=").","","!!")))))</f>
        <v/>
      </c>
      <c r="AC131" s="83" t="str">
        <f t="shared" ref="AC131:AC137" si="420">IF(AG131="","",AC$3)</f>
        <v/>
      </c>
      <c r="AD131" s="83" t="str">
        <f t="shared" ref="AD131:AD137" si="421">IF(AG131="","",AC$1)</f>
        <v/>
      </c>
      <c r="AG131" s="83" t="str">
        <f t="shared" ref="AG131:AG137" si="422">IF(AN131="","",IF(ISNUMBER(SEARCH(":",AN131)),MID(AN131,FIND(":",AN131)+2,FIND("(",AN131)-FIND(":",AN131)-3),LEFT(AN131,FIND("(",AN131)-2)))</f>
        <v/>
      </c>
      <c r="AH131" s="83" t="str">
        <f t="shared" ref="AH131:AH137" si="423">IF(AN131="","",MID(AN131,FIND("(",AN131)+1,4))</f>
        <v/>
      </c>
      <c r="AI131" s="83" t="str">
        <f t="shared" ref="AI131:AI137" si="424">IF(ISNUMBER(SEARCH("*female*",AN131)),"female",IF(ISNUMBER(SEARCH("*male*",AN131)),"male",""))</f>
        <v/>
      </c>
      <c r="AJ131" s="83" t="str">
        <f t="shared" ref="AJ131:AJ137" si="425">IF(AN131="","",IF(ISERROR(MID(AN131,FIND("male,",AN131)+6,(FIND(")",AN131)-(FIND("male,",AN131)+6))))=TRUE,"missing/error",MID(AN131,FIND("male,",AN131)+6,(FIND(")",AN131)-(FIND("male,",AN131)+6)))))</f>
        <v/>
      </c>
      <c r="AK131" s="83" t="str">
        <f t="shared" ref="AK131:AK137" si="426">IF(AG131="","",(MID(AG131,(SEARCH("^^",SUBSTITUTE(AG131," ","^^",LEN(AG131)-LEN(SUBSTITUTE(AG131," ","")))))+1,99)&amp;"_"&amp;LEFT(AG131,FIND(" ",AG131)-1)&amp;"_"&amp;AH131))</f>
        <v/>
      </c>
      <c r="AL131" s="83" t="str">
        <f t="shared" ref="AL131:AL137" si="427">IF(AN131="","",IF((LEN(AN131)-LEN(SUBSTITUTE(AN131,"male","")))/LEN("male")&gt;1,"!",IF(RIGHT(AN131,1)=")","",IF(RIGHT(AN131,2)=") ","",IF(RIGHT(AN131,2)=").","","!!")))))</f>
        <v/>
      </c>
      <c r="AO131" s="2" t="str">
        <f t="shared" ref="AO131:AO137" si="428">IF(AS131="","",AO$3)</f>
        <v/>
      </c>
      <c r="AP131" s="2" t="str">
        <f t="shared" ref="AP131:AP137" si="429">IF(AS131="","",AO$1)</f>
        <v/>
      </c>
      <c r="AS131" s="2" t="str">
        <f t="shared" ref="AS131:AS137" si="430">IF(AZ131="","",IF(ISNUMBER(SEARCH(":",AZ131)),MID(AZ131,FIND(":",AZ131)+2,FIND("(",AZ131)-FIND(":",AZ131)-3),LEFT(AZ131,FIND("(",AZ131)-2)))</f>
        <v/>
      </c>
      <c r="AT131" s="2" t="str">
        <f t="shared" ref="AT131:AT137" si="431">IF(AZ131="","",MID(AZ131,FIND("(",AZ131)+1,4))</f>
        <v/>
      </c>
      <c r="AU131" s="2" t="str">
        <f t="shared" ref="AU131:AU137" si="432">IF(ISNUMBER(SEARCH("*female*",AZ131)),"female",IF(ISNUMBER(SEARCH("*male*",AZ131)),"male",""))</f>
        <v/>
      </c>
      <c r="AV131" s="2" t="str">
        <f t="shared" ref="AV131:AV137" si="433">IF(AZ131="","",IF(ISERROR(MID(AZ131,FIND("male,",AZ131)+6,(FIND(")",AZ131)-(FIND("male,",AZ131)+6))))=TRUE,"missing/error",MID(AZ131,FIND("male,",AZ131)+6,(FIND(")",AZ131)-(FIND("male,",AZ131)+6)))))</f>
        <v/>
      </c>
      <c r="AW131" s="2" t="str">
        <f t="shared" ref="AW131:AW137" si="434">IF(AS131="","",(MID(AS131,(SEARCH("^^",SUBSTITUTE(AS131," ","^^",LEN(AS131)-LEN(SUBSTITUTE(AS131," ","")))))+1,99)&amp;"_"&amp;LEFT(AS131,FIND(" ",AS131)-1)&amp;"_"&amp;AT131))</f>
        <v/>
      </c>
      <c r="AX131" s="2" t="str">
        <f t="shared" ref="AX131:AX137" si="435">IF(AZ131="","",IF((LEN(AZ131)-LEN(SUBSTITUTE(AZ131,"male","")))/LEN("male")&gt;1,"!",IF(RIGHT(AZ131,1)=")","",IF(RIGHT(AZ131,2)=") ","",IF(RIGHT(AZ131,2)=").","","!!")))))</f>
        <v/>
      </c>
      <c r="BA131" s="2" t="str">
        <f t="shared" ref="BA131:BA137" si="436">IF(BE131="","",BA$3)</f>
        <v/>
      </c>
      <c r="BB131" s="2" t="str">
        <f t="shared" ref="BB131:BB137" si="437">IF(BE131="","",BA$1)</f>
        <v/>
      </c>
      <c r="BE131" s="2" t="str">
        <f t="shared" ref="BE131:BE137" si="438">IF(BL131="","",IF(ISNUMBER(SEARCH(":",BL131)),MID(BL131,FIND(":",BL131)+2,FIND("(",BL131)-FIND(":",BL131)-3),LEFT(BL131,FIND("(",BL131)-2)))</f>
        <v/>
      </c>
      <c r="BF131" s="2" t="str">
        <f t="shared" ref="BF131:BF137" si="439">IF(BL131="","",MID(BL131,FIND("(",BL131)+1,4))</f>
        <v/>
      </c>
      <c r="BG131" s="2" t="str">
        <f t="shared" ref="BG131:BG137" si="440">IF(ISNUMBER(SEARCH("*female*",BL131)),"female",IF(ISNUMBER(SEARCH("*male*",BL131)),"male",""))</f>
        <v/>
      </c>
      <c r="BH131" s="2" t="str">
        <f t="shared" ref="BH131:BH137" si="441">IF(BL131="","",IF(ISERROR(MID(BL131,FIND("male,",BL131)+6,(FIND(")",BL131)-(FIND("male,",BL131)+6))))=TRUE,"missing/error",MID(BL131,FIND("male,",BL131)+6,(FIND(")",BL131)-(FIND("male,",BL131)+6)))))</f>
        <v/>
      </c>
      <c r="BI131" s="2" t="str">
        <f t="shared" ref="BI131:BI137" si="442">IF(BE131="","",(MID(BE131,(SEARCH("^^",SUBSTITUTE(BE131," ","^^",LEN(BE131)-LEN(SUBSTITUTE(BE131," ","")))))+1,99)&amp;"_"&amp;LEFT(BE131,FIND(" ",BE131)-1)&amp;"_"&amp;BF131))</f>
        <v/>
      </c>
      <c r="BJ131" s="2" t="str">
        <f t="shared" ref="BJ131:BJ137" si="443">IF(BL131="","",IF((LEN(BL131)-LEN(SUBSTITUTE(BL131,"male","")))/LEN("male")&gt;1,"!",IF(RIGHT(BL131,1)=")","",IF(RIGHT(BL131,2)=") ","",IF(RIGHT(BL131,2)=").","","!!")))))</f>
        <v/>
      </c>
      <c r="BM131" s="2" t="str">
        <f t="shared" ref="BM131:BM137" si="444">IF(BQ131="","",BM$3)</f>
        <v/>
      </c>
      <c r="BN131" s="2" t="str">
        <f t="shared" ref="BN131:BN137" si="445">IF(BQ131="","",BM$1)</f>
        <v/>
      </c>
      <c r="BQ131" s="2" t="str">
        <f t="shared" ref="BQ131:BQ137" si="446">IF(BX131="","",IF(ISNUMBER(SEARCH(":",BX131)),MID(BX131,FIND(":",BX131)+2,FIND("(",BX131)-FIND(":",BX131)-3),LEFT(BX131,FIND("(",BX131)-2)))</f>
        <v/>
      </c>
      <c r="BR131" s="2" t="str">
        <f t="shared" ref="BR131:BR137" si="447">IF(BX131="","",MID(BX131,FIND("(",BX131)+1,4))</f>
        <v/>
      </c>
      <c r="BS131" s="2" t="str">
        <f t="shared" ref="BS131:BS137" si="448">IF(ISNUMBER(SEARCH("*female*",BX131)),"female",IF(ISNUMBER(SEARCH("*male*",BX131)),"male",""))</f>
        <v/>
      </c>
      <c r="BT131" s="2" t="str">
        <f t="shared" ref="BT131:BT137" si="449">IF(BX131="","",IF(ISERROR(MID(BX131,FIND("male,",BX131)+6,(FIND(")",BX131)-(FIND("male,",BX131)+6))))=TRUE,"missing/error",MID(BX131,FIND("male,",BX131)+6,(FIND(")",BX131)-(FIND("male,",BX131)+6)))))</f>
        <v/>
      </c>
      <c r="BU131" s="2" t="str">
        <f t="shared" ref="BU131:BU137" si="450">IF(BQ131="","",(MID(BQ131,(SEARCH("^^",SUBSTITUTE(BQ131," ","^^",LEN(BQ131)-LEN(SUBSTITUTE(BQ131," ","")))))+1,99)&amp;"_"&amp;LEFT(BQ131,FIND(" ",BQ131)-1)&amp;"_"&amp;BR131))</f>
        <v/>
      </c>
      <c r="BV131" s="2" t="str">
        <f t="shared" ref="BV131:BV137" si="451">IF(BX131="","",IF((LEN(BX131)-LEN(SUBSTITUTE(BX131,"male","")))/LEN("male")&gt;1,"!",IF(RIGHT(BX131,1)=")","",IF(RIGHT(BX131,2)=") ","",IF(RIGHT(BX131,2)=").","","!!")))))</f>
        <v/>
      </c>
      <c r="BY131" s="2" t="str">
        <f t="shared" ref="BY131:BY137" si="452">IF(CC131="","",BY$3)</f>
        <v/>
      </c>
      <c r="BZ131" s="2" t="str">
        <f t="shared" ref="BZ131:BZ137" si="453">IF(CC131="","",BY$1)</f>
        <v/>
      </c>
      <c r="CC131" s="2" t="str">
        <f t="shared" ref="CC131:CC137" si="454">IF(CJ131="","",IF(ISNUMBER(SEARCH(":",CJ131)),MID(CJ131,FIND(":",CJ131)+2,FIND("(",CJ131)-FIND(":",CJ131)-3),LEFT(CJ131,FIND("(",CJ131)-2)))</f>
        <v/>
      </c>
      <c r="CD131" s="2" t="str">
        <f t="shared" ref="CD131:CD137" si="455">IF(CJ131="","",MID(CJ131,FIND("(",CJ131)+1,4))</f>
        <v/>
      </c>
      <c r="CE131" s="2" t="str">
        <f t="shared" ref="CE131:CE137" si="456">IF(ISNUMBER(SEARCH("*female*",CJ131)),"female",IF(ISNUMBER(SEARCH("*male*",CJ131)),"male",""))</f>
        <v/>
      </c>
      <c r="CF131" s="2" t="str">
        <f t="shared" ref="CF131:CF137" si="457">IF(CJ131="","",IF(ISERROR(MID(CJ131,FIND("male,",CJ131)+6,(FIND(")",CJ131)-(FIND("male,",CJ131)+6))))=TRUE,"missing/error",MID(CJ131,FIND("male,",CJ131)+6,(FIND(")",CJ131)-(FIND("male,",CJ131)+6)))))</f>
        <v/>
      </c>
      <c r="CG131" s="2" t="str">
        <f t="shared" ref="CG131:CG137" si="458">IF(CC131="","",(MID(CC131,(SEARCH("^^",SUBSTITUTE(CC131," ","^^",LEN(CC131)-LEN(SUBSTITUTE(CC131," ","")))))+1,99)&amp;"_"&amp;LEFT(CC131,FIND(" ",CC131)-1)&amp;"_"&amp;CD131))</f>
        <v/>
      </c>
      <c r="CH131" s="2" t="str">
        <f t="shared" ref="CH131:CH137" si="459">IF(CJ131="","",IF((LEN(CJ131)-LEN(SUBSTITUTE(CJ131,"male","")))/LEN("male")&gt;1,"!",IF(RIGHT(CJ131,1)=")","",IF(RIGHT(CJ131,2)=") ","",IF(RIGHT(CJ131,2)=").","","!!")))))</f>
        <v/>
      </c>
      <c r="CK131" s="2" t="str">
        <f t="shared" ref="CK131:CK137" si="460">IF(CO131="","",CK$3)</f>
        <v/>
      </c>
      <c r="CL131" s="2" t="str">
        <f t="shared" ref="CL131:CL137" si="461">IF(CO131="","",CK$1)</f>
        <v/>
      </c>
      <c r="CO131" s="2" t="str">
        <f t="shared" ref="CO131:CO137" si="462">IF(CV131="","",IF(ISNUMBER(SEARCH(":",CV131)),MID(CV131,FIND(":",CV131)+2,FIND("(",CV131)-FIND(":",CV131)-3),LEFT(CV131,FIND("(",CV131)-2)))</f>
        <v/>
      </c>
      <c r="CP131" s="2" t="str">
        <f t="shared" ref="CP131:CP137" si="463">IF(CV131="","",MID(CV131,FIND("(",CV131)+1,4))</f>
        <v/>
      </c>
      <c r="CQ131" s="2" t="str">
        <f t="shared" ref="CQ131:CQ137" si="464">IF(ISNUMBER(SEARCH("*female*",CV131)),"female",IF(ISNUMBER(SEARCH("*male*",CV131)),"male",""))</f>
        <v/>
      </c>
      <c r="CR131" s="2" t="str">
        <f t="shared" ref="CR131:CR137" si="465">IF(CV131="","",IF(ISERROR(MID(CV131,FIND("male,",CV131)+6,(FIND(")",CV131)-(FIND("male,",CV131)+6))))=TRUE,"missing/error",MID(CV131,FIND("male,",CV131)+6,(FIND(")",CV131)-(FIND("male,",CV131)+6)))))</f>
        <v/>
      </c>
      <c r="CS131" s="2" t="str">
        <f t="shared" ref="CS131:CS137" si="466">IF(CO131="","",(MID(CO131,(SEARCH("^^",SUBSTITUTE(CO131," ","^^",LEN(CO131)-LEN(SUBSTITUTE(CO131," ","")))))+1,99)&amp;"_"&amp;LEFT(CO131,FIND(" ",CO131)-1)&amp;"_"&amp;CP131))</f>
        <v/>
      </c>
      <c r="CT131" s="2" t="str">
        <f t="shared" ref="CT131:CT137" si="467">IF(CV131="","",IF((LEN(CV131)-LEN(SUBSTITUTE(CV131,"male","")))/LEN("male")&gt;1,"!",IF(RIGHT(CV131,1)=")","",IF(RIGHT(CV131,2)=") ","",IF(RIGHT(CV131,2)=").","","!!")))))</f>
        <v/>
      </c>
      <c r="CW131" s="2" t="str">
        <f t="shared" ref="CW131:CW137" si="468">IF(DA131="","",CW$3)</f>
        <v/>
      </c>
      <c r="CX131" s="2" t="str">
        <f t="shared" ref="CX131:CX137" si="469">IF(DA131="","",CW$1)</f>
        <v/>
      </c>
      <c r="DA131" s="2" t="str">
        <f t="shared" ref="DA131:DA137" si="470">IF(DH131="","",IF(ISNUMBER(SEARCH(":",DH131)),MID(DH131,FIND(":",DH131)+2,FIND("(",DH131)-FIND(":",DH131)-3),LEFT(DH131,FIND("(",DH131)-2)))</f>
        <v/>
      </c>
      <c r="DB131" s="2" t="str">
        <f t="shared" ref="DB131:DB137" si="471">IF(DH131="","",MID(DH131,FIND("(",DH131)+1,4))</f>
        <v/>
      </c>
      <c r="DC131" s="2" t="str">
        <f t="shared" ref="DC131:DC137" si="472">IF(ISNUMBER(SEARCH("*female*",DH131)),"female",IF(ISNUMBER(SEARCH("*male*",DH131)),"male",""))</f>
        <v/>
      </c>
      <c r="DD131" s="2" t="str">
        <f t="shared" ref="DD131:DD137" si="473">IF(DH131="","",IF(ISERROR(MID(DH131,FIND("male,",DH131)+6,(FIND(")",DH131)-(FIND("male,",DH131)+6))))=TRUE,"missing/error",MID(DH131,FIND("male,",DH131)+6,(FIND(")",DH131)-(FIND("male,",DH131)+6)))))</f>
        <v/>
      </c>
      <c r="DE131" s="2" t="str">
        <f t="shared" ref="DE131:DE137" si="474">IF(DA131="","",(MID(DA131,(SEARCH("^^",SUBSTITUTE(DA131," ","^^",LEN(DA131)-LEN(SUBSTITUTE(DA131," ","")))))+1,99)&amp;"_"&amp;LEFT(DA131,FIND(" ",DA131)-1)&amp;"_"&amp;DB131))</f>
        <v/>
      </c>
      <c r="DF131" s="2" t="str">
        <f t="shared" ref="DF131:DF137" si="475">IF(DH131="","",IF((LEN(DH131)-LEN(SUBSTITUTE(DH131,"male","")))/LEN("male")&gt;1,"!",IF(RIGHT(DH131,1)=")","",IF(RIGHT(DH131,2)=") ","",IF(RIGHT(DH131,2)=").","","!!")))))</f>
        <v/>
      </c>
      <c r="DI131" s="2" t="str">
        <f t="shared" ref="DI131:DI137" si="476">IF(DM131="","",DI$3)</f>
        <v/>
      </c>
      <c r="DJ131" s="2" t="str">
        <f t="shared" ref="DJ131:DJ137" si="477">IF(DM131="","",DI$1)</f>
        <v/>
      </c>
      <c r="DM131" s="2" t="str">
        <f t="shared" ref="DM131:DM137" si="478">IF(DT131="","",IF(ISNUMBER(SEARCH(":",DT131)),MID(DT131,FIND(":",DT131)+2,FIND("(",DT131)-FIND(":",DT131)-3),LEFT(DT131,FIND("(",DT131)-2)))</f>
        <v/>
      </c>
      <c r="DN131" s="2" t="str">
        <f t="shared" ref="DN131:DN137" si="479">IF(DT131="","",MID(DT131,FIND("(",DT131)+1,4))</f>
        <v/>
      </c>
      <c r="DO131" s="2" t="str">
        <f t="shared" ref="DO131:DO137" si="480">IF(ISNUMBER(SEARCH("*female*",DT131)),"female",IF(ISNUMBER(SEARCH("*male*",DT131)),"male",""))</f>
        <v/>
      </c>
      <c r="DP131" s="2" t="str">
        <f t="shared" ref="DP131:DP137" si="481">IF(DT131="","",IF(ISERROR(MID(DT131,FIND("male,",DT131)+6,(FIND(")",DT131)-(FIND("male,",DT131)+6))))=TRUE,"missing/error",MID(DT131,FIND("male,",DT131)+6,(FIND(")",DT131)-(FIND("male,",DT131)+6)))))</f>
        <v/>
      </c>
      <c r="DQ131" s="2" t="str">
        <f t="shared" ref="DQ131:DQ137" si="482">IF(DM131="","",(MID(DM131,(SEARCH("^^",SUBSTITUTE(DM131," ","^^",LEN(DM131)-LEN(SUBSTITUTE(DM131," ","")))))+1,99)&amp;"_"&amp;LEFT(DM131,FIND(" ",DM131)-1)&amp;"_"&amp;DN131))</f>
        <v/>
      </c>
      <c r="DR131" s="2" t="str">
        <f t="shared" ref="DR131:DR137" si="483">IF(DT131="","",IF((LEN(DT131)-LEN(SUBSTITUTE(DT131,"male","")))/LEN("male")&gt;1,"!",IF(RIGHT(DT131,1)=")","",IF(RIGHT(DT131,2)=") ","",IF(RIGHT(DT131,2)=").","","!!")))))</f>
        <v/>
      </c>
    </row>
    <row r="132" spans="5:122" ht="13.5" customHeight="1">
      <c r="E132" s="83" t="str">
        <f t="shared" si="404"/>
        <v/>
      </c>
      <c r="F132" s="83" t="str">
        <f t="shared" si="405"/>
        <v/>
      </c>
      <c r="I132" s="83" t="str">
        <f t="shared" si="406"/>
        <v/>
      </c>
      <c r="J132" s="83" t="str">
        <f t="shared" si="407"/>
        <v/>
      </c>
      <c r="K132" s="83" t="str">
        <f t="shared" si="408"/>
        <v/>
      </c>
      <c r="L132" s="83" t="str">
        <f t="shared" si="409"/>
        <v/>
      </c>
      <c r="M132" s="83" t="str">
        <f t="shared" si="410"/>
        <v/>
      </c>
      <c r="N132" s="83" t="str">
        <f t="shared" si="411"/>
        <v/>
      </c>
      <c r="Q132" s="134" t="str">
        <f t="shared" si="412"/>
        <v/>
      </c>
      <c r="R132" s="83" t="str">
        <f t="shared" si="413"/>
        <v/>
      </c>
      <c r="U132" s="83" t="str">
        <f t="shared" si="414"/>
        <v/>
      </c>
      <c r="V132" s="83" t="str">
        <f t="shared" si="415"/>
        <v/>
      </c>
      <c r="W132" s="83" t="str">
        <f t="shared" si="416"/>
        <v/>
      </c>
      <c r="X132" s="83" t="str">
        <f t="shared" si="417"/>
        <v/>
      </c>
      <c r="Y132" s="83" t="str">
        <f t="shared" si="418"/>
        <v/>
      </c>
      <c r="Z132" s="83" t="str">
        <f t="shared" si="419"/>
        <v/>
      </c>
      <c r="AC132" s="83" t="str">
        <f t="shared" si="420"/>
        <v/>
      </c>
      <c r="AD132" s="83" t="str">
        <f t="shared" si="421"/>
        <v/>
      </c>
      <c r="AG132" s="83" t="str">
        <f t="shared" si="422"/>
        <v/>
      </c>
      <c r="AH132" s="83" t="str">
        <f t="shared" si="423"/>
        <v/>
      </c>
      <c r="AI132" s="83" t="str">
        <f t="shared" si="424"/>
        <v/>
      </c>
      <c r="AJ132" s="83" t="str">
        <f t="shared" si="425"/>
        <v/>
      </c>
      <c r="AK132" s="83" t="str">
        <f t="shared" si="426"/>
        <v/>
      </c>
      <c r="AL132" s="83" t="str">
        <f t="shared" si="427"/>
        <v/>
      </c>
      <c r="AO132" s="2" t="str">
        <f t="shared" si="428"/>
        <v/>
      </c>
      <c r="AP132" s="2" t="str">
        <f t="shared" si="429"/>
        <v/>
      </c>
      <c r="AS132" s="2" t="str">
        <f t="shared" si="430"/>
        <v/>
      </c>
      <c r="AT132" s="2" t="str">
        <f t="shared" si="431"/>
        <v/>
      </c>
      <c r="AU132" s="2" t="str">
        <f t="shared" si="432"/>
        <v/>
      </c>
      <c r="AV132" s="2" t="str">
        <f t="shared" si="433"/>
        <v/>
      </c>
      <c r="AW132" s="2" t="str">
        <f t="shared" si="434"/>
        <v/>
      </c>
      <c r="AX132" s="2" t="str">
        <f t="shared" si="435"/>
        <v/>
      </c>
      <c r="BA132" s="2" t="str">
        <f t="shared" si="436"/>
        <v/>
      </c>
      <c r="BB132" s="2" t="str">
        <f t="shared" si="437"/>
        <v/>
      </c>
      <c r="BE132" s="2" t="str">
        <f t="shared" si="438"/>
        <v/>
      </c>
      <c r="BF132" s="2" t="str">
        <f t="shared" si="439"/>
        <v/>
      </c>
      <c r="BG132" s="2" t="str">
        <f t="shared" si="440"/>
        <v/>
      </c>
      <c r="BH132" s="2" t="str">
        <f t="shared" si="441"/>
        <v/>
      </c>
      <c r="BI132" s="2" t="str">
        <f t="shared" si="442"/>
        <v/>
      </c>
      <c r="BJ132" s="2" t="str">
        <f t="shared" si="443"/>
        <v/>
      </c>
      <c r="BM132" s="2" t="str">
        <f t="shared" si="444"/>
        <v/>
      </c>
      <c r="BN132" s="2" t="str">
        <f t="shared" si="445"/>
        <v/>
      </c>
      <c r="BQ132" s="2" t="str">
        <f t="shared" si="446"/>
        <v/>
      </c>
      <c r="BR132" s="2" t="str">
        <f t="shared" si="447"/>
        <v/>
      </c>
      <c r="BS132" s="2" t="str">
        <f t="shared" si="448"/>
        <v/>
      </c>
      <c r="BT132" s="2" t="str">
        <f t="shared" si="449"/>
        <v/>
      </c>
      <c r="BU132" s="2" t="str">
        <f t="shared" si="450"/>
        <v/>
      </c>
      <c r="BV132" s="2" t="str">
        <f t="shared" si="451"/>
        <v/>
      </c>
      <c r="BY132" s="2" t="str">
        <f t="shared" si="452"/>
        <v/>
      </c>
      <c r="BZ132" s="2" t="str">
        <f t="shared" si="453"/>
        <v/>
      </c>
      <c r="CC132" s="2" t="str">
        <f t="shared" si="454"/>
        <v/>
      </c>
      <c r="CD132" s="2" t="str">
        <f t="shared" si="455"/>
        <v/>
      </c>
      <c r="CE132" s="2" t="str">
        <f t="shared" si="456"/>
        <v/>
      </c>
      <c r="CF132" s="2" t="str">
        <f t="shared" si="457"/>
        <v/>
      </c>
      <c r="CG132" s="2" t="str">
        <f t="shared" si="458"/>
        <v/>
      </c>
      <c r="CH132" s="2" t="str">
        <f t="shared" si="459"/>
        <v/>
      </c>
      <c r="CK132" s="2" t="str">
        <f t="shared" si="460"/>
        <v/>
      </c>
      <c r="CL132" s="2" t="str">
        <f t="shared" si="461"/>
        <v/>
      </c>
      <c r="CO132" s="2" t="str">
        <f t="shared" si="462"/>
        <v/>
      </c>
      <c r="CP132" s="2" t="str">
        <f t="shared" si="463"/>
        <v/>
      </c>
      <c r="CQ132" s="2" t="str">
        <f t="shared" si="464"/>
        <v/>
      </c>
      <c r="CR132" s="2" t="str">
        <f t="shared" si="465"/>
        <v/>
      </c>
      <c r="CS132" s="2" t="str">
        <f t="shared" si="466"/>
        <v/>
      </c>
      <c r="CT132" s="2" t="str">
        <f t="shared" si="467"/>
        <v/>
      </c>
      <c r="CW132" s="2" t="str">
        <f t="shared" si="468"/>
        <v/>
      </c>
      <c r="CX132" s="2" t="str">
        <f t="shared" si="469"/>
        <v/>
      </c>
      <c r="DA132" s="2" t="str">
        <f t="shared" si="470"/>
        <v/>
      </c>
      <c r="DB132" s="2" t="str">
        <f t="shared" si="471"/>
        <v/>
      </c>
      <c r="DC132" s="2" t="str">
        <f t="shared" si="472"/>
        <v/>
      </c>
      <c r="DD132" s="2" t="str">
        <f t="shared" si="473"/>
        <v/>
      </c>
      <c r="DE132" s="2" t="str">
        <f t="shared" si="474"/>
        <v/>
      </c>
      <c r="DF132" s="2" t="str">
        <f t="shared" si="475"/>
        <v/>
      </c>
      <c r="DI132" s="2" t="str">
        <f t="shared" si="476"/>
        <v/>
      </c>
      <c r="DJ132" s="2" t="str">
        <f t="shared" si="477"/>
        <v/>
      </c>
      <c r="DM132" s="2" t="str">
        <f t="shared" si="478"/>
        <v/>
      </c>
      <c r="DN132" s="2" t="str">
        <f t="shared" si="479"/>
        <v/>
      </c>
      <c r="DO132" s="2" t="str">
        <f t="shared" si="480"/>
        <v/>
      </c>
      <c r="DP132" s="2" t="str">
        <f t="shared" si="481"/>
        <v/>
      </c>
      <c r="DQ132" s="2" t="str">
        <f t="shared" si="482"/>
        <v/>
      </c>
      <c r="DR132" s="2" t="str">
        <f t="shared" si="483"/>
        <v/>
      </c>
    </row>
    <row r="133" spans="5:122" ht="13.5" customHeight="1">
      <c r="E133" s="83" t="str">
        <f t="shared" si="404"/>
        <v/>
      </c>
      <c r="F133" s="83" t="str">
        <f t="shared" si="405"/>
        <v/>
      </c>
      <c r="I133" s="83" t="str">
        <f t="shared" si="406"/>
        <v/>
      </c>
      <c r="J133" s="83" t="str">
        <f t="shared" si="407"/>
        <v/>
      </c>
      <c r="K133" s="83" t="str">
        <f t="shared" si="408"/>
        <v/>
      </c>
      <c r="L133" s="83" t="str">
        <f t="shared" si="409"/>
        <v/>
      </c>
      <c r="M133" s="83" t="str">
        <f t="shared" si="410"/>
        <v/>
      </c>
      <c r="N133" s="83" t="str">
        <f t="shared" si="411"/>
        <v/>
      </c>
      <c r="Q133" s="134" t="str">
        <f t="shared" si="412"/>
        <v/>
      </c>
      <c r="R133" s="83" t="str">
        <f t="shared" si="413"/>
        <v/>
      </c>
      <c r="U133" s="83" t="str">
        <f t="shared" si="414"/>
        <v/>
      </c>
      <c r="V133" s="83" t="str">
        <f t="shared" si="415"/>
        <v/>
      </c>
      <c r="W133" s="83" t="str">
        <f t="shared" si="416"/>
        <v/>
      </c>
      <c r="X133" s="83" t="str">
        <f t="shared" si="417"/>
        <v/>
      </c>
      <c r="Y133" s="83" t="str">
        <f t="shared" si="418"/>
        <v/>
      </c>
      <c r="Z133" s="83" t="str">
        <f t="shared" si="419"/>
        <v/>
      </c>
      <c r="AC133" s="83" t="str">
        <f t="shared" si="420"/>
        <v/>
      </c>
      <c r="AD133" s="83" t="str">
        <f t="shared" si="421"/>
        <v/>
      </c>
      <c r="AG133" s="83" t="str">
        <f t="shared" si="422"/>
        <v/>
      </c>
      <c r="AH133" s="83" t="str">
        <f t="shared" si="423"/>
        <v/>
      </c>
      <c r="AI133" s="83" t="str">
        <f t="shared" si="424"/>
        <v/>
      </c>
      <c r="AJ133" s="83" t="str">
        <f t="shared" si="425"/>
        <v/>
      </c>
      <c r="AK133" s="83" t="str">
        <f t="shared" si="426"/>
        <v/>
      </c>
      <c r="AL133" s="83" t="str">
        <f t="shared" si="427"/>
        <v/>
      </c>
      <c r="AO133" s="2" t="str">
        <f t="shared" si="428"/>
        <v/>
      </c>
      <c r="AP133" s="2" t="str">
        <f t="shared" si="429"/>
        <v/>
      </c>
      <c r="AS133" s="2" t="str">
        <f t="shared" si="430"/>
        <v/>
      </c>
      <c r="AT133" s="2" t="str">
        <f t="shared" si="431"/>
        <v/>
      </c>
      <c r="AU133" s="2" t="str">
        <f t="shared" si="432"/>
        <v/>
      </c>
      <c r="AV133" s="2" t="str">
        <f t="shared" si="433"/>
        <v/>
      </c>
      <c r="AW133" s="2" t="str">
        <f t="shared" si="434"/>
        <v/>
      </c>
      <c r="AX133" s="2" t="str">
        <f t="shared" si="435"/>
        <v/>
      </c>
      <c r="BA133" s="2" t="str">
        <f t="shared" si="436"/>
        <v/>
      </c>
      <c r="BB133" s="2" t="str">
        <f t="shared" si="437"/>
        <v/>
      </c>
      <c r="BE133" s="2" t="str">
        <f t="shared" si="438"/>
        <v/>
      </c>
      <c r="BF133" s="2" t="str">
        <f t="shared" si="439"/>
        <v/>
      </c>
      <c r="BG133" s="2" t="str">
        <f t="shared" si="440"/>
        <v/>
      </c>
      <c r="BH133" s="2" t="str">
        <f t="shared" si="441"/>
        <v/>
      </c>
      <c r="BI133" s="2" t="str">
        <f t="shared" si="442"/>
        <v/>
      </c>
      <c r="BJ133" s="2" t="str">
        <f t="shared" si="443"/>
        <v/>
      </c>
      <c r="BM133" s="2" t="str">
        <f t="shared" si="444"/>
        <v/>
      </c>
      <c r="BN133" s="2" t="str">
        <f t="shared" si="445"/>
        <v/>
      </c>
      <c r="BQ133" s="2" t="str">
        <f t="shared" si="446"/>
        <v/>
      </c>
      <c r="BR133" s="2" t="str">
        <f t="shared" si="447"/>
        <v/>
      </c>
      <c r="BS133" s="2" t="str">
        <f t="shared" si="448"/>
        <v/>
      </c>
      <c r="BT133" s="2" t="str">
        <f t="shared" si="449"/>
        <v/>
      </c>
      <c r="BU133" s="2" t="str">
        <f t="shared" si="450"/>
        <v/>
      </c>
      <c r="BV133" s="2" t="str">
        <f t="shared" si="451"/>
        <v/>
      </c>
      <c r="BY133" s="2" t="str">
        <f t="shared" si="452"/>
        <v/>
      </c>
      <c r="BZ133" s="2" t="str">
        <f t="shared" si="453"/>
        <v/>
      </c>
      <c r="CC133" s="2" t="str">
        <f t="shared" si="454"/>
        <v/>
      </c>
      <c r="CD133" s="2" t="str">
        <f t="shared" si="455"/>
        <v/>
      </c>
      <c r="CE133" s="2" t="str">
        <f t="shared" si="456"/>
        <v/>
      </c>
      <c r="CF133" s="2" t="str">
        <f t="shared" si="457"/>
        <v/>
      </c>
      <c r="CG133" s="2" t="str">
        <f t="shared" si="458"/>
        <v/>
      </c>
      <c r="CH133" s="2" t="str">
        <f t="shared" si="459"/>
        <v/>
      </c>
      <c r="CK133" s="2" t="str">
        <f t="shared" si="460"/>
        <v/>
      </c>
      <c r="CL133" s="2" t="str">
        <f t="shared" si="461"/>
        <v/>
      </c>
      <c r="CO133" s="2" t="str">
        <f t="shared" si="462"/>
        <v/>
      </c>
      <c r="CP133" s="2" t="str">
        <f t="shared" si="463"/>
        <v/>
      </c>
      <c r="CQ133" s="2" t="str">
        <f t="shared" si="464"/>
        <v/>
      </c>
      <c r="CR133" s="2" t="str">
        <f t="shared" si="465"/>
        <v/>
      </c>
      <c r="CS133" s="2" t="str">
        <f t="shared" si="466"/>
        <v/>
      </c>
      <c r="CT133" s="2" t="str">
        <f t="shared" si="467"/>
        <v/>
      </c>
      <c r="CW133" s="2" t="str">
        <f t="shared" si="468"/>
        <v/>
      </c>
      <c r="CX133" s="2" t="str">
        <f t="shared" si="469"/>
        <v/>
      </c>
      <c r="DA133" s="2" t="str">
        <f t="shared" si="470"/>
        <v/>
      </c>
      <c r="DB133" s="2" t="str">
        <f t="shared" si="471"/>
        <v/>
      </c>
      <c r="DC133" s="2" t="str">
        <f t="shared" si="472"/>
        <v/>
      </c>
      <c r="DD133" s="2" t="str">
        <f t="shared" si="473"/>
        <v/>
      </c>
      <c r="DE133" s="2" t="str">
        <f t="shared" si="474"/>
        <v/>
      </c>
      <c r="DF133" s="2" t="str">
        <f t="shared" si="475"/>
        <v/>
      </c>
      <c r="DI133" s="2" t="str">
        <f t="shared" si="476"/>
        <v/>
      </c>
      <c r="DJ133" s="2" t="str">
        <f t="shared" si="477"/>
        <v/>
      </c>
      <c r="DM133" s="2" t="str">
        <f t="shared" si="478"/>
        <v/>
      </c>
      <c r="DN133" s="2" t="str">
        <f t="shared" si="479"/>
        <v/>
      </c>
      <c r="DO133" s="2" t="str">
        <f t="shared" si="480"/>
        <v/>
      </c>
      <c r="DP133" s="2" t="str">
        <f t="shared" si="481"/>
        <v/>
      </c>
      <c r="DQ133" s="2" t="str">
        <f t="shared" si="482"/>
        <v/>
      </c>
      <c r="DR133" s="2" t="str">
        <f t="shared" si="483"/>
        <v/>
      </c>
    </row>
    <row r="134" spans="5:122" ht="13.5" customHeight="1">
      <c r="E134" s="83" t="str">
        <f t="shared" si="404"/>
        <v/>
      </c>
      <c r="F134" s="83" t="str">
        <f t="shared" si="405"/>
        <v/>
      </c>
      <c r="I134" s="83" t="str">
        <f t="shared" si="406"/>
        <v/>
      </c>
      <c r="J134" s="83" t="str">
        <f t="shared" si="407"/>
        <v/>
      </c>
      <c r="K134" s="83" t="str">
        <f t="shared" si="408"/>
        <v/>
      </c>
      <c r="L134" s="83" t="str">
        <f t="shared" si="409"/>
        <v/>
      </c>
      <c r="M134" s="83" t="str">
        <f t="shared" si="410"/>
        <v/>
      </c>
      <c r="N134" s="83" t="str">
        <f t="shared" si="411"/>
        <v/>
      </c>
      <c r="Q134" s="134" t="str">
        <f t="shared" si="412"/>
        <v/>
      </c>
      <c r="R134" s="83" t="str">
        <f t="shared" si="413"/>
        <v/>
      </c>
      <c r="U134" s="83" t="str">
        <f t="shared" si="414"/>
        <v/>
      </c>
      <c r="V134" s="83" t="str">
        <f t="shared" si="415"/>
        <v/>
      </c>
      <c r="W134" s="83" t="str">
        <f t="shared" si="416"/>
        <v/>
      </c>
      <c r="X134" s="83" t="str">
        <f t="shared" si="417"/>
        <v/>
      </c>
      <c r="Y134" s="83" t="str">
        <f t="shared" si="418"/>
        <v/>
      </c>
      <c r="Z134" s="83" t="str">
        <f t="shared" si="419"/>
        <v/>
      </c>
      <c r="AC134" s="83" t="str">
        <f t="shared" si="420"/>
        <v/>
      </c>
      <c r="AD134" s="83" t="str">
        <f t="shared" si="421"/>
        <v/>
      </c>
      <c r="AG134" s="83" t="str">
        <f t="shared" si="422"/>
        <v/>
      </c>
      <c r="AH134" s="83" t="str">
        <f t="shared" si="423"/>
        <v/>
      </c>
      <c r="AI134" s="83" t="str">
        <f t="shared" si="424"/>
        <v/>
      </c>
      <c r="AJ134" s="83" t="str">
        <f t="shared" si="425"/>
        <v/>
      </c>
      <c r="AK134" s="83" t="str">
        <f t="shared" si="426"/>
        <v/>
      </c>
      <c r="AL134" s="83" t="str">
        <f t="shared" si="427"/>
        <v/>
      </c>
      <c r="AO134" s="2" t="str">
        <f t="shared" si="428"/>
        <v/>
      </c>
      <c r="AP134" s="2" t="str">
        <f t="shared" si="429"/>
        <v/>
      </c>
      <c r="AS134" s="2" t="str">
        <f t="shared" si="430"/>
        <v/>
      </c>
      <c r="AT134" s="2" t="str">
        <f t="shared" si="431"/>
        <v/>
      </c>
      <c r="AU134" s="2" t="str">
        <f t="shared" si="432"/>
        <v/>
      </c>
      <c r="AV134" s="2" t="str">
        <f t="shared" si="433"/>
        <v/>
      </c>
      <c r="AW134" s="2" t="str">
        <f t="shared" si="434"/>
        <v/>
      </c>
      <c r="AX134" s="2" t="str">
        <f t="shared" si="435"/>
        <v/>
      </c>
      <c r="BA134" s="2" t="str">
        <f t="shared" si="436"/>
        <v/>
      </c>
      <c r="BB134" s="2" t="str">
        <f t="shared" si="437"/>
        <v/>
      </c>
      <c r="BE134" s="2" t="str">
        <f t="shared" si="438"/>
        <v/>
      </c>
      <c r="BF134" s="2" t="str">
        <f t="shared" si="439"/>
        <v/>
      </c>
      <c r="BG134" s="2" t="str">
        <f t="shared" si="440"/>
        <v/>
      </c>
      <c r="BH134" s="2" t="str">
        <f t="shared" si="441"/>
        <v/>
      </c>
      <c r="BI134" s="2" t="str">
        <f t="shared" si="442"/>
        <v/>
      </c>
      <c r="BJ134" s="2" t="str">
        <f t="shared" si="443"/>
        <v/>
      </c>
      <c r="BM134" s="2" t="str">
        <f t="shared" si="444"/>
        <v/>
      </c>
      <c r="BN134" s="2" t="str">
        <f t="shared" si="445"/>
        <v/>
      </c>
      <c r="BQ134" s="2" t="str">
        <f t="shared" si="446"/>
        <v/>
      </c>
      <c r="BR134" s="2" t="str">
        <f t="shared" si="447"/>
        <v/>
      </c>
      <c r="BS134" s="2" t="str">
        <f t="shared" si="448"/>
        <v/>
      </c>
      <c r="BT134" s="2" t="str">
        <f t="shared" si="449"/>
        <v/>
      </c>
      <c r="BU134" s="2" t="str">
        <f t="shared" si="450"/>
        <v/>
      </c>
      <c r="BV134" s="2" t="str">
        <f t="shared" si="451"/>
        <v/>
      </c>
      <c r="BY134" s="2" t="str">
        <f t="shared" si="452"/>
        <v/>
      </c>
      <c r="BZ134" s="2" t="str">
        <f t="shared" si="453"/>
        <v/>
      </c>
      <c r="CC134" s="2" t="str">
        <f t="shared" si="454"/>
        <v/>
      </c>
      <c r="CD134" s="2" t="str">
        <f t="shared" si="455"/>
        <v/>
      </c>
      <c r="CE134" s="2" t="str">
        <f t="shared" si="456"/>
        <v/>
      </c>
      <c r="CF134" s="2" t="str">
        <f t="shared" si="457"/>
        <v/>
      </c>
      <c r="CG134" s="2" t="str">
        <f t="shared" si="458"/>
        <v/>
      </c>
      <c r="CH134" s="2" t="str">
        <f t="shared" si="459"/>
        <v/>
      </c>
      <c r="CK134" s="2" t="str">
        <f t="shared" si="460"/>
        <v/>
      </c>
      <c r="CL134" s="2" t="str">
        <f t="shared" si="461"/>
        <v/>
      </c>
      <c r="CO134" s="2" t="str">
        <f t="shared" si="462"/>
        <v/>
      </c>
      <c r="CP134" s="2" t="str">
        <f t="shared" si="463"/>
        <v/>
      </c>
      <c r="CQ134" s="2" t="str">
        <f t="shared" si="464"/>
        <v/>
      </c>
      <c r="CR134" s="2" t="str">
        <f t="shared" si="465"/>
        <v/>
      </c>
      <c r="CS134" s="2" t="str">
        <f t="shared" si="466"/>
        <v/>
      </c>
      <c r="CT134" s="2" t="str">
        <f t="shared" si="467"/>
        <v/>
      </c>
      <c r="CW134" s="2" t="str">
        <f t="shared" si="468"/>
        <v/>
      </c>
      <c r="CX134" s="2" t="str">
        <f t="shared" si="469"/>
        <v/>
      </c>
      <c r="DA134" s="2" t="str">
        <f t="shared" si="470"/>
        <v/>
      </c>
      <c r="DB134" s="2" t="str">
        <f t="shared" si="471"/>
        <v/>
      </c>
      <c r="DC134" s="2" t="str">
        <f t="shared" si="472"/>
        <v/>
      </c>
      <c r="DD134" s="2" t="str">
        <f t="shared" si="473"/>
        <v/>
      </c>
      <c r="DE134" s="2" t="str">
        <f t="shared" si="474"/>
        <v/>
      </c>
      <c r="DF134" s="2" t="str">
        <f t="shared" si="475"/>
        <v/>
      </c>
      <c r="DI134" s="2" t="str">
        <f t="shared" si="476"/>
        <v/>
      </c>
      <c r="DJ134" s="2" t="str">
        <f t="shared" si="477"/>
        <v/>
      </c>
      <c r="DM134" s="2" t="str">
        <f t="shared" si="478"/>
        <v/>
      </c>
      <c r="DN134" s="2" t="str">
        <f t="shared" si="479"/>
        <v/>
      </c>
      <c r="DO134" s="2" t="str">
        <f t="shared" si="480"/>
        <v/>
      </c>
      <c r="DP134" s="2" t="str">
        <f t="shared" si="481"/>
        <v/>
      </c>
      <c r="DQ134" s="2" t="str">
        <f t="shared" si="482"/>
        <v/>
      </c>
      <c r="DR134" s="2" t="str">
        <f t="shared" si="483"/>
        <v/>
      </c>
    </row>
    <row r="135" spans="5:122" ht="13.5" customHeight="1">
      <c r="E135" s="83" t="str">
        <f t="shared" si="404"/>
        <v/>
      </c>
      <c r="F135" s="83" t="str">
        <f t="shared" si="405"/>
        <v/>
      </c>
      <c r="I135" s="83" t="str">
        <f t="shared" si="406"/>
        <v/>
      </c>
      <c r="J135" s="83" t="str">
        <f t="shared" si="407"/>
        <v/>
      </c>
      <c r="K135" s="83" t="str">
        <f t="shared" si="408"/>
        <v/>
      </c>
      <c r="L135" s="83" t="str">
        <f t="shared" si="409"/>
        <v/>
      </c>
      <c r="M135" s="83" t="str">
        <f t="shared" si="410"/>
        <v/>
      </c>
      <c r="N135" s="83" t="str">
        <f t="shared" si="411"/>
        <v/>
      </c>
      <c r="Q135" s="134" t="str">
        <f t="shared" si="412"/>
        <v/>
      </c>
      <c r="R135" s="83" t="str">
        <f t="shared" si="413"/>
        <v/>
      </c>
      <c r="U135" s="83" t="str">
        <f t="shared" si="414"/>
        <v/>
      </c>
      <c r="V135" s="83" t="str">
        <f t="shared" si="415"/>
        <v/>
      </c>
      <c r="W135" s="83" t="str">
        <f t="shared" si="416"/>
        <v/>
      </c>
      <c r="X135" s="83" t="str">
        <f t="shared" si="417"/>
        <v/>
      </c>
      <c r="Y135" s="83" t="str">
        <f t="shared" si="418"/>
        <v/>
      </c>
      <c r="Z135" s="83" t="str">
        <f t="shared" si="419"/>
        <v/>
      </c>
      <c r="AC135" s="83" t="str">
        <f t="shared" si="420"/>
        <v/>
      </c>
      <c r="AD135" s="83" t="str">
        <f t="shared" si="421"/>
        <v/>
      </c>
      <c r="AG135" s="83" t="str">
        <f t="shared" si="422"/>
        <v/>
      </c>
      <c r="AH135" s="83" t="str">
        <f t="shared" si="423"/>
        <v/>
      </c>
      <c r="AI135" s="83" t="str">
        <f t="shared" si="424"/>
        <v/>
      </c>
      <c r="AJ135" s="83" t="str">
        <f t="shared" si="425"/>
        <v/>
      </c>
      <c r="AK135" s="83" t="str">
        <f t="shared" si="426"/>
        <v/>
      </c>
      <c r="AL135" s="83" t="str">
        <f t="shared" si="427"/>
        <v/>
      </c>
      <c r="AO135" s="2" t="str">
        <f t="shared" si="428"/>
        <v/>
      </c>
      <c r="AP135" s="2" t="str">
        <f t="shared" si="429"/>
        <v/>
      </c>
      <c r="AS135" s="2" t="str">
        <f t="shared" si="430"/>
        <v/>
      </c>
      <c r="AT135" s="2" t="str">
        <f t="shared" si="431"/>
        <v/>
      </c>
      <c r="AU135" s="2" t="str">
        <f t="shared" si="432"/>
        <v/>
      </c>
      <c r="AV135" s="2" t="str">
        <f t="shared" si="433"/>
        <v/>
      </c>
      <c r="AW135" s="2" t="str">
        <f t="shared" si="434"/>
        <v/>
      </c>
      <c r="AX135" s="2" t="str">
        <f t="shared" si="435"/>
        <v/>
      </c>
      <c r="BA135" s="2" t="str">
        <f t="shared" si="436"/>
        <v/>
      </c>
      <c r="BB135" s="2" t="str">
        <f t="shared" si="437"/>
        <v/>
      </c>
      <c r="BE135" s="2" t="str">
        <f t="shared" si="438"/>
        <v/>
      </c>
      <c r="BF135" s="2" t="str">
        <f t="shared" si="439"/>
        <v/>
      </c>
      <c r="BG135" s="2" t="str">
        <f t="shared" si="440"/>
        <v/>
      </c>
      <c r="BH135" s="2" t="str">
        <f t="shared" si="441"/>
        <v/>
      </c>
      <c r="BI135" s="2" t="str">
        <f t="shared" si="442"/>
        <v/>
      </c>
      <c r="BJ135" s="2" t="str">
        <f t="shared" si="443"/>
        <v/>
      </c>
      <c r="BM135" s="2" t="str">
        <f t="shared" si="444"/>
        <v/>
      </c>
      <c r="BN135" s="2" t="str">
        <f t="shared" si="445"/>
        <v/>
      </c>
      <c r="BQ135" s="2" t="str">
        <f t="shared" si="446"/>
        <v/>
      </c>
      <c r="BR135" s="2" t="str">
        <f t="shared" si="447"/>
        <v/>
      </c>
      <c r="BS135" s="2" t="str">
        <f t="shared" si="448"/>
        <v/>
      </c>
      <c r="BT135" s="2" t="str">
        <f t="shared" si="449"/>
        <v/>
      </c>
      <c r="BU135" s="2" t="str">
        <f t="shared" si="450"/>
        <v/>
      </c>
      <c r="BV135" s="2" t="str">
        <f t="shared" si="451"/>
        <v/>
      </c>
      <c r="BY135" s="2" t="str">
        <f t="shared" si="452"/>
        <v/>
      </c>
      <c r="BZ135" s="2" t="str">
        <f t="shared" si="453"/>
        <v/>
      </c>
      <c r="CC135" s="2" t="str">
        <f t="shared" si="454"/>
        <v/>
      </c>
      <c r="CD135" s="2" t="str">
        <f t="shared" si="455"/>
        <v/>
      </c>
      <c r="CE135" s="2" t="str">
        <f t="shared" si="456"/>
        <v/>
      </c>
      <c r="CF135" s="2" t="str">
        <f t="shared" si="457"/>
        <v/>
      </c>
      <c r="CG135" s="2" t="str">
        <f t="shared" si="458"/>
        <v/>
      </c>
      <c r="CH135" s="2" t="str">
        <f t="shared" si="459"/>
        <v/>
      </c>
      <c r="CK135" s="2" t="str">
        <f t="shared" si="460"/>
        <v/>
      </c>
      <c r="CL135" s="2" t="str">
        <f t="shared" si="461"/>
        <v/>
      </c>
      <c r="CO135" s="2" t="str">
        <f t="shared" si="462"/>
        <v/>
      </c>
      <c r="CP135" s="2" t="str">
        <f t="shared" si="463"/>
        <v/>
      </c>
      <c r="CQ135" s="2" t="str">
        <f t="shared" si="464"/>
        <v/>
      </c>
      <c r="CR135" s="2" t="str">
        <f t="shared" si="465"/>
        <v/>
      </c>
      <c r="CS135" s="2" t="str">
        <f t="shared" si="466"/>
        <v/>
      </c>
      <c r="CT135" s="2" t="str">
        <f t="shared" si="467"/>
        <v/>
      </c>
      <c r="CW135" s="2" t="str">
        <f t="shared" si="468"/>
        <v/>
      </c>
      <c r="CX135" s="2" t="str">
        <f t="shared" si="469"/>
        <v/>
      </c>
      <c r="DA135" s="2" t="str">
        <f t="shared" si="470"/>
        <v/>
      </c>
      <c r="DB135" s="2" t="str">
        <f t="shared" si="471"/>
        <v/>
      </c>
      <c r="DC135" s="2" t="str">
        <f t="shared" si="472"/>
        <v/>
      </c>
      <c r="DD135" s="2" t="str">
        <f t="shared" si="473"/>
        <v/>
      </c>
      <c r="DE135" s="2" t="str">
        <f t="shared" si="474"/>
        <v/>
      </c>
      <c r="DF135" s="2" t="str">
        <f t="shared" si="475"/>
        <v/>
      </c>
      <c r="DI135" s="2" t="str">
        <f t="shared" si="476"/>
        <v/>
      </c>
      <c r="DJ135" s="2" t="str">
        <f t="shared" si="477"/>
        <v/>
      </c>
      <c r="DM135" s="2" t="str">
        <f t="shared" si="478"/>
        <v/>
      </c>
      <c r="DN135" s="2" t="str">
        <f t="shared" si="479"/>
        <v/>
      </c>
      <c r="DO135" s="2" t="str">
        <f t="shared" si="480"/>
        <v/>
      </c>
      <c r="DP135" s="2" t="str">
        <f t="shared" si="481"/>
        <v/>
      </c>
      <c r="DQ135" s="2" t="str">
        <f t="shared" si="482"/>
        <v/>
      </c>
      <c r="DR135" s="2" t="str">
        <f t="shared" si="483"/>
        <v/>
      </c>
    </row>
    <row r="136" spans="5:122" ht="13.5" customHeight="1">
      <c r="E136" s="83" t="str">
        <f t="shared" si="404"/>
        <v/>
      </c>
      <c r="F136" s="83" t="str">
        <f t="shared" si="405"/>
        <v/>
      </c>
      <c r="I136" s="83" t="str">
        <f t="shared" si="406"/>
        <v/>
      </c>
      <c r="J136" s="83" t="str">
        <f t="shared" si="407"/>
        <v/>
      </c>
      <c r="K136" s="83" t="str">
        <f t="shared" si="408"/>
        <v/>
      </c>
      <c r="L136" s="83" t="str">
        <f t="shared" si="409"/>
        <v/>
      </c>
      <c r="M136" s="83" t="str">
        <f t="shared" si="410"/>
        <v/>
      </c>
      <c r="N136" s="83" t="str">
        <f t="shared" si="411"/>
        <v/>
      </c>
      <c r="Q136" s="134" t="str">
        <f t="shared" si="412"/>
        <v/>
      </c>
      <c r="R136" s="83" t="str">
        <f t="shared" si="413"/>
        <v/>
      </c>
      <c r="U136" s="83" t="str">
        <f t="shared" si="414"/>
        <v/>
      </c>
      <c r="V136" s="83" t="str">
        <f t="shared" si="415"/>
        <v/>
      </c>
      <c r="W136" s="83" t="str">
        <f t="shared" si="416"/>
        <v/>
      </c>
      <c r="X136" s="83" t="str">
        <f t="shared" si="417"/>
        <v/>
      </c>
      <c r="Y136" s="83" t="str">
        <f t="shared" si="418"/>
        <v/>
      </c>
      <c r="Z136" s="83" t="str">
        <f t="shared" si="419"/>
        <v/>
      </c>
      <c r="AC136" s="83" t="str">
        <f t="shared" si="420"/>
        <v/>
      </c>
      <c r="AD136" s="83" t="str">
        <f t="shared" si="421"/>
        <v/>
      </c>
      <c r="AG136" s="83" t="str">
        <f t="shared" si="422"/>
        <v/>
      </c>
      <c r="AH136" s="83" t="str">
        <f t="shared" si="423"/>
        <v/>
      </c>
      <c r="AI136" s="83" t="str">
        <f t="shared" si="424"/>
        <v/>
      </c>
      <c r="AJ136" s="83" t="str">
        <f t="shared" si="425"/>
        <v/>
      </c>
      <c r="AK136" s="83" t="str">
        <f t="shared" si="426"/>
        <v/>
      </c>
      <c r="AL136" s="83" t="str">
        <f t="shared" si="427"/>
        <v/>
      </c>
      <c r="AO136" s="2" t="str">
        <f t="shared" si="428"/>
        <v/>
      </c>
      <c r="AP136" s="2" t="str">
        <f t="shared" si="429"/>
        <v/>
      </c>
      <c r="AS136" s="2" t="str">
        <f t="shared" si="430"/>
        <v/>
      </c>
      <c r="AT136" s="2" t="str">
        <f t="shared" si="431"/>
        <v/>
      </c>
      <c r="AU136" s="2" t="str">
        <f t="shared" si="432"/>
        <v/>
      </c>
      <c r="AV136" s="2" t="str">
        <f t="shared" si="433"/>
        <v/>
      </c>
      <c r="AW136" s="2" t="str">
        <f t="shared" si="434"/>
        <v/>
      </c>
      <c r="AX136" s="2" t="str">
        <f t="shared" si="435"/>
        <v/>
      </c>
      <c r="BA136" s="2" t="str">
        <f t="shared" si="436"/>
        <v/>
      </c>
      <c r="BB136" s="2" t="str">
        <f t="shared" si="437"/>
        <v/>
      </c>
      <c r="BE136" s="2" t="str">
        <f t="shared" si="438"/>
        <v/>
      </c>
      <c r="BF136" s="2" t="str">
        <f t="shared" si="439"/>
        <v/>
      </c>
      <c r="BG136" s="2" t="str">
        <f t="shared" si="440"/>
        <v/>
      </c>
      <c r="BH136" s="2" t="str">
        <f t="shared" si="441"/>
        <v/>
      </c>
      <c r="BI136" s="2" t="str">
        <f t="shared" si="442"/>
        <v/>
      </c>
      <c r="BJ136" s="2" t="str">
        <f t="shared" si="443"/>
        <v/>
      </c>
      <c r="BM136" s="2" t="str">
        <f t="shared" si="444"/>
        <v/>
      </c>
      <c r="BN136" s="2" t="str">
        <f t="shared" si="445"/>
        <v/>
      </c>
      <c r="BQ136" s="2" t="str">
        <f t="shared" si="446"/>
        <v/>
      </c>
      <c r="BR136" s="2" t="str">
        <f t="shared" si="447"/>
        <v/>
      </c>
      <c r="BS136" s="2" t="str">
        <f t="shared" si="448"/>
        <v/>
      </c>
      <c r="BT136" s="2" t="str">
        <f t="shared" si="449"/>
        <v/>
      </c>
      <c r="BU136" s="2" t="str">
        <f t="shared" si="450"/>
        <v/>
      </c>
      <c r="BV136" s="2" t="str">
        <f t="shared" si="451"/>
        <v/>
      </c>
      <c r="BY136" s="2" t="str">
        <f t="shared" si="452"/>
        <v/>
      </c>
      <c r="BZ136" s="2" t="str">
        <f t="shared" si="453"/>
        <v/>
      </c>
      <c r="CC136" s="2" t="str">
        <f t="shared" si="454"/>
        <v/>
      </c>
      <c r="CD136" s="2" t="str">
        <f t="shared" si="455"/>
        <v/>
      </c>
      <c r="CE136" s="2" t="str">
        <f t="shared" si="456"/>
        <v/>
      </c>
      <c r="CF136" s="2" t="str">
        <f t="shared" si="457"/>
        <v/>
      </c>
      <c r="CG136" s="2" t="str">
        <f t="shared" si="458"/>
        <v/>
      </c>
      <c r="CH136" s="2" t="str">
        <f t="shared" si="459"/>
        <v/>
      </c>
      <c r="CK136" s="2" t="str">
        <f t="shared" si="460"/>
        <v/>
      </c>
      <c r="CL136" s="2" t="str">
        <f t="shared" si="461"/>
        <v/>
      </c>
      <c r="CO136" s="2" t="str">
        <f t="shared" si="462"/>
        <v/>
      </c>
      <c r="CP136" s="2" t="str">
        <f t="shared" si="463"/>
        <v/>
      </c>
      <c r="CQ136" s="2" t="str">
        <f t="shared" si="464"/>
        <v/>
      </c>
      <c r="CR136" s="2" t="str">
        <f t="shared" si="465"/>
        <v/>
      </c>
      <c r="CS136" s="2" t="str">
        <f t="shared" si="466"/>
        <v/>
      </c>
      <c r="CT136" s="2" t="str">
        <f t="shared" si="467"/>
        <v/>
      </c>
      <c r="CW136" s="2" t="str">
        <f t="shared" si="468"/>
        <v/>
      </c>
      <c r="CX136" s="2" t="str">
        <f t="shared" si="469"/>
        <v/>
      </c>
      <c r="DA136" s="2" t="str">
        <f t="shared" si="470"/>
        <v/>
      </c>
      <c r="DB136" s="2" t="str">
        <f t="shared" si="471"/>
        <v/>
      </c>
      <c r="DC136" s="2" t="str">
        <f t="shared" si="472"/>
        <v/>
      </c>
      <c r="DD136" s="2" t="str">
        <f t="shared" si="473"/>
        <v/>
      </c>
      <c r="DE136" s="2" t="str">
        <f t="shared" si="474"/>
        <v/>
      </c>
      <c r="DF136" s="2" t="str">
        <f t="shared" si="475"/>
        <v/>
      </c>
      <c r="DI136" s="2" t="str">
        <f t="shared" si="476"/>
        <v/>
      </c>
      <c r="DJ136" s="2" t="str">
        <f t="shared" si="477"/>
        <v/>
      </c>
      <c r="DM136" s="2" t="str">
        <f t="shared" si="478"/>
        <v/>
      </c>
      <c r="DN136" s="2" t="str">
        <f t="shared" si="479"/>
        <v/>
      </c>
      <c r="DO136" s="2" t="str">
        <f t="shared" si="480"/>
        <v/>
      </c>
      <c r="DP136" s="2" t="str">
        <f t="shared" si="481"/>
        <v/>
      </c>
      <c r="DQ136" s="2" t="str">
        <f t="shared" si="482"/>
        <v/>
      </c>
      <c r="DR136" s="2" t="str">
        <f t="shared" si="483"/>
        <v/>
      </c>
    </row>
    <row r="137" spans="5:122" ht="13.5" customHeight="1">
      <c r="E137" s="83" t="str">
        <f t="shared" si="404"/>
        <v/>
      </c>
      <c r="F137" s="83" t="str">
        <f t="shared" si="405"/>
        <v/>
      </c>
      <c r="I137" s="83" t="str">
        <f t="shared" si="406"/>
        <v/>
      </c>
      <c r="J137" s="83" t="str">
        <f t="shared" si="407"/>
        <v/>
      </c>
      <c r="K137" s="83" t="str">
        <f t="shared" si="408"/>
        <v/>
      </c>
      <c r="L137" s="83" t="str">
        <f t="shared" si="409"/>
        <v/>
      </c>
      <c r="M137" s="83" t="str">
        <f t="shared" si="410"/>
        <v/>
      </c>
      <c r="N137" s="83" t="str">
        <f t="shared" si="411"/>
        <v/>
      </c>
      <c r="Q137" s="134" t="str">
        <f t="shared" si="412"/>
        <v/>
      </c>
      <c r="R137" s="83" t="str">
        <f t="shared" si="413"/>
        <v/>
      </c>
      <c r="U137" s="83" t="str">
        <f t="shared" si="414"/>
        <v/>
      </c>
      <c r="V137" s="83" t="str">
        <f t="shared" si="415"/>
        <v/>
      </c>
      <c r="W137" s="83" t="str">
        <f t="shared" si="416"/>
        <v/>
      </c>
      <c r="X137" s="83" t="str">
        <f t="shared" si="417"/>
        <v/>
      </c>
      <c r="Y137" s="83" t="str">
        <f t="shared" si="418"/>
        <v/>
      </c>
      <c r="Z137" s="83" t="str">
        <f t="shared" si="419"/>
        <v/>
      </c>
      <c r="AC137" s="83" t="str">
        <f t="shared" si="420"/>
        <v/>
      </c>
      <c r="AD137" s="83" t="str">
        <f t="shared" si="421"/>
        <v/>
      </c>
      <c r="AG137" s="83" t="str">
        <f t="shared" si="422"/>
        <v/>
      </c>
      <c r="AH137" s="83" t="str">
        <f t="shared" si="423"/>
        <v/>
      </c>
      <c r="AI137" s="83" t="str">
        <f t="shared" si="424"/>
        <v/>
      </c>
      <c r="AJ137" s="83" t="str">
        <f t="shared" si="425"/>
        <v/>
      </c>
      <c r="AK137" s="83" t="str">
        <f t="shared" si="426"/>
        <v/>
      </c>
      <c r="AL137" s="83" t="str">
        <f t="shared" si="427"/>
        <v/>
      </c>
      <c r="AO137" s="2" t="str">
        <f t="shared" si="428"/>
        <v/>
      </c>
      <c r="AP137" s="2" t="str">
        <f t="shared" si="429"/>
        <v/>
      </c>
      <c r="AS137" s="2" t="str">
        <f t="shared" si="430"/>
        <v/>
      </c>
      <c r="AT137" s="2" t="str">
        <f t="shared" si="431"/>
        <v/>
      </c>
      <c r="AU137" s="2" t="str">
        <f t="shared" si="432"/>
        <v/>
      </c>
      <c r="AV137" s="2" t="str">
        <f t="shared" si="433"/>
        <v/>
      </c>
      <c r="AW137" s="2" t="str">
        <f t="shared" si="434"/>
        <v/>
      </c>
      <c r="AX137" s="2" t="str">
        <f t="shared" si="435"/>
        <v/>
      </c>
      <c r="BA137" s="2" t="str">
        <f t="shared" si="436"/>
        <v/>
      </c>
      <c r="BB137" s="2" t="str">
        <f t="shared" si="437"/>
        <v/>
      </c>
      <c r="BE137" s="2" t="str">
        <f t="shared" si="438"/>
        <v/>
      </c>
      <c r="BF137" s="2" t="str">
        <f t="shared" si="439"/>
        <v/>
      </c>
      <c r="BG137" s="2" t="str">
        <f t="shared" si="440"/>
        <v/>
      </c>
      <c r="BH137" s="2" t="str">
        <f t="shared" si="441"/>
        <v/>
      </c>
      <c r="BI137" s="2" t="str">
        <f t="shared" si="442"/>
        <v/>
      </c>
      <c r="BJ137" s="2" t="str">
        <f t="shared" si="443"/>
        <v/>
      </c>
      <c r="BM137" s="2" t="str">
        <f t="shared" si="444"/>
        <v/>
      </c>
      <c r="BN137" s="2" t="str">
        <f t="shared" si="445"/>
        <v/>
      </c>
      <c r="BQ137" s="2" t="str">
        <f t="shared" si="446"/>
        <v/>
      </c>
      <c r="BR137" s="2" t="str">
        <f t="shared" si="447"/>
        <v/>
      </c>
      <c r="BS137" s="2" t="str">
        <f t="shared" si="448"/>
        <v/>
      </c>
      <c r="BT137" s="2" t="str">
        <f t="shared" si="449"/>
        <v/>
      </c>
      <c r="BU137" s="2" t="str">
        <f t="shared" si="450"/>
        <v/>
      </c>
      <c r="BV137" s="2" t="str">
        <f t="shared" si="451"/>
        <v/>
      </c>
      <c r="BY137" s="2" t="str">
        <f t="shared" si="452"/>
        <v/>
      </c>
      <c r="BZ137" s="2" t="str">
        <f t="shared" si="453"/>
        <v/>
      </c>
      <c r="CC137" s="2" t="str">
        <f t="shared" si="454"/>
        <v/>
      </c>
      <c r="CD137" s="2" t="str">
        <f t="shared" si="455"/>
        <v/>
      </c>
      <c r="CE137" s="2" t="str">
        <f t="shared" si="456"/>
        <v/>
      </c>
      <c r="CF137" s="2" t="str">
        <f t="shared" si="457"/>
        <v/>
      </c>
      <c r="CG137" s="2" t="str">
        <f t="shared" si="458"/>
        <v/>
      </c>
      <c r="CH137" s="2" t="str">
        <f t="shared" si="459"/>
        <v/>
      </c>
      <c r="CK137" s="2" t="str">
        <f t="shared" si="460"/>
        <v/>
      </c>
      <c r="CL137" s="2" t="str">
        <f t="shared" si="461"/>
        <v/>
      </c>
      <c r="CO137" s="2" t="str">
        <f t="shared" si="462"/>
        <v/>
      </c>
      <c r="CP137" s="2" t="str">
        <f t="shared" si="463"/>
        <v/>
      </c>
      <c r="CQ137" s="2" t="str">
        <f t="shared" si="464"/>
        <v/>
      </c>
      <c r="CR137" s="2" t="str">
        <f t="shared" si="465"/>
        <v/>
      </c>
      <c r="CS137" s="2" t="str">
        <f t="shared" si="466"/>
        <v/>
      </c>
      <c r="CT137" s="2" t="str">
        <f t="shared" si="467"/>
        <v/>
      </c>
      <c r="CW137" s="2" t="str">
        <f t="shared" si="468"/>
        <v/>
      </c>
      <c r="CX137" s="2" t="str">
        <f t="shared" si="469"/>
        <v/>
      </c>
      <c r="DA137" s="2" t="str">
        <f t="shared" si="470"/>
        <v/>
      </c>
      <c r="DB137" s="2" t="str">
        <f t="shared" si="471"/>
        <v/>
      </c>
      <c r="DC137" s="2" t="str">
        <f t="shared" si="472"/>
        <v/>
      </c>
      <c r="DD137" s="2" t="str">
        <f t="shared" si="473"/>
        <v/>
      </c>
      <c r="DE137" s="2" t="str">
        <f t="shared" si="474"/>
        <v/>
      </c>
      <c r="DF137" s="2" t="str">
        <f t="shared" si="475"/>
        <v/>
      </c>
      <c r="DI137" s="2" t="str">
        <f t="shared" si="476"/>
        <v/>
      </c>
      <c r="DJ137" s="2" t="str">
        <f t="shared" si="477"/>
        <v/>
      </c>
      <c r="DM137" s="2" t="str">
        <f t="shared" si="478"/>
        <v/>
      </c>
      <c r="DN137" s="2" t="str">
        <f t="shared" si="479"/>
        <v/>
      </c>
      <c r="DO137" s="2" t="str">
        <f t="shared" si="480"/>
        <v/>
      </c>
      <c r="DP137" s="2" t="str">
        <f t="shared" si="481"/>
        <v/>
      </c>
      <c r="DQ137" s="2" t="str">
        <f t="shared" si="482"/>
        <v/>
      </c>
      <c r="DR137" s="2" t="str">
        <f t="shared" si="483"/>
        <v/>
      </c>
    </row>
  </sheetData>
  <conditionalFormatting sqref="N83:N117 N59:N81 N51:N56 CT51:CT54 CT56 DR51:DR54 DR56 DF54 DF56:DF57 ED51:ED54 ED56 EP51:EP54 EP56 FB51:FB54 FB56 AX11:AX32 CH11:CH36 ED11:ED40 ED42:ED49 DR11:DR49 CH39:CH49 N11:N49 Z11:Z49 AL11:AL49 BJ11:BJ49 BV11:BV49 DF11:DF48 EP18:EP49 AX34:AX49 CT11:CT49 FB35:FB49 FB17:FB33">
    <cfRule type="containsText" dxfId="77" priority="188" operator="containsText" text="!">
      <formula>NOT(ISERROR(SEARCH("!",N11)))</formula>
    </cfRule>
  </conditionalFormatting>
  <conditionalFormatting sqref="Z83:Z117 Z59:Z81 Z51:Z56">
    <cfRule type="containsText" dxfId="76" priority="187" operator="containsText" text="!">
      <formula>NOT(ISERROR(SEARCH("!",Z51)))</formula>
    </cfRule>
  </conditionalFormatting>
  <conditionalFormatting sqref="AL83:AL117 AL59:AL81 AL51:AL56">
    <cfRule type="containsText" dxfId="75" priority="186" operator="containsText" text="!">
      <formula>NOT(ISERROR(SEARCH("!",AL51)))</formula>
    </cfRule>
  </conditionalFormatting>
  <conditionalFormatting sqref="AX83:AX117 AX59:AX81 AX51:AX56">
    <cfRule type="containsText" dxfId="74" priority="185" operator="containsText" text="!">
      <formula>NOT(ISERROR(SEARCH("!",AX51)))</formula>
    </cfRule>
  </conditionalFormatting>
  <conditionalFormatting sqref="BJ83:BJ117 BJ59:BJ81 BJ51:BJ53">
    <cfRule type="containsText" dxfId="73" priority="181" operator="containsText" text="!">
      <formula>NOT(ISERROR(SEARCH("!",BJ51)))</formula>
    </cfRule>
  </conditionalFormatting>
  <conditionalFormatting sqref="BV83:BV117 BV59:BV81 BV51:BV53">
    <cfRule type="containsText" dxfId="72" priority="178" operator="containsText" text="!">
      <formula>NOT(ISERROR(SEARCH("!",BV51)))</formula>
    </cfRule>
  </conditionalFormatting>
  <conditionalFormatting sqref="CH83:CH117 CH59 CH51:CH56 CH63:CH81">
    <cfRule type="containsText" dxfId="71" priority="173" operator="containsText" text="!">
      <formula>NOT(ISERROR(SEARCH("!",CH51)))</formula>
    </cfRule>
  </conditionalFormatting>
  <conditionalFormatting sqref="CT83:CT117 CT59:CT81">
    <cfRule type="containsText" dxfId="70" priority="169" operator="containsText" text="!">
      <formula>NOT(ISERROR(SEARCH("!",CT59)))</formula>
    </cfRule>
  </conditionalFormatting>
  <conditionalFormatting sqref="DF83:DF117 DF52:DF53 DF75:DF81 DF59:DF73">
    <cfRule type="containsText" dxfId="69" priority="168" operator="containsText" text="!">
      <formula>NOT(ISERROR(SEARCH("!",DF52)))</formula>
    </cfRule>
  </conditionalFormatting>
  <conditionalFormatting sqref="DR83:DR117 DR59:DR81">
    <cfRule type="containsText" dxfId="68" priority="167" operator="containsText" text="!">
      <formula>NOT(ISERROR(SEARCH("!",DR59)))</formula>
    </cfRule>
  </conditionalFormatting>
  <conditionalFormatting sqref="DF49">
    <cfRule type="containsText" dxfId="67" priority="163" operator="containsText" text="!">
      <formula>NOT(ISERROR(SEARCH("!",DF49)))</formula>
    </cfRule>
  </conditionalFormatting>
  <conditionalFormatting sqref="DF74">
    <cfRule type="containsText" dxfId="66" priority="162" operator="containsText" text="!">
      <formula>NOT(ISERROR(SEARCH("!",DF74)))</formula>
    </cfRule>
  </conditionalFormatting>
  <conditionalFormatting sqref="N57">
    <cfRule type="containsText" dxfId="65" priority="161" operator="containsText" text="!">
      <formula>NOT(ISERROR(SEARCH("!",N57)))</formula>
    </cfRule>
  </conditionalFormatting>
  <conditionalFormatting sqref="Z57">
    <cfRule type="containsText" dxfId="64" priority="160" operator="containsText" text="!">
      <formula>NOT(ISERROR(SEARCH("!",Z57)))</formula>
    </cfRule>
  </conditionalFormatting>
  <conditionalFormatting sqref="AL57">
    <cfRule type="containsText" dxfId="63" priority="159" operator="containsText" text="!">
      <formula>NOT(ISERROR(SEARCH("!",AL57)))</formula>
    </cfRule>
  </conditionalFormatting>
  <conditionalFormatting sqref="AX57">
    <cfRule type="containsText" dxfId="62" priority="158" operator="containsText" text="!">
      <formula>NOT(ISERROR(SEARCH("!",AX57)))</formula>
    </cfRule>
  </conditionalFormatting>
  <conditionalFormatting sqref="BJ57">
    <cfRule type="containsText" dxfId="61" priority="154" operator="containsText" text="!">
      <formula>NOT(ISERROR(SEARCH("!",BJ57)))</formula>
    </cfRule>
  </conditionalFormatting>
  <conditionalFormatting sqref="BV57">
    <cfRule type="containsText" dxfId="60" priority="151" operator="containsText" text="!">
      <formula>NOT(ISERROR(SEARCH("!",BV57)))</formula>
    </cfRule>
  </conditionalFormatting>
  <conditionalFormatting sqref="CH57">
    <cfRule type="containsText" dxfId="59" priority="146" operator="containsText" text="!">
      <formula>NOT(ISERROR(SEARCH("!",CH57)))</formula>
    </cfRule>
  </conditionalFormatting>
  <conditionalFormatting sqref="CT57">
    <cfRule type="containsText" dxfId="58" priority="142" operator="containsText" text="!">
      <formula>NOT(ISERROR(SEARCH("!",CT57)))</formula>
    </cfRule>
  </conditionalFormatting>
  <conditionalFormatting sqref="DF57">
    <cfRule type="containsText" dxfId="57" priority="141" operator="containsText" text="!">
      <formula>NOT(ISERROR(SEARCH("!",DF57)))</formula>
    </cfRule>
  </conditionalFormatting>
  <conditionalFormatting sqref="DR57">
    <cfRule type="containsText" dxfId="56" priority="140" operator="containsText" text="!">
      <formula>NOT(ISERROR(SEARCH("!",DR57)))</formula>
    </cfRule>
  </conditionalFormatting>
  <conditionalFormatting sqref="N58">
    <cfRule type="containsText" dxfId="55" priority="137" operator="containsText" text="!">
      <formula>NOT(ISERROR(SEARCH("!",N58)))</formula>
    </cfRule>
  </conditionalFormatting>
  <conditionalFormatting sqref="Z58">
    <cfRule type="containsText" dxfId="54" priority="136" operator="containsText" text="!">
      <formula>NOT(ISERROR(SEARCH("!",Z58)))</formula>
    </cfRule>
  </conditionalFormatting>
  <conditionalFormatting sqref="AL58">
    <cfRule type="containsText" dxfId="53" priority="135" operator="containsText" text="!">
      <formula>NOT(ISERROR(SEARCH("!",AL58)))</formula>
    </cfRule>
  </conditionalFormatting>
  <conditionalFormatting sqref="AX58">
    <cfRule type="containsText" dxfId="52" priority="134" operator="containsText" text="!">
      <formula>NOT(ISERROR(SEARCH("!",AX58)))</formula>
    </cfRule>
  </conditionalFormatting>
  <conditionalFormatting sqref="BJ58">
    <cfRule type="containsText" dxfId="51" priority="130" operator="containsText" text="!">
      <formula>NOT(ISERROR(SEARCH("!",BJ58)))</formula>
    </cfRule>
  </conditionalFormatting>
  <conditionalFormatting sqref="BV58">
    <cfRule type="containsText" dxfId="50" priority="127" operator="containsText" text="!">
      <formula>NOT(ISERROR(SEARCH("!",BV58)))</formula>
    </cfRule>
  </conditionalFormatting>
  <conditionalFormatting sqref="CH58">
    <cfRule type="containsText" dxfId="49" priority="122" operator="containsText" text="!">
      <formula>NOT(ISERROR(SEARCH("!",CH58)))</formula>
    </cfRule>
  </conditionalFormatting>
  <conditionalFormatting sqref="CT58">
    <cfRule type="containsText" dxfId="48" priority="118" operator="containsText" text="!">
      <formula>NOT(ISERROR(SEARCH("!",CT58)))</formula>
    </cfRule>
  </conditionalFormatting>
  <conditionalFormatting sqref="DR58">
    <cfRule type="containsText" dxfId="47" priority="116" operator="containsText" text="!">
      <formula>NOT(ISERROR(SEARCH("!",DR58)))</formula>
    </cfRule>
  </conditionalFormatting>
  <conditionalFormatting sqref="DF54">
    <cfRule type="containsText" dxfId="46" priority="88" operator="containsText" text="!">
      <formula>NOT(ISERROR(SEARCH("!",DF54)))</formula>
    </cfRule>
  </conditionalFormatting>
  <conditionalFormatting sqref="DF58">
    <cfRule type="containsText" dxfId="45" priority="87" operator="containsText" text="!">
      <formula>NOT(ISERROR(SEARCH("!",DF58)))</formula>
    </cfRule>
  </conditionalFormatting>
  <conditionalFormatting sqref="DF58">
    <cfRule type="containsText" dxfId="44" priority="86" operator="containsText" text="!">
      <formula>NOT(ISERROR(SEARCH("!",DF58)))</formula>
    </cfRule>
  </conditionalFormatting>
  <conditionalFormatting sqref="N50">
    <cfRule type="containsText" dxfId="43" priority="85" operator="containsText" text="!">
      <formula>NOT(ISERROR(SEARCH("!",N50)))</formula>
    </cfRule>
  </conditionalFormatting>
  <conditionalFormatting sqref="Z50">
    <cfRule type="containsText" dxfId="42" priority="84" operator="containsText" text="!">
      <formula>NOT(ISERROR(SEARCH("!",Z50)))</formula>
    </cfRule>
  </conditionalFormatting>
  <conditionalFormatting sqref="AL50">
    <cfRule type="containsText" dxfId="41" priority="83" operator="containsText" text="!">
      <formula>NOT(ISERROR(SEARCH("!",AL50)))</formula>
    </cfRule>
  </conditionalFormatting>
  <conditionalFormatting sqref="AX50">
    <cfRule type="containsText" dxfId="40" priority="82" operator="containsText" text="!">
      <formula>NOT(ISERROR(SEARCH("!",AX50)))</formula>
    </cfRule>
  </conditionalFormatting>
  <conditionalFormatting sqref="BJ50">
    <cfRule type="containsText" dxfId="39" priority="78" operator="containsText" text="!">
      <formula>NOT(ISERROR(SEARCH("!",BJ50)))</formula>
    </cfRule>
  </conditionalFormatting>
  <conditionalFormatting sqref="BV50">
    <cfRule type="containsText" dxfId="38" priority="75" operator="containsText" text="!">
      <formula>NOT(ISERROR(SEARCH("!",BV50)))</formula>
    </cfRule>
  </conditionalFormatting>
  <conditionalFormatting sqref="CH50">
    <cfRule type="containsText" dxfId="37" priority="70" operator="containsText" text="!">
      <formula>NOT(ISERROR(SEARCH("!",CH50)))</formula>
    </cfRule>
  </conditionalFormatting>
  <conditionalFormatting sqref="CT50">
    <cfRule type="containsText" dxfId="36" priority="66" operator="containsText" text="!">
      <formula>NOT(ISERROR(SEARCH("!",CT50)))</formula>
    </cfRule>
  </conditionalFormatting>
  <conditionalFormatting sqref="DR50">
    <cfRule type="containsText" dxfId="35" priority="65" operator="containsText" text="!">
      <formula>NOT(ISERROR(SEARCH("!",DR50)))</formula>
    </cfRule>
  </conditionalFormatting>
  <conditionalFormatting sqref="DF50">
    <cfRule type="containsText" dxfId="34" priority="62" operator="containsText" text="!">
      <formula>NOT(ISERROR(SEARCH("!",DF50)))</formula>
    </cfRule>
  </conditionalFormatting>
  <conditionalFormatting sqref="DF51">
    <cfRule type="containsText" dxfId="33" priority="61" operator="containsText" text="!">
      <formula>NOT(ISERROR(SEARCH("!",DF51)))</formula>
    </cfRule>
  </conditionalFormatting>
  <conditionalFormatting sqref="ED83:ED117 ED59:ED81">
    <cfRule type="containsText" dxfId="32" priority="60" operator="containsText" text="!">
      <formula>NOT(ISERROR(SEARCH("!",ED59)))</formula>
    </cfRule>
  </conditionalFormatting>
  <conditionalFormatting sqref="ED57">
    <cfRule type="containsText" dxfId="31" priority="59" operator="containsText" text="!">
      <formula>NOT(ISERROR(SEARCH("!",ED57)))</formula>
    </cfRule>
  </conditionalFormatting>
  <conditionalFormatting sqref="ED58">
    <cfRule type="containsText" dxfId="30" priority="58" operator="containsText" text="!">
      <formula>NOT(ISERROR(SEARCH("!",ED58)))</formula>
    </cfRule>
  </conditionalFormatting>
  <conditionalFormatting sqref="ED50">
    <cfRule type="containsText" dxfId="29" priority="57" operator="containsText" text="!">
      <formula>NOT(ISERROR(SEARCH("!",ED50)))</formula>
    </cfRule>
  </conditionalFormatting>
  <conditionalFormatting sqref="EP83:EP117 EP80:EP81">
    <cfRule type="containsText" dxfId="28" priority="56" operator="containsText" text="!">
      <formula>NOT(ISERROR(SEARCH("!",EP80)))</formula>
    </cfRule>
  </conditionalFormatting>
  <conditionalFormatting sqref="FB83:FB117 FB80:FB81">
    <cfRule type="containsText" dxfId="27" priority="52" operator="containsText" text="!">
      <formula>NOT(ISERROR(SEARCH("!",FB80)))</formula>
    </cfRule>
  </conditionalFormatting>
  <conditionalFormatting sqref="DR41:DR42">
    <cfRule type="containsText" dxfId="26" priority="43" operator="containsText" text="!">
      <formula>NOT(ISERROR(SEARCH("!",DR41)))</formula>
    </cfRule>
  </conditionalFormatting>
  <conditionalFormatting sqref="ED41:ED42">
    <cfRule type="containsText" dxfId="25" priority="42" operator="containsText" text="!">
      <formula>NOT(ISERROR(SEARCH("!",ED41)))</formula>
    </cfRule>
  </conditionalFormatting>
  <conditionalFormatting sqref="EP11:EP15">
    <cfRule type="containsText" dxfId="24" priority="40" operator="containsText" text="!">
      <formula>NOT(ISERROR(SEARCH("!",EP11)))</formula>
    </cfRule>
  </conditionalFormatting>
  <conditionalFormatting sqref="EP59:EP79">
    <cfRule type="containsText" dxfId="23" priority="39" operator="containsText" text="!">
      <formula>NOT(ISERROR(SEARCH("!",EP59)))</formula>
    </cfRule>
  </conditionalFormatting>
  <conditionalFormatting sqref="EP57">
    <cfRule type="containsText" dxfId="22" priority="38" operator="containsText" text="!">
      <formula>NOT(ISERROR(SEARCH("!",EP57)))</formula>
    </cfRule>
  </conditionalFormatting>
  <conditionalFormatting sqref="EP58">
    <cfRule type="containsText" dxfId="21" priority="37" operator="containsText" text="!">
      <formula>NOT(ISERROR(SEARCH("!",EP58)))</formula>
    </cfRule>
  </conditionalFormatting>
  <conditionalFormatting sqref="EP50">
    <cfRule type="containsText" dxfId="20" priority="36" operator="containsText" text="!">
      <formula>NOT(ISERROR(SEARCH("!",EP50)))</formula>
    </cfRule>
  </conditionalFormatting>
  <conditionalFormatting sqref="EP42">
    <cfRule type="containsText" dxfId="19" priority="35" operator="containsText" text="!">
      <formula>NOT(ISERROR(SEARCH("!",EP42)))</formula>
    </cfRule>
  </conditionalFormatting>
  <conditionalFormatting sqref="FB11:FB13">
    <cfRule type="containsText" dxfId="18" priority="34" operator="containsText" text="!">
      <formula>NOT(ISERROR(SEARCH("!",FB11)))</formula>
    </cfRule>
  </conditionalFormatting>
  <conditionalFormatting sqref="FB59:FB79">
    <cfRule type="containsText" dxfId="17" priority="33" operator="containsText" text="!">
      <formula>NOT(ISERROR(SEARCH("!",FB59)))</formula>
    </cfRule>
  </conditionalFormatting>
  <conditionalFormatting sqref="FB57">
    <cfRule type="containsText" dxfId="16" priority="32" operator="containsText" text="!">
      <formula>NOT(ISERROR(SEARCH("!",FB57)))</formula>
    </cfRule>
  </conditionalFormatting>
  <conditionalFormatting sqref="FB58">
    <cfRule type="containsText" dxfId="15" priority="31" operator="containsText" text="!">
      <formula>NOT(ISERROR(SEARCH("!",FB58)))</formula>
    </cfRule>
  </conditionalFormatting>
  <conditionalFormatting sqref="FB50">
    <cfRule type="containsText" dxfId="14" priority="30" operator="containsText" text="!">
      <formula>NOT(ISERROR(SEARCH("!",FB50)))</formula>
    </cfRule>
  </conditionalFormatting>
  <conditionalFormatting sqref="FB14">
    <cfRule type="containsText" dxfId="13" priority="29" operator="containsText" text="!">
      <formula>NOT(ISERROR(SEARCH("!",FB14)))</formula>
    </cfRule>
  </conditionalFormatting>
  <conditionalFormatting sqref="FB15">
    <cfRule type="containsText" dxfId="12" priority="28" operator="containsText" text="!">
      <formula>NOT(ISERROR(SEARCH("!",FB15)))</formula>
    </cfRule>
  </conditionalFormatting>
  <conditionalFormatting sqref="FB42">
    <cfRule type="containsText" dxfId="11" priority="27" operator="containsText" text="!">
      <formula>NOT(ISERROR(SEARCH("!",FB42)))</formula>
    </cfRule>
  </conditionalFormatting>
  <conditionalFormatting sqref="EP16:EP17">
    <cfRule type="containsText" dxfId="10" priority="25" operator="containsText" text="!">
      <formula>NOT(ISERROR(SEARCH("!",EP16)))</formula>
    </cfRule>
  </conditionalFormatting>
  <conditionalFormatting sqref="FB16">
    <cfRule type="containsText" dxfId="9" priority="24" operator="containsText" text="!">
      <formula>NOT(ISERROR(SEARCH("!",FB16)))</formula>
    </cfRule>
  </conditionalFormatting>
  <conditionalFormatting sqref="BJ54:BJ56">
    <cfRule type="containsText" dxfId="8" priority="22" operator="containsText" text="!">
      <formula>NOT(ISERROR(SEARCH("!",BJ54)))</formula>
    </cfRule>
  </conditionalFormatting>
  <conditionalFormatting sqref="BV54:BV56">
    <cfRule type="containsText" dxfId="7" priority="19" operator="containsText" text="!">
      <formula>NOT(ISERROR(SEARCH("!",BV54)))</formula>
    </cfRule>
  </conditionalFormatting>
  <conditionalFormatting sqref="CT55 DR55 DF55 ED55 EP55 FB55">
    <cfRule type="containsText" dxfId="6" priority="8" operator="containsText" text="!">
      <formula>NOT(ISERROR(SEARCH("!",CT55)))</formula>
    </cfRule>
  </conditionalFormatting>
  <conditionalFormatting sqref="DF55">
    <cfRule type="containsText" dxfId="5" priority="7" operator="containsText" text="!">
      <formula>NOT(ISERROR(SEARCH("!",DF55)))</formula>
    </cfRule>
  </conditionalFormatting>
  <conditionalFormatting sqref="CH60:CH62">
    <cfRule type="containsText" dxfId="4" priority="6" operator="containsText" text="!">
      <formula>NOT(ISERROR(SEARCH("!",CH60)))</formula>
    </cfRule>
  </conditionalFormatting>
  <conditionalFormatting sqref="CH37:CH38">
    <cfRule type="containsText" dxfId="3" priority="5" operator="containsText" text="!">
      <formula>NOT(ISERROR(SEARCH("!",CH37)))</formula>
    </cfRule>
  </conditionalFormatting>
  <conditionalFormatting sqref="AX33">
    <cfRule type="containsText" dxfId="2" priority="4" operator="containsText" text="!">
      <formula>NOT(ISERROR(SEARCH("!",AX33)))</formula>
    </cfRule>
  </conditionalFormatting>
  <conditionalFormatting sqref="ED41">
    <cfRule type="containsText" dxfId="1" priority="3" operator="containsText" text="!">
      <formula>NOT(ISERROR(SEARCH("!",ED41)))</formula>
    </cfRule>
  </conditionalFormatting>
  <conditionalFormatting sqref="FB34">
    <cfRule type="containsText" dxfId="0" priority="1" operator="containsText" text="!">
      <formula>NOT(ISERROR(SEARCH("!",FB34)))</formula>
    </cfRule>
  </conditionalFormatting>
  <dataValidations count="3">
    <dataValidation type="list" allowBlank="1" showInputMessage="1" showErrorMessage="1" sqref="EB57:EB69 BH11:BH137 EN11:EN117 EZ36:EZ69 DP34:DP45 EZ74:EZ117 EZ71:EZ72 DD59:DD69 EB74:EB78 EB80:EB117 DP48:DP55 DD11:DD17 DD19:DD47 EZ11:EZ34 DD49:DD57 AJ11:AJ137 X11:X137 L11:L137 DP74:DP137 EB11:EB29 DP59:DP69 DP11:DP29 EB48:EB55 AV11:AV137 CF11:CF137 CR11:CR117 EB34:EB45 BT11:BT137" xr:uid="{00000000-0002-0000-0300-000000000000}">
      <formula1>$A$1:$A$162</formula1>
    </dataValidation>
    <dataValidation type="list" allowBlank="1" showInputMessage="1" showErrorMessage="1" sqref="DD74" xr:uid="{00000000-0002-0000-0300-000001000000}">
      <formula1>$A$1:$A$120</formula1>
    </dataValidation>
    <dataValidation type="list" allowBlank="1" showInputMessage="1" showErrorMessage="1" sqref="CR118:CR137" xr:uid="{00000000-0002-0000-0300-000002000000}">
      <formula1>$A$1:$A$121</formula1>
    </dataValidation>
  </dataValidations>
  <pageMargins left="0.75" right="0.75" top="1" bottom="1" header="0.5" footer="0.5"/>
  <pageSetup orientation="portrait" horizontalDpi="4294967292" verticalDpi="4294967292"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4000000}">
          <x14:formula1>
            <xm:f>info_parties!$A$1:$A$104</xm:f>
          </x14:formula1>
          <xm:sqref>DD76:DD137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BED2BE"/>
  </sheetPr>
  <dimension ref="A1:JB207"/>
  <sheetViews>
    <sheetView zoomScaleNormal="100" workbookViewId="0">
      <pane xSplit="2" ySplit="10" topLeftCell="EE44" activePane="bottomRight" state="frozen"/>
      <selection activeCell="I6" sqref="I6"/>
      <selection pane="topRight" activeCell="I6" sqref="I6"/>
      <selection pane="bottomLeft" activeCell="I6" sqref="I6"/>
      <selection pane="bottomRight" activeCell="EM64" sqref="EM64"/>
    </sheetView>
  </sheetViews>
  <sheetFormatPr defaultColWidth="5.7109375" defaultRowHeight="13.5" customHeight="1"/>
  <cols>
    <col min="1" max="1" width="11.42578125" style="2" customWidth="1"/>
    <col min="2" max="2" width="22.85546875" style="2" customWidth="1"/>
    <col min="3" max="3" width="11.42578125" style="2" customWidth="1"/>
    <col min="4" max="4" width="5.7109375" style="2"/>
    <col min="5" max="5" width="11.42578125" style="2" customWidth="1"/>
    <col min="6" max="6" width="17.42578125" style="2" bestFit="1" customWidth="1"/>
    <col min="7" max="8" width="5.7109375" style="2"/>
    <col min="9" max="10" width="6" style="2" bestFit="1" customWidth="1"/>
    <col min="11" max="11" width="11.42578125" style="2" customWidth="1"/>
    <col min="12" max="16" width="5.7109375" style="2"/>
    <col min="17" max="17" width="11.42578125" style="2" customWidth="1"/>
    <col min="18" max="22" width="5.7109375" style="2"/>
    <col min="23" max="23" width="11.42578125" style="2" customWidth="1"/>
    <col min="24" max="24" width="5.7109375" style="2"/>
    <col min="25" max="25" width="11.42578125" style="2" customWidth="1"/>
    <col min="26" max="27" width="6" style="2" bestFit="1" customWidth="1"/>
    <col min="28" max="28" width="5.7109375" style="2"/>
    <col min="29" max="29" width="6" style="2" bestFit="1" customWidth="1"/>
    <col min="30" max="30" width="6.42578125" style="2" bestFit="1" customWidth="1"/>
    <col min="31" max="31" width="11.42578125" style="2" customWidth="1"/>
    <col min="32" max="36" width="5.7109375" style="2"/>
    <col min="37" max="37" width="11.42578125" style="2" customWidth="1"/>
    <col min="38" max="42" width="5.7109375" style="2"/>
    <col min="43" max="43" width="11.42578125" style="2" customWidth="1"/>
    <col min="44" max="44" width="5.7109375" style="2"/>
    <col min="45" max="45" width="11.42578125" style="2" customWidth="1"/>
    <col min="46" max="46" width="6.28515625" style="2" bestFit="1" customWidth="1"/>
    <col min="47" max="47" width="6.42578125" style="2" bestFit="1" customWidth="1"/>
    <col min="48" max="48" width="5.7109375" style="2"/>
    <col min="49" max="49" width="6" style="2" bestFit="1" customWidth="1"/>
    <col min="50" max="50" width="6.42578125" style="2" bestFit="1" customWidth="1"/>
    <col min="51" max="51" width="11.42578125" style="2" customWidth="1"/>
    <col min="52" max="56" width="5.7109375" style="2"/>
    <col min="57" max="57" width="11.42578125" style="2" customWidth="1"/>
    <col min="58" max="62" width="5.7109375" style="2"/>
    <col min="63" max="63" width="11.42578125" style="2" customWidth="1"/>
    <col min="64" max="64" width="5.7109375" style="2"/>
    <col min="65" max="65" width="11.42578125" style="2" customWidth="1"/>
    <col min="66" max="66" width="6" style="2" bestFit="1" customWidth="1"/>
    <col min="67" max="67" width="6.42578125" style="2" bestFit="1" customWidth="1"/>
    <col min="68" max="68" width="5.7109375" style="2"/>
    <col min="69" max="69" width="6" style="2" bestFit="1" customWidth="1"/>
    <col min="70" max="70" width="6.42578125" style="2" bestFit="1" customWidth="1"/>
    <col min="71" max="71" width="11.42578125" style="2" customWidth="1"/>
    <col min="72" max="76" width="5.7109375" style="2"/>
    <col min="77" max="77" width="11.42578125" style="2" customWidth="1"/>
    <col min="78" max="82" width="5.7109375" style="2"/>
    <col min="83" max="83" width="11.42578125" style="2" customWidth="1"/>
    <col min="84" max="84" width="5.7109375" style="2"/>
    <col min="85" max="85" width="11.42578125" style="2" customWidth="1"/>
    <col min="86" max="86" width="5.7109375" style="2"/>
    <col min="87" max="87" width="6" style="2" bestFit="1" customWidth="1"/>
    <col min="88" max="89" width="5.7109375" style="2"/>
    <col min="90" max="90" width="7" style="2" customWidth="1"/>
    <col min="91" max="91" width="11.42578125" style="2" customWidth="1"/>
    <col min="92" max="93" width="5.7109375" style="2"/>
    <col min="94" max="94" width="6.42578125" style="2" bestFit="1" customWidth="1"/>
    <col min="95" max="96" width="5.7109375" style="2"/>
    <col min="97" max="97" width="11.42578125" style="2" customWidth="1"/>
    <col min="98" max="102" width="5.7109375" style="2"/>
    <col min="103" max="103" width="11.42578125" style="2" customWidth="1"/>
    <col min="104" max="104" width="5.7109375" style="2"/>
    <col min="105" max="105" width="11.42578125" style="2" customWidth="1"/>
    <col min="106" max="106" width="6.85546875" style="2" bestFit="1" customWidth="1"/>
    <col min="107" max="110" width="5.7109375" style="2"/>
    <col min="111" max="111" width="11.42578125" style="2" customWidth="1"/>
    <col min="112" max="116" width="5.7109375" style="2"/>
    <col min="117" max="117" width="11.42578125" style="2" customWidth="1"/>
    <col min="118" max="122" width="5.7109375" style="2"/>
    <col min="123" max="123" width="11.42578125" style="2" customWidth="1"/>
    <col min="124" max="124" width="5.7109375" style="2"/>
    <col min="125" max="125" width="11.42578125" style="2" customWidth="1"/>
    <col min="126" max="130" width="5.7109375" style="2"/>
    <col min="131" max="131" width="11.42578125" style="2" customWidth="1"/>
    <col min="132" max="136" width="5.7109375" style="2"/>
    <col min="137" max="137" width="11.42578125" style="2" customWidth="1"/>
    <col min="138" max="142" width="5.7109375" style="2"/>
    <col min="143" max="143" width="11.42578125" style="2" customWidth="1"/>
    <col min="144" max="144" width="5.7109375" style="2"/>
    <col min="145" max="145" width="11.42578125" style="2" customWidth="1"/>
    <col min="146" max="147" width="5.7109375" style="2"/>
    <col min="148" max="148" width="7.7109375" style="2" bestFit="1" customWidth="1"/>
    <col min="149" max="150" width="5.7109375" style="2"/>
    <col min="151" max="151" width="11.42578125" style="2" customWidth="1"/>
    <col min="152" max="156" width="5.7109375" style="2"/>
    <col min="157" max="157" width="11.42578125" style="2" customWidth="1"/>
    <col min="158" max="162" width="5.7109375" style="2"/>
    <col min="163" max="163" width="11.42578125" style="2" customWidth="1"/>
    <col min="164" max="182" width="5.7109375" style="2"/>
    <col min="183" max="183" width="11.42578125" style="2" customWidth="1"/>
    <col min="184" max="190" width="5.7109375" style="2"/>
    <col min="191" max="191" width="11.42578125" style="2" customWidth="1"/>
    <col min="192" max="196" width="5.7109375" style="2"/>
    <col min="197" max="197" width="11.42578125" style="2" customWidth="1"/>
    <col min="198" max="202" width="5.7109375" style="2"/>
    <col min="203" max="203" width="11.42578125" style="2" customWidth="1"/>
    <col min="204" max="204" width="5.7109375" style="2"/>
    <col min="205" max="205" width="11.42578125" style="2" customWidth="1"/>
    <col min="206" max="210" width="5.7109375" style="2"/>
    <col min="211" max="211" width="11.42578125" style="2" customWidth="1"/>
    <col min="212" max="216" width="5.7109375" style="2"/>
    <col min="217" max="217" width="11.42578125" style="2" customWidth="1"/>
    <col min="218" max="222" width="5.7109375" style="2"/>
    <col min="223" max="223" width="11.42578125" style="2" customWidth="1"/>
    <col min="224" max="224" width="5.7109375" style="2"/>
    <col min="225" max="226" width="11.42578125" style="2" customWidth="1"/>
    <col min="227" max="230" width="5.7109375" style="2"/>
    <col min="231" max="231" width="11.42578125" style="2" customWidth="1"/>
    <col min="232" max="236" width="5.7109375" style="2"/>
    <col min="237" max="237" width="11.42578125" style="2" customWidth="1"/>
    <col min="238" max="242" width="5.7109375" style="2"/>
    <col min="243" max="243" width="11.42578125" style="2" customWidth="1"/>
    <col min="244" max="244" width="5.7109375" style="2"/>
    <col min="245" max="245" width="11.42578125" style="2" customWidth="1"/>
    <col min="246" max="250" width="5.7109375" style="2"/>
    <col min="251" max="251" width="11.42578125" style="2" customWidth="1"/>
    <col min="252" max="256" width="5.7109375" style="2"/>
    <col min="257" max="257" width="11.42578125" style="2" customWidth="1"/>
    <col min="258" max="16384" width="5.7109375" style="2"/>
  </cols>
  <sheetData>
    <row r="1" spans="1:262" s="17" customFormat="1" ht="13.5" customHeight="1">
      <c r="A1" s="12" t="s">
        <v>19</v>
      </c>
      <c r="B1" s="12"/>
      <c r="C1" s="13">
        <v>34607</v>
      </c>
      <c r="D1" s="14"/>
      <c r="E1" s="14"/>
      <c r="F1" s="14"/>
      <c r="G1" s="14"/>
      <c r="H1" s="14"/>
      <c r="I1" s="14"/>
      <c r="J1" s="14"/>
      <c r="K1" s="15"/>
      <c r="L1" s="14"/>
      <c r="M1" s="14"/>
      <c r="N1" s="14"/>
      <c r="O1" s="14"/>
      <c r="P1" s="16"/>
      <c r="Q1" s="14"/>
      <c r="R1" s="14"/>
      <c r="S1" s="14"/>
      <c r="T1" s="14"/>
      <c r="U1" s="14" t="s">
        <v>116</v>
      </c>
      <c r="V1" s="14"/>
      <c r="W1" s="13">
        <v>36063</v>
      </c>
      <c r="X1" s="14"/>
      <c r="Y1" s="14"/>
      <c r="Z1" s="14"/>
      <c r="AA1" s="14"/>
      <c r="AB1" s="14"/>
      <c r="AC1" s="14"/>
      <c r="AD1" s="14"/>
      <c r="AE1" s="15"/>
      <c r="AF1" s="14"/>
      <c r="AG1" s="14"/>
      <c r="AH1" s="14"/>
      <c r="AI1" s="14"/>
      <c r="AJ1" s="16"/>
      <c r="AK1" s="14"/>
      <c r="AL1" s="14"/>
      <c r="AM1" s="14"/>
      <c r="AN1" s="14"/>
      <c r="AO1" s="14" t="s">
        <v>116</v>
      </c>
      <c r="AP1" s="14"/>
      <c r="AQ1" s="13">
        <v>37519</v>
      </c>
      <c r="AR1" s="14"/>
      <c r="AS1" s="14"/>
      <c r="AT1" s="14"/>
      <c r="AU1" s="14"/>
      <c r="AV1" s="14"/>
      <c r="AW1" s="14"/>
      <c r="AX1" s="14"/>
      <c r="AY1" s="15"/>
      <c r="AZ1" s="14"/>
      <c r="BA1" s="14"/>
      <c r="BB1" s="14"/>
      <c r="BC1" s="14"/>
      <c r="BD1" s="16"/>
      <c r="BE1" s="14"/>
      <c r="BF1" s="14"/>
      <c r="BG1" s="14"/>
      <c r="BH1" s="14"/>
      <c r="BI1" s="14" t="s">
        <v>116</v>
      </c>
      <c r="BJ1" s="14"/>
      <c r="BK1" s="13">
        <v>38885</v>
      </c>
      <c r="BL1" s="14"/>
      <c r="BM1" s="14"/>
      <c r="BN1" s="14"/>
      <c r="BO1" s="14"/>
      <c r="BP1" s="14"/>
      <c r="BQ1" s="14"/>
      <c r="BR1" s="14"/>
      <c r="BS1" s="15"/>
      <c r="BT1" s="14"/>
      <c r="BU1" s="14"/>
      <c r="BV1" s="14"/>
      <c r="BW1" s="14"/>
      <c r="BX1" s="16"/>
      <c r="BY1" s="14"/>
      <c r="BZ1" s="14"/>
      <c r="CA1" s="14"/>
      <c r="CB1" s="14"/>
      <c r="CC1" s="14" t="s">
        <v>116</v>
      </c>
      <c r="CD1" s="14"/>
      <c r="CE1" s="13">
        <v>40341</v>
      </c>
      <c r="CF1" s="14"/>
      <c r="CG1" s="14"/>
      <c r="CH1" s="14"/>
      <c r="CI1" s="14"/>
      <c r="CJ1" s="14"/>
      <c r="CK1" s="14"/>
      <c r="CL1" s="14"/>
      <c r="CM1" s="15"/>
      <c r="CN1" s="14"/>
      <c r="CO1" s="14"/>
      <c r="CP1" s="14"/>
      <c r="CQ1" s="14"/>
      <c r="CR1" s="16"/>
      <c r="CS1" s="14"/>
      <c r="CT1" s="14"/>
      <c r="CU1" s="14"/>
      <c r="CV1" s="14"/>
      <c r="CW1" s="14" t="s">
        <v>116</v>
      </c>
      <c r="CX1" s="14"/>
      <c r="CY1" s="13">
        <v>40978</v>
      </c>
      <c r="CZ1" s="14"/>
      <c r="DA1" s="14"/>
      <c r="DB1" s="14"/>
      <c r="DC1" s="14"/>
      <c r="DD1" s="14"/>
      <c r="DE1" s="14"/>
      <c r="DF1" s="14"/>
      <c r="DG1" s="15"/>
      <c r="DH1" s="14"/>
      <c r="DI1" s="14"/>
      <c r="DJ1" s="14"/>
      <c r="DK1" s="14"/>
      <c r="DL1" s="16"/>
      <c r="DM1" s="14"/>
      <c r="DN1" s="14"/>
      <c r="DO1" s="14"/>
      <c r="DP1" s="14"/>
      <c r="DQ1" s="14"/>
      <c r="DR1" s="14"/>
      <c r="DS1" s="13">
        <v>42435</v>
      </c>
      <c r="DT1" s="14"/>
      <c r="DU1" s="14"/>
      <c r="DV1" s="14"/>
      <c r="DW1" s="14"/>
      <c r="DX1" s="14"/>
      <c r="DY1" s="14"/>
      <c r="DZ1" s="14"/>
      <c r="EA1" s="15"/>
      <c r="EB1" s="14"/>
      <c r="EC1" s="14"/>
      <c r="ED1" s="14"/>
      <c r="EE1" s="14"/>
      <c r="EF1" s="16"/>
      <c r="EG1" s="14"/>
      <c r="EH1" s="14"/>
      <c r="EI1" s="14"/>
      <c r="EJ1" s="14"/>
      <c r="EK1" s="14"/>
      <c r="EL1" s="14"/>
      <c r="EM1" s="13">
        <v>43890</v>
      </c>
      <c r="EN1" s="14"/>
      <c r="EO1" s="14"/>
      <c r="EP1" s="14"/>
      <c r="EQ1" s="14"/>
      <c r="ER1" s="14"/>
      <c r="ES1" s="14"/>
      <c r="ET1" s="14"/>
      <c r="EU1" s="15"/>
      <c r="EV1" s="14"/>
      <c r="EW1" s="14"/>
      <c r="EX1" s="14"/>
      <c r="EY1" s="14"/>
      <c r="EZ1" s="16"/>
      <c r="FA1" s="14"/>
      <c r="FB1" s="14"/>
      <c r="FC1" s="14"/>
      <c r="FD1" s="14"/>
      <c r="FE1" s="14"/>
      <c r="FF1" s="14"/>
      <c r="FG1" s="13"/>
      <c r="FH1" s="14"/>
      <c r="FI1" s="14"/>
      <c r="FJ1" s="14"/>
      <c r="FK1" s="14"/>
      <c r="FL1" s="14"/>
      <c r="FM1" s="14"/>
      <c r="FN1" s="14"/>
      <c r="FO1" s="15"/>
      <c r="FP1" s="14"/>
      <c r="FQ1" s="14"/>
      <c r="FR1" s="14"/>
      <c r="FS1" s="14"/>
      <c r="FT1" s="16"/>
      <c r="FU1" s="14"/>
      <c r="FV1" s="14"/>
      <c r="FW1" s="14"/>
      <c r="FX1" s="14"/>
      <c r="FY1" s="14"/>
      <c r="FZ1" s="14"/>
      <c r="GA1" s="13"/>
      <c r="GB1" s="14"/>
      <c r="GC1" s="14"/>
      <c r="GD1" s="14"/>
      <c r="GE1" s="14"/>
      <c r="GF1" s="14"/>
      <c r="GG1" s="14"/>
      <c r="GH1" s="14"/>
      <c r="GI1" s="15"/>
      <c r="GJ1" s="14"/>
      <c r="GK1" s="14"/>
      <c r="GL1" s="14"/>
      <c r="GM1" s="14"/>
      <c r="GN1" s="16"/>
      <c r="GO1" s="14"/>
      <c r="GP1" s="14"/>
      <c r="GQ1" s="14"/>
      <c r="GR1" s="14"/>
      <c r="GS1" s="14"/>
      <c r="GT1" s="14"/>
      <c r="GU1" s="13"/>
      <c r="GV1" s="14"/>
      <c r="GW1" s="14"/>
      <c r="GX1" s="14"/>
      <c r="GY1" s="14"/>
      <c r="GZ1" s="14"/>
      <c r="HA1" s="14"/>
      <c r="HB1" s="14"/>
      <c r="HC1" s="15"/>
      <c r="HD1" s="14"/>
      <c r="HE1" s="14"/>
      <c r="HF1" s="14"/>
      <c r="HG1" s="14"/>
      <c r="HH1" s="16"/>
      <c r="HI1" s="14"/>
      <c r="HJ1" s="14"/>
      <c r="HK1" s="14"/>
      <c r="HL1" s="14"/>
      <c r="HM1" s="14"/>
      <c r="HN1" s="14"/>
      <c r="HO1" s="13"/>
      <c r="HP1" s="14"/>
      <c r="HQ1" s="14"/>
      <c r="HR1" s="14"/>
      <c r="HS1" s="14"/>
      <c r="HT1" s="14"/>
      <c r="HU1" s="14"/>
      <c r="HV1" s="14"/>
      <c r="HW1" s="15"/>
      <c r="HX1" s="14"/>
      <c r="HY1" s="14"/>
      <c r="HZ1" s="14"/>
      <c r="IA1" s="14"/>
      <c r="IB1" s="16"/>
      <c r="IC1" s="14"/>
      <c r="ID1" s="14"/>
      <c r="IE1" s="14"/>
      <c r="IF1" s="14"/>
      <c r="IG1" s="14"/>
      <c r="IH1" s="14"/>
      <c r="II1" s="13"/>
      <c r="IJ1" s="14"/>
      <c r="IK1" s="14"/>
      <c r="IL1" s="14"/>
      <c r="IM1" s="14"/>
      <c r="IN1" s="14"/>
      <c r="IO1" s="14"/>
      <c r="IP1" s="14"/>
      <c r="IQ1" s="15"/>
      <c r="IR1" s="14"/>
      <c r="IS1" s="14"/>
      <c r="IT1" s="14"/>
      <c r="IU1" s="14"/>
      <c r="IV1" s="16"/>
      <c r="IW1" s="14"/>
      <c r="IX1" s="14"/>
      <c r="IY1" s="14"/>
      <c r="IZ1" s="14"/>
      <c r="JA1" s="14"/>
      <c r="JB1" s="14"/>
    </row>
    <row r="2" spans="1:262" s="17" customFormat="1" ht="13.5" customHeight="1">
      <c r="A2" s="12" t="s">
        <v>127</v>
      </c>
      <c r="B2" s="12"/>
      <c r="C2" s="13">
        <v>34608</v>
      </c>
      <c r="D2" s="14"/>
      <c r="E2" s="14"/>
      <c r="F2" s="14"/>
      <c r="G2" s="14"/>
      <c r="H2" s="14"/>
      <c r="I2" s="14"/>
      <c r="J2" s="14"/>
      <c r="K2" s="15"/>
      <c r="L2" s="14"/>
      <c r="M2" s="14"/>
      <c r="N2" s="14"/>
      <c r="O2" s="14"/>
      <c r="P2" s="16"/>
      <c r="Q2" s="14"/>
      <c r="R2" s="14"/>
      <c r="S2" s="14"/>
      <c r="T2" s="14"/>
      <c r="U2" s="14"/>
      <c r="V2" s="14"/>
      <c r="W2" s="13">
        <v>36064</v>
      </c>
      <c r="X2" s="14"/>
      <c r="Y2" s="14"/>
      <c r="Z2" s="14"/>
      <c r="AA2" s="14"/>
      <c r="AB2" s="14"/>
      <c r="AC2" s="14"/>
      <c r="AD2" s="14"/>
      <c r="AE2" s="15"/>
      <c r="AF2" s="14"/>
      <c r="AG2" s="14"/>
      <c r="AH2" s="14"/>
      <c r="AI2" s="14"/>
      <c r="AJ2" s="16"/>
      <c r="AK2" s="14"/>
      <c r="AL2" s="14"/>
      <c r="AM2" s="14"/>
      <c r="AN2" s="14"/>
      <c r="AO2" s="14"/>
      <c r="AP2" s="14"/>
      <c r="AQ2" s="13">
        <v>37520</v>
      </c>
      <c r="AR2" s="14"/>
      <c r="AS2" s="14"/>
      <c r="AT2" s="14"/>
      <c r="AU2" s="14"/>
      <c r="AV2" s="14"/>
      <c r="AW2" s="14"/>
      <c r="AX2" s="14"/>
      <c r="AY2" s="15"/>
      <c r="AZ2" s="14"/>
      <c r="BA2" s="14"/>
      <c r="BB2" s="14"/>
      <c r="BC2" s="14"/>
      <c r="BD2" s="16"/>
      <c r="BE2" s="14"/>
      <c r="BF2" s="14"/>
      <c r="BG2" s="14"/>
      <c r="BH2" s="14"/>
      <c r="BI2" s="14"/>
      <c r="BJ2" s="14"/>
      <c r="BK2" s="13">
        <v>38885</v>
      </c>
      <c r="BL2" s="14"/>
      <c r="BM2" s="14"/>
      <c r="BN2" s="14"/>
      <c r="BO2" s="14"/>
      <c r="BP2" s="14"/>
      <c r="BQ2" s="14"/>
      <c r="BR2" s="14"/>
      <c r="BS2" s="15"/>
      <c r="BT2" s="14"/>
      <c r="BU2" s="14"/>
      <c r="BV2" s="14"/>
      <c r="BW2" s="14"/>
      <c r="BX2" s="16"/>
      <c r="BY2" s="14"/>
      <c r="BZ2" s="14"/>
      <c r="CA2" s="14"/>
      <c r="CB2" s="14"/>
      <c r="CC2" s="14"/>
      <c r="CD2" s="14"/>
      <c r="CE2" s="13">
        <v>40341</v>
      </c>
      <c r="CF2" s="14"/>
      <c r="CG2" s="14"/>
      <c r="CH2" s="14"/>
      <c r="CI2" s="14"/>
      <c r="CJ2" s="14"/>
      <c r="CK2" s="14"/>
      <c r="CL2" s="14"/>
      <c r="CM2" s="15"/>
      <c r="CN2" s="14"/>
      <c r="CO2" s="14"/>
      <c r="CP2" s="14"/>
      <c r="CQ2" s="14"/>
      <c r="CR2" s="16"/>
      <c r="CS2" s="14"/>
      <c r="CT2" s="14"/>
      <c r="CU2" s="14"/>
      <c r="CV2" s="14"/>
      <c r="CW2" s="14"/>
      <c r="CX2" s="14"/>
      <c r="CY2" s="13">
        <v>40978</v>
      </c>
      <c r="CZ2" s="14"/>
      <c r="DA2" s="14"/>
      <c r="DB2" s="14"/>
      <c r="DC2" s="14"/>
      <c r="DD2" s="14"/>
      <c r="DE2" s="14"/>
      <c r="DF2" s="14"/>
      <c r="DG2" s="15"/>
      <c r="DH2" s="14"/>
      <c r="DI2" s="14"/>
      <c r="DJ2" s="14"/>
      <c r="DK2" s="14"/>
      <c r="DL2" s="16"/>
      <c r="DM2" s="14"/>
      <c r="DN2" s="14"/>
      <c r="DO2" s="14"/>
      <c r="DP2" s="14"/>
      <c r="DQ2" s="14"/>
      <c r="DR2" s="14"/>
      <c r="DS2" s="13">
        <v>42435</v>
      </c>
      <c r="DT2" s="14"/>
      <c r="DU2" s="14"/>
      <c r="DV2" s="14"/>
      <c r="DW2" s="14"/>
      <c r="DX2" s="14"/>
      <c r="DY2" s="14"/>
      <c r="DZ2" s="14"/>
      <c r="EA2" s="15"/>
      <c r="EB2" s="14"/>
      <c r="EC2" s="14"/>
      <c r="ED2" s="14"/>
      <c r="EE2" s="14"/>
      <c r="EF2" s="16"/>
      <c r="EG2" s="14"/>
      <c r="EH2" s="14"/>
      <c r="EI2" s="14"/>
      <c r="EJ2" s="14"/>
      <c r="EK2" s="14"/>
      <c r="EL2" s="14"/>
      <c r="EM2" s="13">
        <v>43890</v>
      </c>
      <c r="EN2" s="14"/>
      <c r="EO2" s="14"/>
      <c r="EP2" s="14"/>
      <c r="EQ2" s="14"/>
      <c r="ER2" s="14"/>
      <c r="ES2" s="14"/>
      <c r="ET2" s="14"/>
      <c r="EU2" s="15"/>
      <c r="EV2" s="14"/>
      <c r="EW2" s="14"/>
      <c r="EX2" s="14"/>
      <c r="EY2" s="14"/>
      <c r="EZ2" s="16"/>
      <c r="FA2" s="14"/>
      <c r="FB2" s="14"/>
      <c r="FC2" s="14"/>
      <c r="FD2" s="14"/>
      <c r="FE2" s="14"/>
      <c r="FF2" s="14"/>
      <c r="FG2" s="13"/>
      <c r="FH2" s="14"/>
      <c r="FI2" s="14"/>
      <c r="FJ2" s="14"/>
      <c r="FK2" s="14"/>
      <c r="FL2" s="14"/>
      <c r="FM2" s="14"/>
      <c r="FN2" s="14"/>
      <c r="FO2" s="15"/>
      <c r="FP2" s="14"/>
      <c r="FQ2" s="14"/>
      <c r="FR2" s="14"/>
      <c r="FS2" s="14"/>
      <c r="FT2" s="16"/>
      <c r="FU2" s="14"/>
      <c r="FV2" s="14"/>
      <c r="FW2" s="14"/>
      <c r="FX2" s="14"/>
      <c r="FY2" s="14"/>
      <c r="FZ2" s="14"/>
      <c r="GA2" s="13"/>
      <c r="GB2" s="14"/>
      <c r="GC2" s="14"/>
      <c r="GD2" s="14"/>
      <c r="GE2" s="14"/>
      <c r="GF2" s="14"/>
      <c r="GG2" s="14"/>
      <c r="GH2" s="14"/>
      <c r="GI2" s="15"/>
      <c r="GJ2" s="14"/>
      <c r="GK2" s="14"/>
      <c r="GL2" s="14"/>
      <c r="GM2" s="14"/>
      <c r="GN2" s="16"/>
      <c r="GO2" s="14"/>
      <c r="GP2" s="14"/>
      <c r="GQ2" s="14"/>
      <c r="GR2" s="14"/>
      <c r="GS2" s="14"/>
      <c r="GT2" s="14"/>
      <c r="GU2" s="13"/>
      <c r="GV2" s="14"/>
      <c r="GW2" s="14"/>
      <c r="GX2" s="14"/>
      <c r="GY2" s="14"/>
      <c r="GZ2" s="14"/>
      <c r="HA2" s="14"/>
      <c r="HB2" s="14"/>
      <c r="HC2" s="15"/>
      <c r="HD2" s="14"/>
      <c r="HE2" s="14"/>
      <c r="HF2" s="14"/>
      <c r="HG2" s="14"/>
      <c r="HH2" s="16"/>
      <c r="HI2" s="14"/>
      <c r="HJ2" s="14"/>
      <c r="HK2" s="14"/>
      <c r="HL2" s="14"/>
      <c r="HM2" s="14"/>
      <c r="HN2" s="14"/>
      <c r="HO2" s="13"/>
      <c r="HP2" s="14"/>
      <c r="HQ2" s="14"/>
      <c r="HR2" s="14"/>
      <c r="HS2" s="14"/>
      <c r="HT2" s="14"/>
      <c r="HU2" s="14"/>
      <c r="HV2" s="14"/>
      <c r="HW2" s="15"/>
      <c r="HX2" s="14"/>
      <c r="HY2" s="14"/>
      <c r="HZ2" s="14"/>
      <c r="IA2" s="14"/>
      <c r="IB2" s="16"/>
      <c r="IC2" s="14"/>
      <c r="ID2" s="14"/>
      <c r="IE2" s="14"/>
      <c r="IF2" s="14"/>
      <c r="IG2" s="14"/>
      <c r="IH2" s="14"/>
      <c r="II2" s="13"/>
      <c r="IJ2" s="14"/>
      <c r="IK2" s="14"/>
      <c r="IL2" s="14"/>
      <c r="IM2" s="14"/>
      <c r="IN2" s="14"/>
      <c r="IO2" s="14"/>
      <c r="IP2" s="14"/>
      <c r="IQ2" s="15"/>
      <c r="IR2" s="14"/>
      <c r="IS2" s="14"/>
      <c r="IT2" s="14"/>
      <c r="IU2" s="14"/>
      <c r="IV2" s="16"/>
      <c r="IW2" s="14"/>
      <c r="IX2" s="14"/>
      <c r="IY2" s="14"/>
      <c r="IZ2" s="14"/>
      <c r="JA2" s="14"/>
      <c r="JB2" s="14"/>
    </row>
    <row r="3" spans="1:262" ht="13.5" customHeight="1">
      <c r="A3" s="18" t="s">
        <v>21</v>
      </c>
      <c r="B3" s="18"/>
      <c r="C3" s="19">
        <v>150</v>
      </c>
      <c r="D3" s="20"/>
      <c r="E3" s="20"/>
      <c r="F3" s="20"/>
      <c r="G3" s="20"/>
      <c r="H3" s="20"/>
      <c r="I3" s="20"/>
      <c r="J3" s="20"/>
      <c r="K3" s="21"/>
      <c r="L3" s="20"/>
      <c r="M3" s="20"/>
      <c r="N3" s="20"/>
      <c r="O3" s="20"/>
      <c r="P3" s="22"/>
      <c r="Q3" s="20"/>
      <c r="R3" s="20"/>
      <c r="S3" s="20"/>
      <c r="T3" s="20"/>
      <c r="U3" s="20"/>
      <c r="V3" s="20"/>
      <c r="W3" s="19">
        <v>150</v>
      </c>
      <c r="X3" s="20"/>
      <c r="Y3" s="20"/>
      <c r="Z3" s="20"/>
      <c r="AA3" s="20"/>
      <c r="AB3" s="20"/>
      <c r="AC3" s="20"/>
      <c r="AD3" s="20"/>
      <c r="AE3" s="21"/>
      <c r="AF3" s="20"/>
      <c r="AG3" s="20"/>
      <c r="AH3" s="20"/>
      <c r="AI3" s="20"/>
      <c r="AJ3" s="22"/>
      <c r="AK3" s="20"/>
      <c r="AL3" s="20"/>
      <c r="AM3" s="20"/>
      <c r="AN3" s="20"/>
      <c r="AO3" s="20"/>
      <c r="AP3" s="20"/>
      <c r="AQ3" s="19">
        <v>150</v>
      </c>
      <c r="AR3" s="20"/>
      <c r="AS3" s="20"/>
      <c r="AT3" s="20"/>
      <c r="AU3" s="20"/>
      <c r="AV3" s="20"/>
      <c r="AW3" s="20"/>
      <c r="AX3" s="20"/>
      <c r="AY3" s="21"/>
      <c r="AZ3" s="20"/>
      <c r="BA3" s="20"/>
      <c r="BB3" s="20"/>
      <c r="BC3" s="20"/>
      <c r="BD3" s="22"/>
      <c r="BE3" s="20"/>
      <c r="BF3" s="20"/>
      <c r="BG3" s="20"/>
      <c r="BH3" s="20"/>
      <c r="BI3" s="20"/>
      <c r="BJ3" s="20"/>
      <c r="BK3" s="19">
        <v>150</v>
      </c>
      <c r="BL3" s="20"/>
      <c r="BM3" s="20"/>
      <c r="BN3" s="20"/>
      <c r="BO3" s="20"/>
      <c r="BP3" s="20"/>
      <c r="BQ3" s="20"/>
      <c r="BR3" s="20"/>
      <c r="BS3" s="21"/>
      <c r="BT3" s="20"/>
      <c r="BU3" s="20"/>
      <c r="BV3" s="20"/>
      <c r="BW3" s="20"/>
      <c r="BX3" s="22"/>
      <c r="BY3" s="20"/>
      <c r="BZ3" s="20"/>
      <c r="CA3" s="20"/>
      <c r="CB3" s="20"/>
      <c r="CC3" s="20"/>
      <c r="CD3" s="20"/>
      <c r="CE3" s="19">
        <v>150</v>
      </c>
      <c r="CF3" s="20"/>
      <c r="CG3" s="20"/>
      <c r="CH3" s="20"/>
      <c r="CI3" s="20"/>
      <c r="CJ3" s="20"/>
      <c r="CK3" s="20"/>
      <c r="CL3" s="20"/>
      <c r="CM3" s="21"/>
      <c r="CN3" s="20"/>
      <c r="CO3" s="20"/>
      <c r="CP3" s="20"/>
      <c r="CQ3" s="20"/>
      <c r="CR3" s="22"/>
      <c r="CS3" s="20"/>
      <c r="CT3" s="20"/>
      <c r="CU3" s="20"/>
      <c r="CV3" s="20"/>
      <c r="CW3" s="20"/>
      <c r="CX3" s="20"/>
      <c r="CY3" s="19">
        <v>150</v>
      </c>
      <c r="CZ3" s="20"/>
      <c r="DA3" s="20"/>
      <c r="DB3" s="20"/>
      <c r="DC3" s="20"/>
      <c r="DD3" s="20"/>
      <c r="DE3" s="20"/>
      <c r="DF3" s="20"/>
      <c r="DG3" s="21"/>
      <c r="DH3" s="20"/>
      <c r="DI3" s="20"/>
      <c r="DJ3" s="20"/>
      <c r="DK3" s="20"/>
      <c r="DL3" s="22"/>
      <c r="DM3" s="20"/>
      <c r="DN3" s="20"/>
      <c r="DO3" s="20"/>
      <c r="DP3" s="20"/>
      <c r="DQ3" s="20"/>
      <c r="DR3" s="20"/>
      <c r="DS3" s="19">
        <v>150</v>
      </c>
      <c r="DT3" s="20"/>
      <c r="DU3" s="20"/>
      <c r="DV3" s="20"/>
      <c r="DW3" s="20"/>
      <c r="DX3" s="20"/>
      <c r="DY3" s="20"/>
      <c r="DZ3" s="20"/>
      <c r="EA3" s="21"/>
      <c r="EB3" s="20"/>
      <c r="EC3" s="20"/>
      <c r="ED3" s="20"/>
      <c r="EE3" s="20"/>
      <c r="EF3" s="22"/>
      <c r="EG3" s="20"/>
      <c r="EH3" s="20"/>
      <c r="EI3" s="20"/>
      <c r="EJ3" s="20"/>
      <c r="EK3" s="20"/>
      <c r="EL3" s="20"/>
      <c r="EM3" s="19">
        <v>150</v>
      </c>
      <c r="EN3" s="20"/>
      <c r="EO3" s="20"/>
      <c r="EP3" s="20"/>
      <c r="EQ3" s="20"/>
      <c r="ER3" s="20"/>
      <c r="ES3" s="20"/>
      <c r="ET3" s="20"/>
      <c r="EU3" s="21"/>
      <c r="EV3" s="20"/>
      <c r="EW3" s="20"/>
      <c r="EX3" s="20"/>
      <c r="EY3" s="20"/>
      <c r="EZ3" s="22"/>
      <c r="FA3" s="20"/>
      <c r="FB3" s="20"/>
      <c r="FC3" s="20"/>
      <c r="FD3" s="20"/>
      <c r="FE3" s="20"/>
      <c r="FF3" s="20"/>
      <c r="FG3" s="19"/>
      <c r="FH3" s="20"/>
      <c r="FI3" s="20"/>
      <c r="FJ3" s="20"/>
      <c r="FK3" s="20"/>
      <c r="FL3" s="20"/>
      <c r="FM3" s="20"/>
      <c r="FN3" s="20"/>
      <c r="FO3" s="21"/>
      <c r="FP3" s="20"/>
      <c r="FQ3" s="20"/>
      <c r="FR3" s="20"/>
      <c r="FS3" s="20"/>
      <c r="FT3" s="22"/>
      <c r="FU3" s="20"/>
      <c r="FV3" s="20"/>
      <c r="FW3" s="20"/>
      <c r="FX3" s="20"/>
      <c r="FY3" s="20"/>
      <c r="FZ3" s="20"/>
      <c r="GA3" s="19"/>
      <c r="GB3" s="20"/>
      <c r="GC3" s="20"/>
      <c r="GD3" s="20"/>
      <c r="GE3" s="20"/>
      <c r="GF3" s="20"/>
      <c r="GG3" s="20"/>
      <c r="GH3" s="20"/>
      <c r="GI3" s="21"/>
      <c r="GJ3" s="20"/>
      <c r="GK3" s="20"/>
      <c r="GL3" s="20"/>
      <c r="GM3" s="20"/>
      <c r="GN3" s="22"/>
      <c r="GO3" s="20"/>
      <c r="GP3" s="20"/>
      <c r="GQ3" s="20"/>
      <c r="GR3" s="20"/>
      <c r="GS3" s="20"/>
      <c r="GT3" s="20"/>
      <c r="GU3" s="19"/>
      <c r="GV3" s="20"/>
      <c r="GW3" s="20"/>
      <c r="GX3" s="20"/>
      <c r="GY3" s="20"/>
      <c r="GZ3" s="20"/>
      <c r="HA3" s="20"/>
      <c r="HB3" s="20"/>
      <c r="HC3" s="21"/>
      <c r="HD3" s="20"/>
      <c r="HE3" s="20"/>
      <c r="HF3" s="20"/>
      <c r="HG3" s="20"/>
      <c r="HH3" s="22"/>
      <c r="HI3" s="20"/>
      <c r="HJ3" s="20"/>
      <c r="HK3" s="20"/>
      <c r="HL3" s="20"/>
      <c r="HM3" s="20"/>
      <c r="HN3" s="20"/>
      <c r="HO3" s="19"/>
      <c r="HP3" s="20"/>
      <c r="HQ3" s="20"/>
      <c r="HR3" s="20"/>
      <c r="HS3" s="20"/>
      <c r="HT3" s="20"/>
      <c r="HU3" s="20"/>
      <c r="HV3" s="20"/>
      <c r="HW3" s="21"/>
      <c r="HX3" s="20"/>
      <c r="HY3" s="20"/>
      <c r="HZ3" s="20"/>
      <c r="IA3" s="20"/>
      <c r="IB3" s="22"/>
      <c r="IC3" s="20"/>
      <c r="ID3" s="20"/>
      <c r="IE3" s="20"/>
      <c r="IF3" s="20"/>
      <c r="IG3" s="20"/>
      <c r="IH3" s="20"/>
      <c r="II3" s="19"/>
      <c r="IJ3" s="20"/>
      <c r="IK3" s="20"/>
      <c r="IL3" s="20"/>
      <c r="IM3" s="20"/>
      <c r="IN3" s="20"/>
      <c r="IO3" s="20"/>
      <c r="IP3" s="20"/>
      <c r="IQ3" s="21"/>
      <c r="IR3" s="20"/>
      <c r="IS3" s="20"/>
      <c r="IT3" s="20"/>
      <c r="IU3" s="20"/>
      <c r="IV3" s="22"/>
      <c r="IW3" s="20"/>
      <c r="IX3" s="20"/>
      <c r="IY3" s="20"/>
      <c r="IZ3" s="20"/>
      <c r="JA3" s="20"/>
      <c r="JB3" s="20"/>
    </row>
    <row r="4" spans="1:262" s="29" customFormat="1" ht="13.5" customHeight="1">
      <c r="A4" s="23" t="s">
        <v>22</v>
      </c>
      <c r="B4" s="24"/>
      <c r="C4" s="25">
        <v>3876555</v>
      </c>
      <c r="D4" s="26"/>
      <c r="E4" s="26"/>
      <c r="F4" s="26"/>
      <c r="G4" s="26"/>
      <c r="H4" s="26"/>
      <c r="I4" s="26"/>
      <c r="J4" s="26"/>
      <c r="K4" s="27"/>
      <c r="L4" s="26"/>
      <c r="M4" s="26"/>
      <c r="N4" s="26"/>
      <c r="O4" s="26"/>
      <c r="P4" s="28"/>
      <c r="Q4" s="26"/>
      <c r="R4" s="26"/>
      <c r="S4" s="26"/>
      <c r="T4" s="26"/>
      <c r="U4" s="26"/>
      <c r="V4" s="26"/>
      <c r="W4" s="25">
        <v>4023191</v>
      </c>
      <c r="X4" s="26"/>
      <c r="Y4" s="26"/>
      <c r="Z4" s="26"/>
      <c r="AA4" s="26"/>
      <c r="AB4" s="26"/>
      <c r="AC4" s="26"/>
      <c r="AD4" s="26"/>
      <c r="AE4" s="27"/>
      <c r="AF4" s="26"/>
      <c r="AG4" s="26"/>
      <c r="AH4" s="26"/>
      <c r="AI4" s="26"/>
      <c r="AJ4" s="28"/>
      <c r="AK4" s="26"/>
      <c r="AL4" s="26"/>
      <c r="AM4" s="26"/>
      <c r="AN4" s="26"/>
      <c r="AO4" s="26"/>
      <c r="AP4" s="26"/>
      <c r="AQ4" s="25">
        <v>4157802</v>
      </c>
      <c r="AR4" s="26"/>
      <c r="AS4" s="26"/>
      <c r="AT4" s="26"/>
      <c r="AU4" s="26"/>
      <c r="AV4" s="26"/>
      <c r="AW4" s="26"/>
      <c r="AX4" s="26"/>
      <c r="AY4" s="27"/>
      <c r="AZ4" s="26"/>
      <c r="BA4" s="26"/>
      <c r="BB4" s="26"/>
      <c r="BC4" s="26"/>
      <c r="BD4" s="28"/>
      <c r="BE4" s="26"/>
      <c r="BF4" s="26"/>
      <c r="BG4" s="26"/>
      <c r="BH4" s="26"/>
      <c r="BI4" s="26"/>
      <c r="BJ4" s="26"/>
      <c r="BK4" s="25">
        <v>4272517</v>
      </c>
      <c r="BL4" s="26"/>
      <c r="BM4" s="26"/>
      <c r="BN4" s="26"/>
      <c r="BO4" s="26"/>
      <c r="BP4" s="26"/>
      <c r="BQ4" s="26"/>
      <c r="BR4" s="26"/>
      <c r="BS4" s="27"/>
      <c r="BT4" s="26"/>
      <c r="BU4" s="26"/>
      <c r="BV4" s="26"/>
      <c r="BW4" s="26"/>
      <c r="BX4" s="28"/>
      <c r="BY4" s="26"/>
      <c r="BZ4" s="26"/>
      <c r="CA4" s="26"/>
      <c r="CB4" s="26"/>
      <c r="CC4" s="26"/>
      <c r="CD4" s="26"/>
      <c r="CE4" s="25">
        <v>4362369</v>
      </c>
      <c r="CF4" s="26"/>
      <c r="CG4" s="26"/>
      <c r="CH4" s="26"/>
      <c r="CI4" s="26"/>
      <c r="CJ4" s="26"/>
      <c r="CK4" s="26"/>
      <c r="CL4" s="26"/>
      <c r="CM4" s="27"/>
      <c r="CN4" s="26"/>
      <c r="CO4" s="26"/>
      <c r="CP4" s="26"/>
      <c r="CQ4" s="26"/>
      <c r="CR4" s="28"/>
      <c r="CS4" s="26"/>
      <c r="CT4" s="26"/>
      <c r="CU4" s="26"/>
      <c r="CV4" s="26"/>
      <c r="CW4" s="26"/>
      <c r="CX4" s="26"/>
      <c r="CY4" s="25">
        <v>4392451</v>
      </c>
      <c r="CZ4" s="26"/>
      <c r="DA4" s="26"/>
      <c r="DB4" s="26"/>
      <c r="DC4" s="26"/>
      <c r="DD4" s="26"/>
      <c r="DE4" s="26"/>
      <c r="DF4" s="26"/>
      <c r="DG4" s="27"/>
      <c r="DH4" s="26"/>
      <c r="DI4" s="26"/>
      <c r="DJ4" s="26"/>
      <c r="DK4" s="26"/>
      <c r="DL4" s="28"/>
      <c r="DM4" s="26"/>
      <c r="DN4" s="26"/>
      <c r="DO4" s="26"/>
      <c r="DP4" s="26"/>
      <c r="DQ4" s="26"/>
      <c r="DR4" s="26"/>
      <c r="DS4" s="25">
        <v>4426760</v>
      </c>
      <c r="DT4" s="26"/>
      <c r="DU4" s="26"/>
      <c r="DV4" s="26"/>
      <c r="DW4" s="26"/>
      <c r="DX4" s="26"/>
      <c r="DY4" s="26"/>
      <c r="DZ4" s="26"/>
      <c r="EA4" s="27"/>
      <c r="EB4" s="26"/>
      <c r="EC4" s="26"/>
      <c r="ED4" s="26"/>
      <c r="EE4" s="26"/>
      <c r="EF4" s="28"/>
      <c r="EG4" s="26"/>
      <c r="EH4" s="26"/>
      <c r="EI4" s="26"/>
      <c r="EJ4" s="26"/>
      <c r="EK4" s="26"/>
      <c r="EL4" s="26"/>
      <c r="EM4" s="25">
        <v>4432419</v>
      </c>
      <c r="EN4" s="26"/>
      <c r="EO4" s="26"/>
      <c r="EP4" s="26"/>
      <c r="EQ4" s="26"/>
      <c r="ER4" s="26"/>
      <c r="ES4" s="26"/>
      <c r="ET4" s="26"/>
      <c r="EU4" s="27"/>
      <c r="EV4" s="26"/>
      <c r="EW4" s="26"/>
      <c r="EX4" s="26"/>
      <c r="EY4" s="26"/>
      <c r="EZ4" s="28"/>
      <c r="FA4" s="26"/>
      <c r="FB4" s="26"/>
      <c r="FC4" s="26"/>
      <c r="FD4" s="26"/>
      <c r="FE4" s="26"/>
      <c r="FF4" s="26"/>
      <c r="FG4" s="25"/>
      <c r="FH4" s="26"/>
      <c r="FI4" s="26"/>
      <c r="FJ4" s="26"/>
      <c r="FK4" s="26"/>
      <c r="FL4" s="26"/>
      <c r="FM4" s="26"/>
      <c r="FN4" s="26"/>
      <c r="FO4" s="27"/>
      <c r="FP4" s="26"/>
      <c r="FQ4" s="26"/>
      <c r="FR4" s="26"/>
      <c r="FS4" s="26"/>
      <c r="FT4" s="28"/>
      <c r="FU4" s="26"/>
      <c r="FV4" s="26"/>
      <c r="FW4" s="26"/>
      <c r="FX4" s="26"/>
      <c r="FY4" s="26"/>
      <c r="FZ4" s="26"/>
      <c r="GA4" s="25"/>
      <c r="GB4" s="26"/>
      <c r="GC4" s="26"/>
      <c r="GD4" s="26"/>
      <c r="GE4" s="26"/>
      <c r="GF4" s="26"/>
      <c r="GG4" s="26"/>
      <c r="GH4" s="26"/>
      <c r="GI4" s="27"/>
      <c r="GJ4" s="26"/>
      <c r="GK4" s="26"/>
      <c r="GL4" s="26"/>
      <c r="GM4" s="26"/>
      <c r="GN4" s="28"/>
      <c r="GO4" s="26"/>
      <c r="GP4" s="26"/>
      <c r="GQ4" s="26"/>
      <c r="GR4" s="26"/>
      <c r="GS4" s="26"/>
      <c r="GT4" s="26"/>
      <c r="GU4" s="25"/>
      <c r="GV4" s="26"/>
      <c r="GW4" s="26"/>
      <c r="GX4" s="26"/>
      <c r="GY4" s="26"/>
      <c r="GZ4" s="26"/>
      <c r="HA4" s="26"/>
      <c r="HB4" s="26"/>
      <c r="HC4" s="27"/>
      <c r="HD4" s="26"/>
      <c r="HE4" s="26"/>
      <c r="HF4" s="26"/>
      <c r="HG4" s="26"/>
      <c r="HH4" s="28"/>
      <c r="HI4" s="26"/>
      <c r="HJ4" s="26"/>
      <c r="HK4" s="26"/>
      <c r="HL4" s="26"/>
      <c r="HM4" s="26"/>
      <c r="HN4" s="26"/>
      <c r="HO4" s="25"/>
      <c r="HP4" s="26"/>
      <c r="HQ4" s="26"/>
      <c r="HR4" s="26"/>
      <c r="HS4" s="26"/>
      <c r="HT4" s="26"/>
      <c r="HU4" s="26"/>
      <c r="HV4" s="26"/>
      <c r="HW4" s="27"/>
      <c r="HX4" s="26"/>
      <c r="HY4" s="26"/>
      <c r="HZ4" s="26"/>
      <c r="IA4" s="26"/>
      <c r="IB4" s="28"/>
      <c r="IC4" s="26"/>
      <c r="ID4" s="26"/>
      <c r="IE4" s="26"/>
      <c r="IF4" s="26"/>
      <c r="IG4" s="26"/>
      <c r="IH4" s="26"/>
      <c r="II4" s="25"/>
      <c r="IJ4" s="26"/>
      <c r="IK4" s="26"/>
      <c r="IL4" s="26"/>
      <c r="IM4" s="26"/>
      <c r="IN4" s="26"/>
      <c r="IO4" s="26"/>
      <c r="IP4" s="26"/>
      <c r="IQ4" s="27"/>
      <c r="IR4" s="26"/>
      <c r="IS4" s="26"/>
      <c r="IT4" s="26"/>
      <c r="IU4" s="26"/>
      <c r="IV4" s="28"/>
      <c r="IW4" s="26"/>
      <c r="IX4" s="26"/>
      <c r="IY4" s="26"/>
      <c r="IZ4" s="26"/>
      <c r="JA4" s="26"/>
      <c r="JB4" s="26"/>
    </row>
    <row r="5" spans="1:262" s="29" customFormat="1" ht="13.5" customHeight="1">
      <c r="A5" s="23" t="s">
        <v>23</v>
      </c>
      <c r="B5" s="24"/>
      <c r="C5" s="25" t="s">
        <v>1066</v>
      </c>
      <c r="D5" s="26"/>
      <c r="E5" s="26"/>
      <c r="F5" s="26"/>
      <c r="G5" s="26"/>
      <c r="H5" s="26"/>
      <c r="I5" s="26"/>
      <c r="J5" s="26"/>
      <c r="K5" s="27"/>
      <c r="L5" s="26"/>
      <c r="M5" s="26"/>
      <c r="N5" s="26"/>
      <c r="O5" s="26"/>
      <c r="P5" s="28"/>
      <c r="Q5" s="26"/>
      <c r="R5" s="26"/>
      <c r="S5" s="26"/>
      <c r="T5" s="26"/>
      <c r="U5" s="26"/>
      <c r="V5" s="26"/>
      <c r="W5" s="25" t="s">
        <v>1067</v>
      </c>
      <c r="X5" s="26"/>
      <c r="Y5" s="26"/>
      <c r="Z5" s="26"/>
      <c r="AA5" s="26"/>
      <c r="AB5" s="26"/>
      <c r="AC5" s="26"/>
      <c r="AD5" s="26"/>
      <c r="AE5" s="27"/>
      <c r="AF5" s="26"/>
      <c r="AG5" s="26"/>
      <c r="AH5" s="26"/>
      <c r="AI5" s="26"/>
      <c r="AJ5" s="28"/>
      <c r="AK5" s="26"/>
      <c r="AL5" s="26"/>
      <c r="AM5" s="26"/>
      <c r="AN5" s="26"/>
      <c r="AO5" s="26"/>
      <c r="AP5" s="26"/>
      <c r="AQ5" s="25">
        <v>2909998</v>
      </c>
      <c r="AR5" s="26"/>
      <c r="AS5" s="26"/>
      <c r="AT5" s="26"/>
      <c r="AU5" s="26"/>
      <c r="AV5" s="26"/>
      <c r="AW5" s="26"/>
      <c r="AX5" s="26"/>
      <c r="AY5" s="27"/>
      <c r="AZ5" s="26"/>
      <c r="BA5" s="26"/>
      <c r="BB5" s="26"/>
      <c r="BC5" s="26"/>
      <c r="BD5" s="28"/>
      <c r="BE5" s="26"/>
      <c r="BF5" s="26"/>
      <c r="BG5" s="26"/>
      <c r="BH5" s="26"/>
      <c r="BI5" s="26"/>
      <c r="BJ5" s="26"/>
      <c r="BK5" s="25">
        <v>2335917</v>
      </c>
      <c r="BL5" s="26"/>
      <c r="BM5" s="26"/>
      <c r="BN5" s="26"/>
      <c r="BO5" s="26"/>
      <c r="BP5" s="26"/>
      <c r="BQ5" s="26"/>
      <c r="BR5" s="26"/>
      <c r="BS5" s="27"/>
      <c r="BT5" s="26"/>
      <c r="BU5" s="26"/>
      <c r="BV5" s="26"/>
      <c r="BW5" s="26"/>
      <c r="BX5" s="28"/>
      <c r="BY5" s="26"/>
      <c r="BZ5" s="26"/>
      <c r="CA5" s="26"/>
      <c r="CB5" s="26"/>
      <c r="CC5" s="26"/>
      <c r="CD5" s="26"/>
      <c r="CE5" s="25">
        <v>2558565</v>
      </c>
      <c r="CF5" s="26"/>
      <c r="CG5" s="26"/>
      <c r="CH5" s="26"/>
      <c r="CI5" s="26"/>
      <c r="CJ5" s="26"/>
      <c r="CK5" s="26"/>
      <c r="CL5" s="26"/>
      <c r="CM5" s="27"/>
      <c r="CN5" s="26"/>
      <c r="CO5" s="26"/>
      <c r="CP5" s="26"/>
      <c r="CQ5" s="26"/>
      <c r="CR5" s="28"/>
      <c r="CS5" s="26"/>
      <c r="CT5" s="26"/>
      <c r="CU5" s="26"/>
      <c r="CV5" s="26"/>
      <c r="CW5" s="26"/>
      <c r="CX5" s="26"/>
      <c r="CY5" s="25">
        <v>2596443</v>
      </c>
      <c r="CZ5" s="26"/>
      <c r="DA5" s="26"/>
      <c r="DB5" s="26"/>
      <c r="DC5" s="26"/>
      <c r="DD5" s="26"/>
      <c r="DE5" s="26"/>
      <c r="DF5" s="26"/>
      <c r="DG5" s="27"/>
      <c r="DH5" s="26"/>
      <c r="DI5" s="26"/>
      <c r="DJ5" s="26"/>
      <c r="DK5" s="26"/>
      <c r="DL5" s="28"/>
      <c r="DM5" s="26"/>
      <c r="DN5" s="26"/>
      <c r="DO5" s="26"/>
      <c r="DP5" s="26"/>
      <c r="DQ5" s="26"/>
      <c r="DR5" s="26"/>
      <c r="DS5" s="25">
        <v>2648184</v>
      </c>
      <c r="DT5" s="26"/>
      <c r="DU5" s="26"/>
      <c r="DV5" s="26"/>
      <c r="DW5" s="26"/>
      <c r="DX5" s="26"/>
      <c r="DY5" s="26"/>
      <c r="DZ5" s="26"/>
      <c r="EA5" s="27"/>
      <c r="EB5" s="26"/>
      <c r="EC5" s="26"/>
      <c r="ED5" s="26"/>
      <c r="EE5" s="26"/>
      <c r="EF5" s="28"/>
      <c r="EG5" s="26"/>
      <c r="EH5" s="26"/>
      <c r="EI5" s="26"/>
      <c r="EJ5" s="26"/>
      <c r="EK5" s="26"/>
      <c r="EL5" s="26"/>
      <c r="EM5" s="25">
        <v>2916840</v>
      </c>
      <c r="EN5" s="26"/>
      <c r="EO5" s="26"/>
      <c r="EP5" s="26"/>
      <c r="EQ5" s="26"/>
      <c r="ER5" s="26"/>
      <c r="ES5" s="26"/>
      <c r="ET5" s="26"/>
      <c r="EU5" s="27"/>
      <c r="EV5" s="26"/>
      <c r="EW5" s="26"/>
      <c r="EX5" s="26"/>
      <c r="EY5" s="26"/>
      <c r="EZ5" s="28"/>
      <c r="FA5" s="26"/>
      <c r="FB5" s="26"/>
      <c r="FC5" s="26"/>
      <c r="FD5" s="26"/>
      <c r="FE5" s="26"/>
      <c r="FF5" s="26"/>
      <c r="FG5" s="25"/>
      <c r="FH5" s="26"/>
      <c r="FI5" s="26"/>
      <c r="FJ5" s="26"/>
      <c r="FK5" s="26"/>
      <c r="FL5" s="26"/>
      <c r="FM5" s="26"/>
      <c r="FN5" s="26"/>
      <c r="FO5" s="27"/>
      <c r="FP5" s="26"/>
      <c r="FQ5" s="26"/>
      <c r="FR5" s="26"/>
      <c r="FS5" s="26"/>
      <c r="FT5" s="28"/>
      <c r="FU5" s="26"/>
      <c r="FV5" s="26"/>
      <c r="FW5" s="26"/>
      <c r="FX5" s="26"/>
      <c r="FY5" s="26"/>
      <c r="FZ5" s="26"/>
      <c r="GA5" s="25"/>
      <c r="GB5" s="26"/>
      <c r="GC5" s="26"/>
      <c r="GD5" s="26"/>
      <c r="GE5" s="26"/>
      <c r="GF5" s="26"/>
      <c r="GG5" s="26"/>
      <c r="GH5" s="26"/>
      <c r="GI5" s="27"/>
      <c r="GJ5" s="26"/>
      <c r="GK5" s="26"/>
      <c r="GL5" s="26"/>
      <c r="GM5" s="26"/>
      <c r="GN5" s="28"/>
      <c r="GO5" s="26"/>
      <c r="GP5" s="26"/>
      <c r="GQ5" s="26"/>
      <c r="GR5" s="26"/>
      <c r="GS5" s="26"/>
      <c r="GT5" s="26"/>
      <c r="GU5" s="25"/>
      <c r="GV5" s="26"/>
      <c r="GW5" s="26"/>
      <c r="GX5" s="26"/>
      <c r="GY5" s="26"/>
      <c r="GZ5" s="26"/>
      <c r="HA5" s="26"/>
      <c r="HB5" s="26"/>
      <c r="HC5" s="27"/>
      <c r="HD5" s="26"/>
      <c r="HE5" s="26"/>
      <c r="HF5" s="26"/>
      <c r="HG5" s="26"/>
      <c r="HH5" s="28"/>
      <c r="HI5" s="26"/>
      <c r="HJ5" s="26"/>
      <c r="HK5" s="26"/>
      <c r="HL5" s="26"/>
      <c r="HM5" s="26"/>
      <c r="HN5" s="26"/>
      <c r="HO5" s="25"/>
      <c r="HP5" s="26"/>
      <c r="HQ5" s="26"/>
      <c r="HR5" s="26"/>
      <c r="HS5" s="26"/>
      <c r="HT5" s="26"/>
      <c r="HU5" s="26"/>
      <c r="HV5" s="26"/>
      <c r="HW5" s="27"/>
      <c r="HX5" s="26"/>
      <c r="HY5" s="26"/>
      <c r="HZ5" s="26"/>
      <c r="IA5" s="26"/>
      <c r="IB5" s="28"/>
      <c r="IC5" s="26"/>
      <c r="ID5" s="26"/>
      <c r="IE5" s="26"/>
      <c r="IF5" s="26"/>
      <c r="IG5" s="26"/>
      <c r="IH5" s="26"/>
      <c r="II5" s="25"/>
      <c r="IJ5" s="26"/>
      <c r="IK5" s="26"/>
      <c r="IL5" s="26"/>
      <c r="IM5" s="26"/>
      <c r="IN5" s="26"/>
      <c r="IO5" s="26"/>
      <c r="IP5" s="26"/>
      <c r="IQ5" s="27"/>
      <c r="IR5" s="26"/>
      <c r="IS5" s="26"/>
      <c r="IT5" s="26"/>
      <c r="IU5" s="26"/>
      <c r="IV5" s="28"/>
      <c r="IW5" s="26"/>
      <c r="IX5" s="26"/>
      <c r="IY5" s="26"/>
      <c r="IZ5" s="26"/>
      <c r="JA5" s="26"/>
      <c r="JB5" s="26"/>
    </row>
    <row r="6" spans="1:262" s="38" customFormat="1" ht="13.5" customHeight="1">
      <c r="A6" s="30" t="s">
        <v>59</v>
      </c>
      <c r="B6" s="31"/>
      <c r="C6" s="32" t="s">
        <v>1068</v>
      </c>
      <c r="D6" s="33"/>
      <c r="E6" s="33"/>
      <c r="F6" s="33"/>
      <c r="G6" s="33"/>
      <c r="H6" s="33"/>
      <c r="I6" s="33"/>
      <c r="J6" s="33"/>
      <c r="K6" s="34"/>
      <c r="L6" s="33"/>
      <c r="M6" s="33"/>
      <c r="N6" s="33"/>
      <c r="O6" s="33"/>
      <c r="P6" s="35"/>
      <c r="Q6" s="33"/>
      <c r="R6" s="33"/>
      <c r="S6" s="33"/>
      <c r="T6" s="33"/>
      <c r="U6" s="33"/>
      <c r="V6" s="33"/>
      <c r="W6" s="36" t="s">
        <v>1069</v>
      </c>
      <c r="X6" s="33"/>
      <c r="Y6" s="33"/>
      <c r="Z6" s="33"/>
      <c r="AA6" s="33"/>
      <c r="AB6" s="33"/>
      <c r="AC6" s="33"/>
      <c r="AD6" s="33"/>
      <c r="AE6" s="34"/>
      <c r="AF6" s="33"/>
      <c r="AG6" s="33"/>
      <c r="AH6" s="33"/>
      <c r="AI6" s="33"/>
      <c r="AJ6" s="35"/>
      <c r="AK6" s="33"/>
      <c r="AL6" s="33"/>
      <c r="AM6" s="33"/>
      <c r="AN6" s="33"/>
      <c r="AO6" s="33"/>
      <c r="AP6" s="33"/>
      <c r="AQ6" s="37">
        <v>0.69989999999999997</v>
      </c>
      <c r="AR6" s="33"/>
      <c r="AS6" s="33"/>
      <c r="AT6" s="33"/>
      <c r="AU6" s="33"/>
      <c r="AV6" s="33"/>
      <c r="AW6" s="33"/>
      <c r="AX6" s="33"/>
      <c r="AY6" s="34"/>
      <c r="AZ6" s="33"/>
      <c r="BA6" s="33"/>
      <c r="BB6" s="33"/>
      <c r="BC6" s="33"/>
      <c r="BD6" s="35"/>
      <c r="BE6" s="33"/>
      <c r="BF6" s="33"/>
      <c r="BG6" s="33"/>
      <c r="BH6" s="33"/>
      <c r="BI6" s="33"/>
      <c r="BJ6" s="33"/>
      <c r="BK6" s="37">
        <v>0.54669999999999996</v>
      </c>
      <c r="BL6" s="33"/>
      <c r="BM6" s="33"/>
      <c r="BN6" s="33"/>
      <c r="BO6" s="33"/>
      <c r="BP6" s="33"/>
      <c r="BQ6" s="33"/>
      <c r="BR6" s="33"/>
      <c r="BS6" s="34"/>
      <c r="BT6" s="33"/>
      <c r="BU6" s="33"/>
      <c r="BV6" s="33"/>
      <c r="BW6" s="33"/>
      <c r="BX6" s="35"/>
      <c r="BY6" s="33"/>
      <c r="BZ6" s="33"/>
      <c r="CA6" s="33"/>
      <c r="CB6" s="33"/>
      <c r="CC6" s="33"/>
      <c r="CD6" s="33"/>
      <c r="CE6" s="32">
        <v>0.58830000000000005</v>
      </c>
      <c r="CF6" s="33"/>
      <c r="CG6" s="33"/>
      <c r="CH6" s="33"/>
      <c r="CI6" s="33"/>
      <c r="CJ6" s="33"/>
      <c r="CK6" s="33"/>
      <c r="CL6" s="33"/>
      <c r="CM6" s="34"/>
      <c r="CN6" s="33"/>
      <c r="CO6" s="33"/>
      <c r="CP6" s="33"/>
      <c r="CQ6" s="33"/>
      <c r="CR6" s="35"/>
      <c r="CS6" s="33"/>
      <c r="CT6" s="33"/>
      <c r="CU6" s="33"/>
      <c r="CV6" s="33"/>
      <c r="CW6" s="33"/>
      <c r="CX6" s="33"/>
      <c r="CY6" s="199">
        <v>0.59100000000000008</v>
      </c>
      <c r="CZ6" s="33"/>
      <c r="DA6" s="33"/>
      <c r="DB6" s="33"/>
      <c r="DC6" s="33"/>
      <c r="DD6" s="33"/>
      <c r="DE6" s="33"/>
      <c r="DF6" s="33"/>
      <c r="DG6" s="34"/>
      <c r="DH6" s="33"/>
      <c r="DI6" s="33"/>
      <c r="DJ6" s="33"/>
      <c r="DK6" s="33"/>
      <c r="DL6" s="35"/>
      <c r="DM6" s="33"/>
      <c r="DN6" s="33"/>
      <c r="DO6" s="33"/>
      <c r="DP6" s="33"/>
      <c r="DQ6" s="33"/>
      <c r="DR6" s="33"/>
      <c r="DS6" s="32">
        <f>DS5/DS4</f>
        <v>0.59822172424075393</v>
      </c>
      <c r="DT6" s="33"/>
      <c r="DU6" s="33"/>
      <c r="DV6" s="33"/>
      <c r="DW6" s="33"/>
      <c r="DX6" s="33"/>
      <c r="DY6" s="33"/>
      <c r="DZ6" s="33"/>
      <c r="EA6" s="34"/>
      <c r="EB6" s="33"/>
      <c r="EC6" s="33"/>
      <c r="ED6" s="33"/>
      <c r="EE6" s="33"/>
      <c r="EF6" s="35"/>
      <c r="EG6" s="33"/>
      <c r="EH6" s="33"/>
      <c r="EI6" s="33"/>
      <c r="EJ6" s="33"/>
      <c r="EK6" s="33"/>
      <c r="EL6" s="33"/>
      <c r="EM6" s="32">
        <f>EM5/EM4</f>
        <v>0.65806955524737165</v>
      </c>
      <c r="EN6" s="33"/>
      <c r="EO6" s="33"/>
      <c r="EP6" s="33"/>
      <c r="EQ6" s="33"/>
      <c r="ER6" s="33"/>
      <c r="ES6" s="33"/>
      <c r="ET6" s="33"/>
      <c r="EU6" s="34"/>
      <c r="EV6" s="33"/>
      <c r="EW6" s="33"/>
      <c r="EX6" s="33"/>
      <c r="EY6" s="33"/>
      <c r="EZ6" s="35"/>
      <c r="FA6" s="33"/>
      <c r="FB6" s="33"/>
      <c r="FC6" s="33"/>
      <c r="FD6" s="33"/>
      <c r="FE6" s="33"/>
      <c r="FF6" s="33"/>
      <c r="FG6" s="32"/>
      <c r="FH6" s="33"/>
      <c r="FI6" s="33"/>
      <c r="FJ6" s="33"/>
      <c r="FK6" s="33"/>
      <c r="FL6" s="33"/>
      <c r="FM6" s="33"/>
      <c r="FN6" s="33"/>
      <c r="FO6" s="34"/>
      <c r="FP6" s="33"/>
      <c r="FQ6" s="33"/>
      <c r="FR6" s="33"/>
      <c r="FS6" s="33"/>
      <c r="FT6" s="35"/>
      <c r="FU6" s="33"/>
      <c r="FV6" s="33"/>
      <c r="FW6" s="33"/>
      <c r="FX6" s="33"/>
      <c r="FY6" s="33"/>
      <c r="FZ6" s="33"/>
      <c r="GA6" s="32"/>
      <c r="GB6" s="33"/>
      <c r="GC6" s="33"/>
      <c r="GD6" s="33"/>
      <c r="GE6" s="33"/>
      <c r="GF6" s="33"/>
      <c r="GG6" s="33"/>
      <c r="GH6" s="33"/>
      <c r="GI6" s="34"/>
      <c r="GJ6" s="33"/>
      <c r="GK6" s="33"/>
      <c r="GL6" s="33"/>
      <c r="GM6" s="33"/>
      <c r="GN6" s="35"/>
      <c r="GO6" s="33"/>
      <c r="GP6" s="33"/>
      <c r="GQ6" s="33"/>
      <c r="GR6" s="33"/>
      <c r="GS6" s="33"/>
      <c r="GT6" s="33"/>
      <c r="GU6" s="32"/>
      <c r="GV6" s="33"/>
      <c r="GW6" s="33"/>
      <c r="GX6" s="33"/>
      <c r="GY6" s="33"/>
      <c r="GZ6" s="33"/>
      <c r="HA6" s="33"/>
      <c r="HB6" s="33"/>
      <c r="HC6" s="34"/>
      <c r="HD6" s="33"/>
      <c r="HE6" s="33"/>
      <c r="HF6" s="33"/>
      <c r="HG6" s="33"/>
      <c r="HH6" s="35"/>
      <c r="HI6" s="33"/>
      <c r="HJ6" s="33"/>
      <c r="HK6" s="33"/>
      <c r="HL6" s="33"/>
      <c r="HM6" s="33"/>
      <c r="HN6" s="33"/>
      <c r="HO6" s="32"/>
      <c r="HP6" s="33"/>
      <c r="HQ6" s="33"/>
      <c r="HR6" s="33"/>
      <c r="HS6" s="33"/>
      <c r="HT6" s="33"/>
      <c r="HU6" s="33"/>
      <c r="HV6" s="33"/>
      <c r="HW6" s="34"/>
      <c r="HX6" s="33"/>
      <c r="HY6" s="33"/>
      <c r="HZ6" s="33"/>
      <c r="IA6" s="33"/>
      <c r="IB6" s="35"/>
      <c r="IC6" s="33"/>
      <c r="ID6" s="33"/>
      <c r="IE6" s="33"/>
      <c r="IF6" s="33"/>
      <c r="IG6" s="33"/>
      <c r="IH6" s="33"/>
      <c r="II6" s="32"/>
      <c r="IJ6" s="33"/>
      <c r="IK6" s="33"/>
      <c r="IL6" s="33"/>
      <c r="IM6" s="33"/>
      <c r="IN6" s="33"/>
      <c r="IO6" s="33"/>
      <c r="IP6" s="33"/>
      <c r="IQ6" s="34"/>
      <c r="IR6" s="33"/>
      <c r="IS6" s="33"/>
      <c r="IT6" s="33"/>
      <c r="IU6" s="33"/>
      <c r="IV6" s="35"/>
      <c r="IW6" s="33"/>
      <c r="IX6" s="33"/>
      <c r="IY6" s="33"/>
      <c r="IZ6" s="33"/>
      <c r="JA6" s="33"/>
      <c r="JB6" s="33"/>
    </row>
    <row r="7" spans="1:262" s="29" customFormat="1" ht="13.5" customHeight="1">
      <c r="A7" s="23" t="s">
        <v>24</v>
      </c>
      <c r="B7" s="24"/>
      <c r="C7" s="25" t="s">
        <v>1070</v>
      </c>
      <c r="D7" s="26"/>
      <c r="E7" s="26"/>
      <c r="F7" s="26"/>
      <c r="G7" s="26"/>
      <c r="H7" s="26"/>
      <c r="I7" s="26"/>
      <c r="J7" s="26"/>
      <c r="K7" s="27"/>
      <c r="L7" s="26"/>
      <c r="M7" s="26"/>
      <c r="N7" s="26"/>
      <c r="O7" s="26"/>
      <c r="P7" s="28"/>
      <c r="Q7" s="26"/>
      <c r="R7" s="26"/>
      <c r="S7" s="26"/>
      <c r="T7" s="26"/>
      <c r="U7" s="26"/>
      <c r="V7" s="26"/>
      <c r="W7" s="25" t="s">
        <v>1071</v>
      </c>
      <c r="X7" s="26"/>
      <c r="Y7" s="26"/>
      <c r="Z7" s="26"/>
      <c r="AA7" s="26"/>
      <c r="AB7" s="26"/>
      <c r="AC7" s="26"/>
      <c r="AD7" s="26"/>
      <c r="AE7" s="27"/>
      <c r="AF7" s="26"/>
      <c r="AG7" s="26"/>
      <c r="AH7" s="26"/>
      <c r="AI7" s="26"/>
      <c r="AJ7" s="28"/>
      <c r="AK7" s="26"/>
      <c r="AL7" s="26"/>
      <c r="AM7" s="26"/>
      <c r="AN7" s="26"/>
      <c r="AO7" s="26"/>
      <c r="AP7" s="26"/>
      <c r="AQ7" s="25">
        <v>2875081</v>
      </c>
      <c r="AR7" s="26"/>
      <c r="AS7" s="26"/>
      <c r="AT7" s="26"/>
      <c r="AU7" s="26"/>
      <c r="AV7" s="26"/>
      <c r="AW7" s="26"/>
      <c r="AX7" s="26"/>
      <c r="AY7" s="27"/>
      <c r="AZ7" s="26"/>
      <c r="BA7" s="26"/>
      <c r="BB7" s="26"/>
      <c r="BC7" s="26"/>
      <c r="BD7" s="28"/>
      <c r="BE7" s="26"/>
      <c r="BF7" s="26"/>
      <c r="BG7" s="26"/>
      <c r="BH7" s="26"/>
      <c r="BI7" s="26"/>
      <c r="BJ7" s="26"/>
      <c r="BK7" s="25">
        <v>2303139</v>
      </c>
      <c r="BL7" s="26"/>
      <c r="BM7" s="26"/>
      <c r="BN7" s="26"/>
      <c r="BO7" s="26"/>
      <c r="BP7" s="26"/>
      <c r="BQ7" s="26"/>
      <c r="BR7" s="26"/>
      <c r="BS7" s="27"/>
      <c r="BT7" s="26"/>
      <c r="BU7" s="26"/>
      <c r="BV7" s="26"/>
      <c r="BW7" s="26"/>
      <c r="BX7" s="28"/>
      <c r="BY7" s="26"/>
      <c r="BZ7" s="26"/>
      <c r="CA7" s="26"/>
      <c r="CB7" s="26"/>
      <c r="CC7" s="26"/>
      <c r="CD7" s="26"/>
      <c r="CE7" s="25">
        <v>2529385</v>
      </c>
      <c r="CF7" s="26"/>
      <c r="CG7" s="26"/>
      <c r="CH7" s="26"/>
      <c r="CI7" s="26"/>
      <c r="CJ7" s="26"/>
      <c r="CK7" s="26"/>
      <c r="CL7" s="26"/>
      <c r="CM7" s="27"/>
      <c r="CN7" s="26"/>
      <c r="CO7" s="26"/>
      <c r="CP7" s="26"/>
      <c r="CQ7" s="26"/>
      <c r="CR7" s="28"/>
      <c r="CS7" s="26"/>
      <c r="CT7" s="26"/>
      <c r="CU7" s="26"/>
      <c r="CV7" s="26"/>
      <c r="CW7" s="26"/>
      <c r="CX7" s="26"/>
      <c r="CY7" s="25">
        <v>2553726</v>
      </c>
      <c r="CZ7" s="26"/>
      <c r="DA7" s="26"/>
      <c r="DB7" s="26"/>
      <c r="DC7" s="26"/>
      <c r="DD7" s="26"/>
      <c r="DE7" s="26"/>
      <c r="DF7" s="26"/>
      <c r="DG7" s="27"/>
      <c r="DH7" s="26"/>
      <c r="DI7" s="26"/>
      <c r="DJ7" s="26"/>
      <c r="DK7" s="26"/>
      <c r="DL7" s="28"/>
      <c r="DM7" s="26"/>
      <c r="DN7" s="26"/>
      <c r="DO7" s="26"/>
      <c r="DP7" s="26"/>
      <c r="DQ7" s="26"/>
      <c r="DR7" s="26"/>
      <c r="DS7" s="25">
        <v>2607750</v>
      </c>
      <c r="DT7" s="26"/>
      <c r="DU7" s="26"/>
      <c r="DV7" s="26"/>
      <c r="DW7" s="26"/>
      <c r="DX7" s="26"/>
      <c r="DY7" s="26"/>
      <c r="DZ7" s="26"/>
      <c r="EA7" s="27"/>
      <c r="EB7" s="26"/>
      <c r="EC7" s="26"/>
      <c r="ED7" s="26"/>
      <c r="EE7" s="26"/>
      <c r="EF7" s="28"/>
      <c r="EG7" s="26"/>
      <c r="EH7" s="26"/>
      <c r="EI7" s="26"/>
      <c r="EJ7" s="26"/>
      <c r="EK7" s="26"/>
      <c r="EL7" s="26"/>
      <c r="EM7" s="25">
        <v>2881511</v>
      </c>
      <c r="EN7" s="26"/>
      <c r="EO7" s="26"/>
      <c r="EP7" s="26"/>
      <c r="EQ7" s="26"/>
      <c r="ER7" s="26"/>
      <c r="ES7" s="26"/>
      <c r="ET7" s="26"/>
      <c r="EU7" s="27"/>
      <c r="EV7" s="26"/>
      <c r="EW7" s="26"/>
      <c r="EX7" s="26"/>
      <c r="EY7" s="26"/>
      <c r="EZ7" s="28"/>
      <c r="FA7" s="26"/>
      <c r="FB7" s="26"/>
      <c r="FC7" s="26"/>
      <c r="FD7" s="26"/>
      <c r="FE7" s="26"/>
      <c r="FF7" s="26"/>
      <c r="FG7" s="25"/>
      <c r="FH7" s="26"/>
      <c r="FI7" s="26"/>
      <c r="FJ7" s="26"/>
      <c r="FK7" s="26"/>
      <c r="FL7" s="26"/>
      <c r="FM7" s="26"/>
      <c r="FN7" s="26"/>
      <c r="FO7" s="27"/>
      <c r="FP7" s="26"/>
      <c r="FQ7" s="26"/>
      <c r="FR7" s="26"/>
      <c r="FS7" s="26"/>
      <c r="FT7" s="28"/>
      <c r="FU7" s="26"/>
      <c r="FV7" s="26"/>
      <c r="FW7" s="26"/>
      <c r="FX7" s="26"/>
      <c r="FY7" s="26"/>
      <c r="FZ7" s="26"/>
      <c r="GA7" s="25"/>
      <c r="GB7" s="26"/>
      <c r="GC7" s="26"/>
      <c r="GD7" s="26"/>
      <c r="GE7" s="26"/>
      <c r="GF7" s="26"/>
      <c r="GG7" s="26"/>
      <c r="GH7" s="26"/>
      <c r="GI7" s="27"/>
      <c r="GJ7" s="26"/>
      <c r="GK7" s="26"/>
      <c r="GL7" s="26"/>
      <c r="GM7" s="26"/>
      <c r="GN7" s="28"/>
      <c r="GO7" s="26"/>
      <c r="GP7" s="26"/>
      <c r="GQ7" s="26"/>
      <c r="GR7" s="26"/>
      <c r="GS7" s="26"/>
      <c r="GT7" s="26"/>
      <c r="GU7" s="25"/>
      <c r="GV7" s="26"/>
      <c r="GW7" s="26"/>
      <c r="GX7" s="26"/>
      <c r="GY7" s="26"/>
      <c r="GZ7" s="26"/>
      <c r="HA7" s="26"/>
      <c r="HB7" s="26"/>
      <c r="HC7" s="27"/>
      <c r="HD7" s="26"/>
      <c r="HE7" s="26"/>
      <c r="HF7" s="26"/>
      <c r="HG7" s="26"/>
      <c r="HH7" s="28"/>
      <c r="HI7" s="26"/>
      <c r="HJ7" s="26"/>
      <c r="HK7" s="26"/>
      <c r="HL7" s="26"/>
      <c r="HM7" s="26"/>
      <c r="HN7" s="26"/>
      <c r="HO7" s="25"/>
      <c r="HP7" s="26"/>
      <c r="HQ7" s="26"/>
      <c r="HR7" s="26"/>
      <c r="HS7" s="26"/>
      <c r="HT7" s="26"/>
      <c r="HU7" s="26"/>
      <c r="HV7" s="26"/>
      <c r="HW7" s="27"/>
      <c r="HX7" s="26"/>
      <c r="HY7" s="26"/>
      <c r="HZ7" s="26"/>
      <c r="IA7" s="26"/>
      <c r="IB7" s="28"/>
      <c r="IC7" s="26"/>
      <c r="ID7" s="26"/>
      <c r="IE7" s="26"/>
      <c r="IF7" s="26"/>
      <c r="IG7" s="26"/>
      <c r="IH7" s="26"/>
      <c r="II7" s="25"/>
      <c r="IJ7" s="26"/>
      <c r="IK7" s="26"/>
      <c r="IL7" s="26"/>
      <c r="IM7" s="26"/>
      <c r="IN7" s="26"/>
      <c r="IO7" s="26"/>
      <c r="IP7" s="26"/>
      <c r="IQ7" s="27"/>
      <c r="IR7" s="26"/>
      <c r="IS7" s="26"/>
      <c r="IT7" s="26"/>
      <c r="IU7" s="26"/>
      <c r="IV7" s="28"/>
      <c r="IW7" s="26"/>
      <c r="IX7" s="26"/>
      <c r="IY7" s="26"/>
      <c r="IZ7" s="26"/>
      <c r="JA7" s="26"/>
      <c r="JB7" s="26"/>
    </row>
    <row r="8" spans="1:262" s="38" customFormat="1" ht="13.5" customHeight="1">
      <c r="A8" s="30" t="s">
        <v>60</v>
      </c>
      <c r="B8" s="31"/>
      <c r="C8" s="32" t="s">
        <v>1072</v>
      </c>
      <c r="D8" s="33"/>
      <c r="E8" s="33"/>
      <c r="F8" s="33"/>
      <c r="G8" s="33"/>
      <c r="H8" s="33"/>
      <c r="I8" s="33"/>
      <c r="J8" s="33"/>
      <c r="K8" s="34"/>
      <c r="L8" s="33"/>
      <c r="M8" s="33"/>
      <c r="N8" s="33"/>
      <c r="O8" s="33"/>
      <c r="P8" s="35"/>
      <c r="Q8" s="33"/>
      <c r="R8" s="33"/>
      <c r="S8" s="33"/>
      <c r="T8" s="33"/>
      <c r="U8" s="33"/>
      <c r="V8" s="33"/>
      <c r="W8" s="36" t="s">
        <v>1073</v>
      </c>
      <c r="X8" s="33"/>
      <c r="Y8" s="33"/>
      <c r="Z8" s="33"/>
      <c r="AA8" s="33"/>
      <c r="AB8" s="33"/>
      <c r="AC8" s="33"/>
      <c r="AD8" s="33"/>
      <c r="AE8" s="34"/>
      <c r="AF8" s="33"/>
      <c r="AG8" s="33"/>
      <c r="AH8" s="33"/>
      <c r="AI8" s="33"/>
      <c r="AJ8" s="35"/>
      <c r="AK8" s="33"/>
      <c r="AL8" s="33"/>
      <c r="AM8" s="33"/>
      <c r="AN8" s="33"/>
      <c r="AO8" s="33"/>
      <c r="AP8" s="33"/>
      <c r="AQ8" s="37">
        <v>0.98799999999999999</v>
      </c>
      <c r="AR8" s="33"/>
      <c r="AS8" s="33"/>
      <c r="AT8" s="33"/>
      <c r="AU8" s="33"/>
      <c r="AV8" s="33"/>
      <c r="AW8" s="33"/>
      <c r="AX8" s="33"/>
      <c r="AY8" s="34"/>
      <c r="AZ8" s="33"/>
      <c r="BA8" s="33"/>
      <c r="BB8" s="33"/>
      <c r="BC8" s="33"/>
      <c r="BD8" s="35"/>
      <c r="BE8" s="33"/>
      <c r="BF8" s="33"/>
      <c r="BG8" s="33"/>
      <c r="BH8" s="33"/>
      <c r="BI8" s="33"/>
      <c r="BJ8" s="33"/>
      <c r="BK8" s="32">
        <v>0.98699999999999999</v>
      </c>
      <c r="BL8" s="33"/>
      <c r="BM8" s="33"/>
      <c r="BN8" s="33"/>
      <c r="BO8" s="33"/>
      <c r="BP8" s="33"/>
      <c r="BQ8" s="33"/>
      <c r="BR8" s="33"/>
      <c r="BS8" s="34"/>
      <c r="BT8" s="33"/>
      <c r="BU8" s="33"/>
      <c r="BV8" s="33"/>
      <c r="BW8" s="33"/>
      <c r="BX8" s="35"/>
      <c r="BY8" s="33"/>
      <c r="BZ8" s="33"/>
      <c r="CA8" s="33"/>
      <c r="CB8" s="33"/>
      <c r="CC8" s="33"/>
      <c r="CD8" s="33"/>
      <c r="CE8" s="32">
        <v>0.98629999999999995</v>
      </c>
      <c r="CF8" s="33"/>
      <c r="CG8" s="33"/>
      <c r="CH8" s="33"/>
      <c r="CI8" s="33"/>
      <c r="CJ8" s="33"/>
      <c r="CK8" s="33"/>
      <c r="CL8" s="33"/>
      <c r="CM8" s="34"/>
      <c r="CN8" s="33"/>
      <c r="CO8" s="33"/>
      <c r="CP8" s="33"/>
      <c r="CQ8" s="33"/>
      <c r="CR8" s="35"/>
      <c r="CS8" s="33"/>
      <c r="CT8" s="33"/>
      <c r="CU8" s="33"/>
      <c r="CV8" s="33"/>
      <c r="CW8" s="33"/>
      <c r="CX8" s="33"/>
      <c r="CY8" s="32">
        <v>0.99099999999999999</v>
      </c>
      <c r="CZ8" s="33"/>
      <c r="DA8" s="33"/>
      <c r="DB8" s="33"/>
      <c r="DC8" s="33"/>
      <c r="DD8" s="33"/>
      <c r="DE8" s="33"/>
      <c r="DF8" s="33"/>
      <c r="DG8" s="34"/>
      <c r="DH8" s="33"/>
      <c r="DI8" s="33"/>
      <c r="DJ8" s="33"/>
      <c r="DK8" s="33"/>
      <c r="DL8" s="35"/>
      <c r="DM8" s="33"/>
      <c r="DN8" s="33"/>
      <c r="DO8" s="33"/>
      <c r="DP8" s="33"/>
      <c r="DQ8" s="33"/>
      <c r="DR8" s="33"/>
      <c r="DS8" s="32">
        <f>DS7/DS5</f>
        <v>0.98473142349625253</v>
      </c>
      <c r="DT8" s="33"/>
      <c r="DU8" s="33"/>
      <c r="DV8" s="33"/>
      <c r="DW8" s="33"/>
      <c r="DX8" s="33"/>
      <c r="DY8" s="33"/>
      <c r="DZ8" s="33"/>
      <c r="EA8" s="34"/>
      <c r="EB8" s="33"/>
      <c r="EC8" s="33"/>
      <c r="ED8" s="33"/>
      <c r="EE8" s="33"/>
      <c r="EF8" s="35"/>
      <c r="EG8" s="33"/>
      <c r="EH8" s="33"/>
      <c r="EI8" s="33"/>
      <c r="EJ8" s="33"/>
      <c r="EK8" s="33"/>
      <c r="EL8" s="33"/>
      <c r="EM8" s="32">
        <f>EM7/EM5</f>
        <v>0.98788791980362312</v>
      </c>
      <c r="EN8" s="33"/>
      <c r="EO8" s="338"/>
      <c r="EP8" s="33"/>
      <c r="EQ8" s="33"/>
      <c r="ER8" s="33"/>
      <c r="ES8" s="33"/>
      <c r="ET8" s="33"/>
      <c r="EU8" s="34"/>
      <c r="EV8" s="33"/>
      <c r="EW8" s="33"/>
      <c r="EX8" s="33"/>
      <c r="EY8" s="33"/>
      <c r="EZ8" s="35"/>
      <c r="FA8" s="33"/>
      <c r="FB8" s="33"/>
      <c r="FC8" s="33"/>
      <c r="FD8" s="33"/>
      <c r="FE8" s="33"/>
      <c r="FF8" s="33"/>
      <c r="FG8" s="32"/>
      <c r="FH8" s="33"/>
      <c r="FI8" s="33"/>
      <c r="FJ8" s="33"/>
      <c r="FK8" s="33"/>
      <c r="FL8" s="33"/>
      <c r="FM8" s="33"/>
      <c r="FN8" s="33"/>
      <c r="FO8" s="34"/>
      <c r="FP8" s="33"/>
      <c r="FQ8" s="33"/>
      <c r="FR8" s="33"/>
      <c r="FS8" s="33"/>
      <c r="FT8" s="35"/>
      <c r="FU8" s="33"/>
      <c r="FV8" s="33"/>
      <c r="FW8" s="33"/>
      <c r="FX8" s="33"/>
      <c r="FY8" s="33"/>
      <c r="FZ8" s="33"/>
      <c r="GA8" s="32"/>
      <c r="GB8" s="33"/>
      <c r="GC8" s="33"/>
      <c r="GD8" s="33"/>
      <c r="GE8" s="33"/>
      <c r="GF8" s="33"/>
      <c r="GG8" s="33"/>
      <c r="GH8" s="33"/>
      <c r="GI8" s="34"/>
      <c r="GJ8" s="33"/>
      <c r="GK8" s="33"/>
      <c r="GL8" s="33"/>
      <c r="GM8" s="33"/>
      <c r="GN8" s="35"/>
      <c r="GO8" s="33"/>
      <c r="GP8" s="33"/>
      <c r="GQ8" s="33"/>
      <c r="GR8" s="33"/>
      <c r="GS8" s="33"/>
      <c r="GT8" s="33"/>
      <c r="GU8" s="32"/>
      <c r="GV8" s="33"/>
      <c r="GW8" s="33"/>
      <c r="GX8" s="33"/>
      <c r="GY8" s="33"/>
      <c r="GZ8" s="33"/>
      <c r="HA8" s="33"/>
      <c r="HB8" s="33"/>
      <c r="HC8" s="34"/>
      <c r="HD8" s="33"/>
      <c r="HE8" s="33"/>
      <c r="HF8" s="33"/>
      <c r="HG8" s="33"/>
      <c r="HH8" s="35"/>
      <c r="HI8" s="33"/>
      <c r="HJ8" s="33"/>
      <c r="HK8" s="33"/>
      <c r="HL8" s="33"/>
      <c r="HM8" s="33"/>
      <c r="HN8" s="33"/>
      <c r="HO8" s="32"/>
      <c r="HP8" s="33"/>
      <c r="HQ8" s="33"/>
      <c r="HR8" s="33"/>
      <c r="HS8" s="33"/>
      <c r="HT8" s="33"/>
      <c r="HU8" s="33"/>
      <c r="HV8" s="33"/>
      <c r="HW8" s="34"/>
      <c r="HX8" s="33"/>
      <c r="HY8" s="33"/>
      <c r="HZ8" s="33"/>
      <c r="IA8" s="33"/>
      <c r="IB8" s="35"/>
      <c r="IC8" s="33"/>
      <c r="ID8" s="33"/>
      <c r="IE8" s="33"/>
      <c r="IF8" s="33"/>
      <c r="IG8" s="33"/>
      <c r="IH8" s="33"/>
      <c r="II8" s="32"/>
      <c r="IJ8" s="33"/>
      <c r="IK8" s="33"/>
      <c r="IL8" s="33"/>
      <c r="IM8" s="33"/>
      <c r="IN8" s="33"/>
      <c r="IO8" s="33"/>
      <c r="IP8" s="33"/>
      <c r="IQ8" s="34"/>
      <c r="IR8" s="33"/>
      <c r="IS8" s="33"/>
      <c r="IT8" s="33"/>
      <c r="IU8" s="33"/>
      <c r="IV8" s="35"/>
      <c r="IW8" s="33"/>
      <c r="IX8" s="33"/>
      <c r="IY8" s="33"/>
      <c r="IZ8" s="33"/>
      <c r="JA8" s="33"/>
      <c r="JB8" s="33"/>
    </row>
    <row r="9" spans="1:262" ht="13.5" customHeight="1">
      <c r="A9" s="18" t="s">
        <v>11</v>
      </c>
      <c r="B9" s="18"/>
      <c r="C9" s="6"/>
      <c r="D9" s="20"/>
      <c r="E9" s="26"/>
      <c r="F9" s="175"/>
      <c r="G9" s="175"/>
      <c r="H9" s="176"/>
      <c r="I9" s="175"/>
      <c r="J9" s="175"/>
      <c r="K9" s="21"/>
      <c r="L9" s="20"/>
      <c r="M9" s="20"/>
      <c r="N9" s="20"/>
      <c r="O9" s="20"/>
      <c r="P9" s="22"/>
      <c r="Q9" s="20"/>
      <c r="R9" s="20"/>
      <c r="S9" s="20"/>
      <c r="T9" s="20"/>
      <c r="U9" s="20"/>
      <c r="V9" s="20"/>
      <c r="W9" s="6"/>
      <c r="X9" s="20"/>
      <c r="Y9" s="175"/>
      <c r="Z9" s="175"/>
      <c r="AA9" s="175"/>
      <c r="AB9" s="176"/>
      <c r="AC9" s="175"/>
      <c r="AD9" s="175"/>
      <c r="AE9" s="21"/>
      <c r="AF9" s="20"/>
      <c r="AG9" s="20"/>
      <c r="AH9" s="20"/>
      <c r="AI9" s="20"/>
      <c r="AJ9" s="22"/>
      <c r="AK9" s="20"/>
      <c r="AL9" s="20"/>
      <c r="AM9" s="20"/>
      <c r="AN9" s="20"/>
      <c r="AO9" s="20"/>
      <c r="AP9" s="20"/>
      <c r="AQ9" s="39"/>
      <c r="AR9" s="20"/>
      <c r="AS9" s="20"/>
      <c r="AT9" s="175"/>
      <c r="AU9" s="175"/>
      <c r="AV9" s="176"/>
      <c r="AW9" s="175"/>
      <c r="AX9" s="175"/>
      <c r="AY9" s="21"/>
      <c r="AZ9" s="20"/>
      <c r="BA9" s="20"/>
      <c r="BB9" s="20"/>
      <c r="BC9" s="20"/>
      <c r="BD9" s="22"/>
      <c r="BE9" s="20"/>
      <c r="BF9" s="20"/>
      <c r="BG9" s="20"/>
      <c r="BH9" s="20"/>
      <c r="BI9" s="20"/>
      <c r="BJ9" s="20"/>
      <c r="BK9" s="39"/>
      <c r="BL9" s="20"/>
      <c r="BM9" s="20"/>
      <c r="BN9" s="175"/>
      <c r="BO9" s="175"/>
      <c r="BP9" s="176"/>
      <c r="BQ9" s="175"/>
      <c r="BR9" s="175"/>
      <c r="BS9" s="21"/>
      <c r="BT9" s="20"/>
      <c r="BU9" s="20"/>
      <c r="BV9" s="20"/>
      <c r="BW9" s="20"/>
      <c r="BX9" s="22"/>
      <c r="BY9" s="20"/>
      <c r="BZ9" s="20"/>
      <c r="CA9" s="20"/>
      <c r="CB9" s="20"/>
      <c r="CC9" s="20"/>
      <c r="CD9" s="20"/>
      <c r="CE9" s="6"/>
      <c r="CF9" s="20"/>
      <c r="CG9" s="175"/>
      <c r="CH9" s="175"/>
      <c r="CI9" s="175"/>
      <c r="CJ9" s="176"/>
      <c r="CK9" s="175"/>
      <c r="CL9" s="175"/>
      <c r="CM9" s="21"/>
      <c r="CN9" s="20"/>
      <c r="CO9" s="20"/>
      <c r="CP9" s="20"/>
      <c r="CQ9" s="20"/>
      <c r="CR9" s="22"/>
      <c r="CS9" s="20"/>
      <c r="CT9" s="20"/>
      <c r="CU9" s="20"/>
      <c r="CV9" s="20"/>
      <c r="CW9" s="20"/>
      <c r="CX9" s="20"/>
      <c r="CY9" s="6"/>
      <c r="CZ9" s="20"/>
      <c r="DA9" s="175"/>
      <c r="DB9" s="175"/>
      <c r="DC9" s="175"/>
      <c r="DD9" s="176"/>
      <c r="DE9" s="175"/>
      <c r="DF9" s="175"/>
      <c r="DG9" s="21"/>
      <c r="DH9" s="20"/>
      <c r="DI9" s="20"/>
      <c r="DJ9" s="20"/>
      <c r="DK9" s="20"/>
      <c r="DL9" s="22"/>
      <c r="DM9" s="20"/>
      <c r="DN9" s="20"/>
      <c r="DO9" s="20"/>
      <c r="DP9" s="20"/>
      <c r="DQ9" s="20"/>
      <c r="DR9" s="20"/>
      <c r="DS9" s="6" t="s">
        <v>1655</v>
      </c>
      <c r="DT9" s="20"/>
      <c r="DU9" s="20"/>
      <c r="DV9" s="175"/>
      <c r="DW9" s="20"/>
      <c r="DX9" s="20"/>
      <c r="DY9" s="20"/>
      <c r="DZ9" s="20"/>
      <c r="EA9" s="21"/>
      <c r="EB9" s="20"/>
      <c r="EC9" s="20"/>
      <c r="ED9" s="20"/>
      <c r="EE9" s="20"/>
      <c r="EF9" s="22"/>
      <c r="EG9" s="20"/>
      <c r="EH9" s="20"/>
      <c r="EI9" s="20"/>
      <c r="EJ9" s="20"/>
      <c r="EK9" s="20"/>
      <c r="EL9" s="20"/>
      <c r="EM9" s="6" t="s">
        <v>1700</v>
      </c>
      <c r="EN9" s="20"/>
      <c r="EO9" s="20"/>
      <c r="EP9" s="20"/>
      <c r="EQ9" s="20"/>
      <c r="ER9" s="20"/>
      <c r="ES9" s="20"/>
      <c r="ET9" s="20"/>
      <c r="EU9" s="21"/>
      <c r="EV9" s="20"/>
      <c r="EW9" s="20"/>
      <c r="EX9" s="20"/>
      <c r="EY9" s="20"/>
      <c r="EZ9" s="22"/>
      <c r="FA9" s="20"/>
      <c r="FB9" s="20"/>
      <c r="FC9" s="20"/>
      <c r="FD9" s="20"/>
      <c r="FE9" s="20"/>
      <c r="FF9" s="20"/>
      <c r="FG9" s="6"/>
      <c r="FH9" s="20"/>
      <c r="FI9" s="20"/>
      <c r="FJ9" s="20"/>
      <c r="FK9" s="20"/>
      <c r="FL9" s="20"/>
      <c r="FM9" s="20"/>
      <c r="FN9" s="20"/>
      <c r="FO9" s="21"/>
      <c r="FP9" s="20"/>
      <c r="FQ9" s="20"/>
      <c r="FR9" s="20"/>
      <c r="FS9" s="20"/>
      <c r="FT9" s="22"/>
      <c r="FU9" s="20"/>
      <c r="FV9" s="20"/>
      <c r="FW9" s="20"/>
      <c r="FX9" s="20"/>
      <c r="FY9" s="20"/>
      <c r="FZ9" s="20"/>
      <c r="GA9" s="6"/>
      <c r="GB9" s="20"/>
      <c r="GC9" s="20"/>
      <c r="GD9" s="20"/>
      <c r="GE9" s="20"/>
      <c r="GF9" s="20"/>
      <c r="GG9" s="20"/>
      <c r="GH9" s="20"/>
      <c r="GI9" s="21"/>
      <c r="GJ9" s="20"/>
      <c r="GK9" s="20"/>
      <c r="GL9" s="20"/>
      <c r="GM9" s="20"/>
      <c r="GN9" s="22"/>
      <c r="GO9" s="20"/>
      <c r="GP9" s="20"/>
      <c r="GQ9" s="20"/>
      <c r="GR9" s="20"/>
      <c r="GS9" s="20"/>
      <c r="GT9" s="20"/>
      <c r="GU9" s="6"/>
      <c r="GV9" s="20"/>
      <c r="GW9" s="20"/>
      <c r="GX9" s="20"/>
      <c r="GY9" s="20"/>
      <c r="GZ9" s="20"/>
      <c r="HA9" s="20"/>
      <c r="HB9" s="20"/>
      <c r="HC9" s="21"/>
      <c r="HD9" s="20"/>
      <c r="HE9" s="20"/>
      <c r="HF9" s="20"/>
      <c r="HG9" s="20"/>
      <c r="HH9" s="22"/>
      <c r="HI9" s="20"/>
      <c r="HJ9" s="20"/>
      <c r="HK9" s="20"/>
      <c r="HL9" s="20"/>
      <c r="HM9" s="20"/>
      <c r="HN9" s="20"/>
      <c r="HO9" s="6"/>
      <c r="HP9" s="20"/>
      <c r="HQ9" s="20"/>
      <c r="HR9" s="20"/>
      <c r="HS9" s="20"/>
      <c r="HT9" s="20"/>
      <c r="HU9" s="20"/>
      <c r="HV9" s="20"/>
      <c r="HW9" s="21"/>
      <c r="HX9" s="20"/>
      <c r="HY9" s="20"/>
      <c r="HZ9" s="20"/>
      <c r="IA9" s="20"/>
      <c r="IB9" s="22"/>
      <c r="IC9" s="20"/>
      <c r="ID9" s="20"/>
      <c r="IE9" s="20"/>
      <c r="IF9" s="20"/>
      <c r="IG9" s="20"/>
      <c r="IH9" s="20"/>
      <c r="II9" s="6"/>
      <c r="IJ9" s="20"/>
      <c r="IK9" s="20"/>
      <c r="IL9" s="20"/>
      <c r="IM9" s="20"/>
      <c r="IN9" s="20"/>
      <c r="IO9" s="20"/>
      <c r="IP9" s="20"/>
      <c r="IQ9" s="21"/>
      <c r="IR9" s="20"/>
      <c r="IS9" s="20"/>
      <c r="IT9" s="20"/>
      <c r="IU9" s="20"/>
      <c r="IV9" s="22"/>
      <c r="IW9" s="20"/>
      <c r="IX9" s="20"/>
      <c r="IY9" s="20"/>
      <c r="IZ9" s="20"/>
      <c r="JA9" s="20"/>
      <c r="JB9" s="20"/>
    </row>
    <row r="10" spans="1:262" ht="31.5" customHeight="1">
      <c r="A10" s="40" t="s">
        <v>129</v>
      </c>
      <c r="B10" s="40" t="s">
        <v>32</v>
      </c>
      <c r="C10" s="41" t="s">
        <v>31</v>
      </c>
      <c r="D10" s="40" t="s">
        <v>30</v>
      </c>
      <c r="E10" s="40" t="s">
        <v>95</v>
      </c>
      <c r="F10" s="40" t="s">
        <v>58</v>
      </c>
      <c r="G10" s="40" t="s">
        <v>96</v>
      </c>
      <c r="H10" s="40" t="s">
        <v>97</v>
      </c>
      <c r="I10" s="40" t="s">
        <v>98</v>
      </c>
      <c r="J10" s="40" t="s">
        <v>99</v>
      </c>
      <c r="K10" s="42" t="s">
        <v>100</v>
      </c>
      <c r="L10" s="43" t="s">
        <v>56</v>
      </c>
      <c r="M10" s="43" t="s">
        <v>101</v>
      </c>
      <c r="N10" s="43" t="s">
        <v>102</v>
      </c>
      <c r="O10" s="43" t="s">
        <v>103</v>
      </c>
      <c r="P10" s="44" t="s">
        <v>104</v>
      </c>
      <c r="Q10" s="45" t="s">
        <v>105</v>
      </c>
      <c r="R10" s="45" t="s">
        <v>57</v>
      </c>
      <c r="S10" s="45" t="s">
        <v>106</v>
      </c>
      <c r="T10" s="45" t="s">
        <v>107</v>
      </c>
      <c r="U10" s="45" t="s">
        <v>108</v>
      </c>
      <c r="V10" s="45" t="s">
        <v>130</v>
      </c>
      <c r="W10" s="41" t="s">
        <v>31</v>
      </c>
      <c r="X10" s="40" t="s">
        <v>30</v>
      </c>
      <c r="Y10" s="40" t="s">
        <v>95</v>
      </c>
      <c r="Z10" s="40" t="s">
        <v>58</v>
      </c>
      <c r="AA10" s="40" t="s">
        <v>96</v>
      </c>
      <c r="AB10" s="40" t="s">
        <v>97</v>
      </c>
      <c r="AC10" s="40" t="s">
        <v>98</v>
      </c>
      <c r="AD10" s="40" t="s">
        <v>99</v>
      </c>
      <c r="AE10" s="42" t="s">
        <v>100</v>
      </c>
      <c r="AF10" s="43" t="s">
        <v>56</v>
      </c>
      <c r="AG10" s="43" t="s">
        <v>101</v>
      </c>
      <c r="AH10" s="43" t="s">
        <v>102</v>
      </c>
      <c r="AI10" s="43" t="s">
        <v>103</v>
      </c>
      <c r="AJ10" s="44" t="s">
        <v>104</v>
      </c>
      <c r="AK10" s="45" t="s">
        <v>105</v>
      </c>
      <c r="AL10" s="45" t="s">
        <v>57</v>
      </c>
      <c r="AM10" s="45" t="s">
        <v>106</v>
      </c>
      <c r="AN10" s="45" t="s">
        <v>107</v>
      </c>
      <c r="AO10" s="45" t="s">
        <v>108</v>
      </c>
      <c r="AP10" s="45" t="s">
        <v>130</v>
      </c>
      <c r="AQ10" s="41" t="s">
        <v>31</v>
      </c>
      <c r="AR10" s="40" t="s">
        <v>30</v>
      </c>
      <c r="AS10" s="40" t="s">
        <v>95</v>
      </c>
      <c r="AT10" s="40" t="s">
        <v>58</v>
      </c>
      <c r="AU10" s="40" t="s">
        <v>96</v>
      </c>
      <c r="AV10" s="40" t="s">
        <v>97</v>
      </c>
      <c r="AW10" s="40" t="s">
        <v>98</v>
      </c>
      <c r="AX10" s="40" t="s">
        <v>99</v>
      </c>
      <c r="AY10" s="42" t="s">
        <v>100</v>
      </c>
      <c r="AZ10" s="43" t="s">
        <v>56</v>
      </c>
      <c r="BA10" s="43" t="s">
        <v>101</v>
      </c>
      <c r="BB10" s="43" t="s">
        <v>102</v>
      </c>
      <c r="BC10" s="43" t="s">
        <v>103</v>
      </c>
      <c r="BD10" s="44" t="s">
        <v>104</v>
      </c>
      <c r="BE10" s="45" t="s">
        <v>105</v>
      </c>
      <c r="BF10" s="45" t="s">
        <v>57</v>
      </c>
      <c r="BG10" s="45" t="s">
        <v>106</v>
      </c>
      <c r="BH10" s="45" t="s">
        <v>107</v>
      </c>
      <c r="BI10" s="45" t="s">
        <v>108</v>
      </c>
      <c r="BJ10" s="45" t="s">
        <v>130</v>
      </c>
      <c r="BK10" s="41" t="s">
        <v>31</v>
      </c>
      <c r="BL10" s="40" t="s">
        <v>30</v>
      </c>
      <c r="BM10" s="40" t="s">
        <v>95</v>
      </c>
      <c r="BN10" s="40" t="s">
        <v>58</v>
      </c>
      <c r="BO10" s="40" t="s">
        <v>96</v>
      </c>
      <c r="BP10" s="40" t="s">
        <v>97</v>
      </c>
      <c r="BQ10" s="40" t="s">
        <v>98</v>
      </c>
      <c r="BR10" s="40" t="s">
        <v>99</v>
      </c>
      <c r="BS10" s="42" t="s">
        <v>100</v>
      </c>
      <c r="BT10" s="43" t="s">
        <v>56</v>
      </c>
      <c r="BU10" s="43" t="s">
        <v>101</v>
      </c>
      <c r="BV10" s="43" t="s">
        <v>102</v>
      </c>
      <c r="BW10" s="43" t="s">
        <v>103</v>
      </c>
      <c r="BX10" s="44" t="s">
        <v>104</v>
      </c>
      <c r="BY10" s="45" t="s">
        <v>105</v>
      </c>
      <c r="BZ10" s="45" t="s">
        <v>57</v>
      </c>
      <c r="CA10" s="45" t="s">
        <v>106</v>
      </c>
      <c r="CB10" s="45" t="s">
        <v>107</v>
      </c>
      <c r="CC10" s="45" t="s">
        <v>108</v>
      </c>
      <c r="CD10" s="45" t="s">
        <v>130</v>
      </c>
      <c r="CE10" s="41" t="s">
        <v>31</v>
      </c>
      <c r="CF10" s="40" t="s">
        <v>30</v>
      </c>
      <c r="CG10" s="40" t="s">
        <v>95</v>
      </c>
      <c r="CH10" s="40" t="s">
        <v>58</v>
      </c>
      <c r="CI10" s="40" t="s">
        <v>96</v>
      </c>
      <c r="CJ10" s="40" t="s">
        <v>97</v>
      </c>
      <c r="CK10" s="40" t="s">
        <v>98</v>
      </c>
      <c r="CL10" s="40" t="s">
        <v>99</v>
      </c>
      <c r="CM10" s="42" t="s">
        <v>100</v>
      </c>
      <c r="CN10" s="43" t="s">
        <v>56</v>
      </c>
      <c r="CO10" s="43" t="s">
        <v>101</v>
      </c>
      <c r="CP10" s="43" t="s">
        <v>102</v>
      </c>
      <c r="CQ10" s="43" t="s">
        <v>103</v>
      </c>
      <c r="CR10" s="44" t="s">
        <v>104</v>
      </c>
      <c r="CS10" s="45" t="s">
        <v>105</v>
      </c>
      <c r="CT10" s="45" t="s">
        <v>57</v>
      </c>
      <c r="CU10" s="45" t="s">
        <v>106</v>
      </c>
      <c r="CV10" s="45" t="s">
        <v>107</v>
      </c>
      <c r="CW10" s="45" t="s">
        <v>108</v>
      </c>
      <c r="CX10" s="45" t="s">
        <v>130</v>
      </c>
      <c r="CY10" s="41" t="s">
        <v>31</v>
      </c>
      <c r="CZ10" s="40" t="s">
        <v>30</v>
      </c>
      <c r="DA10" s="40" t="s">
        <v>95</v>
      </c>
      <c r="DB10" s="40" t="s">
        <v>58</v>
      </c>
      <c r="DC10" s="40" t="s">
        <v>96</v>
      </c>
      <c r="DD10" s="40" t="s">
        <v>97</v>
      </c>
      <c r="DE10" s="40" t="s">
        <v>98</v>
      </c>
      <c r="DF10" s="40" t="s">
        <v>99</v>
      </c>
      <c r="DG10" s="42" t="s">
        <v>100</v>
      </c>
      <c r="DH10" s="43" t="s">
        <v>56</v>
      </c>
      <c r="DI10" s="43" t="s">
        <v>101</v>
      </c>
      <c r="DJ10" s="43" t="s">
        <v>102</v>
      </c>
      <c r="DK10" s="43" t="s">
        <v>103</v>
      </c>
      <c r="DL10" s="44" t="s">
        <v>104</v>
      </c>
      <c r="DM10" s="45" t="s">
        <v>105</v>
      </c>
      <c r="DN10" s="45" t="s">
        <v>57</v>
      </c>
      <c r="DO10" s="45" t="s">
        <v>106</v>
      </c>
      <c r="DP10" s="45" t="s">
        <v>107</v>
      </c>
      <c r="DQ10" s="45" t="s">
        <v>108</v>
      </c>
      <c r="DR10" s="45" t="s">
        <v>130</v>
      </c>
      <c r="DS10" s="41" t="s">
        <v>31</v>
      </c>
      <c r="DT10" s="40" t="s">
        <v>30</v>
      </c>
      <c r="DU10" s="40" t="s">
        <v>95</v>
      </c>
      <c r="DV10" s="40" t="s">
        <v>58</v>
      </c>
      <c r="DW10" s="40" t="s">
        <v>96</v>
      </c>
      <c r="DX10" s="40" t="s">
        <v>97</v>
      </c>
      <c r="DY10" s="40" t="s">
        <v>98</v>
      </c>
      <c r="DZ10" s="40" t="s">
        <v>99</v>
      </c>
      <c r="EA10" s="42" t="s">
        <v>100</v>
      </c>
      <c r="EB10" s="43" t="s">
        <v>56</v>
      </c>
      <c r="EC10" s="43" t="s">
        <v>101</v>
      </c>
      <c r="ED10" s="43" t="s">
        <v>102</v>
      </c>
      <c r="EE10" s="43" t="s">
        <v>103</v>
      </c>
      <c r="EF10" s="44" t="s">
        <v>104</v>
      </c>
      <c r="EG10" s="45" t="s">
        <v>105</v>
      </c>
      <c r="EH10" s="45" t="s">
        <v>57</v>
      </c>
      <c r="EI10" s="45" t="s">
        <v>106</v>
      </c>
      <c r="EJ10" s="45" t="s">
        <v>107</v>
      </c>
      <c r="EK10" s="45" t="s">
        <v>108</v>
      </c>
      <c r="EL10" s="45" t="s">
        <v>130</v>
      </c>
      <c r="EM10" s="41" t="s">
        <v>31</v>
      </c>
      <c r="EN10" s="40" t="s">
        <v>30</v>
      </c>
      <c r="EO10" s="40" t="s">
        <v>95</v>
      </c>
      <c r="EP10" s="40" t="s">
        <v>58</v>
      </c>
      <c r="EQ10" s="40" t="s">
        <v>96</v>
      </c>
      <c r="ER10" s="40" t="s">
        <v>97</v>
      </c>
      <c r="ES10" s="40" t="s">
        <v>98</v>
      </c>
      <c r="ET10" s="40" t="s">
        <v>99</v>
      </c>
      <c r="EU10" s="42" t="s">
        <v>100</v>
      </c>
      <c r="EV10" s="43" t="s">
        <v>56</v>
      </c>
      <c r="EW10" s="43" t="s">
        <v>101</v>
      </c>
      <c r="EX10" s="43" t="s">
        <v>102</v>
      </c>
      <c r="EY10" s="43" t="s">
        <v>103</v>
      </c>
      <c r="EZ10" s="44" t="s">
        <v>104</v>
      </c>
      <c r="FA10" s="45" t="s">
        <v>105</v>
      </c>
      <c r="FB10" s="45" t="s">
        <v>57</v>
      </c>
      <c r="FC10" s="45" t="s">
        <v>106</v>
      </c>
      <c r="FD10" s="45" t="s">
        <v>107</v>
      </c>
      <c r="FE10" s="45" t="s">
        <v>108</v>
      </c>
      <c r="FF10" s="45" t="s">
        <v>130</v>
      </c>
      <c r="FG10" s="41" t="s">
        <v>31</v>
      </c>
      <c r="FH10" s="40" t="s">
        <v>30</v>
      </c>
      <c r="FI10" s="40" t="s">
        <v>95</v>
      </c>
      <c r="FJ10" s="40" t="s">
        <v>58</v>
      </c>
      <c r="FK10" s="40" t="s">
        <v>96</v>
      </c>
      <c r="FL10" s="40" t="s">
        <v>97</v>
      </c>
      <c r="FM10" s="40" t="s">
        <v>98</v>
      </c>
      <c r="FN10" s="40" t="s">
        <v>99</v>
      </c>
      <c r="FO10" s="42" t="s">
        <v>100</v>
      </c>
      <c r="FP10" s="43" t="s">
        <v>56</v>
      </c>
      <c r="FQ10" s="43" t="s">
        <v>101</v>
      </c>
      <c r="FR10" s="43" t="s">
        <v>102</v>
      </c>
      <c r="FS10" s="43" t="s">
        <v>103</v>
      </c>
      <c r="FT10" s="44" t="s">
        <v>104</v>
      </c>
      <c r="FU10" s="45" t="s">
        <v>105</v>
      </c>
      <c r="FV10" s="45" t="s">
        <v>57</v>
      </c>
      <c r="FW10" s="45" t="s">
        <v>106</v>
      </c>
      <c r="FX10" s="45" t="s">
        <v>107</v>
      </c>
      <c r="FY10" s="45" t="s">
        <v>108</v>
      </c>
      <c r="FZ10" s="45" t="s">
        <v>130</v>
      </c>
      <c r="GA10" s="41" t="s">
        <v>31</v>
      </c>
      <c r="GB10" s="40" t="s">
        <v>30</v>
      </c>
      <c r="GC10" s="40" t="s">
        <v>95</v>
      </c>
      <c r="GD10" s="40" t="s">
        <v>58</v>
      </c>
      <c r="GE10" s="40" t="s">
        <v>96</v>
      </c>
      <c r="GF10" s="40" t="s">
        <v>97</v>
      </c>
      <c r="GG10" s="40" t="s">
        <v>98</v>
      </c>
      <c r="GH10" s="40" t="s">
        <v>99</v>
      </c>
      <c r="GI10" s="42" t="s">
        <v>100</v>
      </c>
      <c r="GJ10" s="43" t="s">
        <v>56</v>
      </c>
      <c r="GK10" s="43" t="s">
        <v>101</v>
      </c>
      <c r="GL10" s="43" t="s">
        <v>102</v>
      </c>
      <c r="GM10" s="43" t="s">
        <v>103</v>
      </c>
      <c r="GN10" s="44" t="s">
        <v>104</v>
      </c>
      <c r="GO10" s="45" t="s">
        <v>105</v>
      </c>
      <c r="GP10" s="45" t="s">
        <v>57</v>
      </c>
      <c r="GQ10" s="45" t="s">
        <v>106</v>
      </c>
      <c r="GR10" s="45" t="s">
        <v>107</v>
      </c>
      <c r="GS10" s="45" t="s">
        <v>108</v>
      </c>
      <c r="GT10" s="45" t="s">
        <v>130</v>
      </c>
      <c r="GU10" s="41" t="s">
        <v>31</v>
      </c>
      <c r="GV10" s="40" t="s">
        <v>30</v>
      </c>
      <c r="GW10" s="40" t="s">
        <v>95</v>
      </c>
      <c r="GX10" s="40" t="s">
        <v>58</v>
      </c>
      <c r="GY10" s="40" t="s">
        <v>96</v>
      </c>
      <c r="GZ10" s="40" t="s">
        <v>97</v>
      </c>
      <c r="HA10" s="40" t="s">
        <v>98</v>
      </c>
      <c r="HB10" s="40" t="s">
        <v>99</v>
      </c>
      <c r="HC10" s="42" t="s">
        <v>100</v>
      </c>
      <c r="HD10" s="43" t="s">
        <v>56</v>
      </c>
      <c r="HE10" s="43" t="s">
        <v>101</v>
      </c>
      <c r="HF10" s="43" t="s">
        <v>102</v>
      </c>
      <c r="HG10" s="43" t="s">
        <v>103</v>
      </c>
      <c r="HH10" s="44" t="s">
        <v>104</v>
      </c>
      <c r="HI10" s="45" t="s">
        <v>105</v>
      </c>
      <c r="HJ10" s="45" t="s">
        <v>57</v>
      </c>
      <c r="HK10" s="45" t="s">
        <v>106</v>
      </c>
      <c r="HL10" s="45" t="s">
        <v>107</v>
      </c>
      <c r="HM10" s="45" t="s">
        <v>108</v>
      </c>
      <c r="HN10" s="45" t="s">
        <v>130</v>
      </c>
      <c r="HO10" s="41" t="s">
        <v>31</v>
      </c>
      <c r="HP10" s="40" t="s">
        <v>30</v>
      </c>
      <c r="HQ10" s="40" t="s">
        <v>95</v>
      </c>
      <c r="HR10" s="40" t="s">
        <v>58</v>
      </c>
      <c r="HS10" s="40" t="s">
        <v>96</v>
      </c>
      <c r="HT10" s="40" t="s">
        <v>97</v>
      </c>
      <c r="HU10" s="40" t="s">
        <v>98</v>
      </c>
      <c r="HV10" s="40" t="s">
        <v>99</v>
      </c>
      <c r="HW10" s="42" t="s">
        <v>100</v>
      </c>
      <c r="HX10" s="43" t="s">
        <v>56</v>
      </c>
      <c r="HY10" s="43" t="s">
        <v>101</v>
      </c>
      <c r="HZ10" s="43" t="s">
        <v>102</v>
      </c>
      <c r="IA10" s="43" t="s">
        <v>103</v>
      </c>
      <c r="IB10" s="44" t="s">
        <v>104</v>
      </c>
      <c r="IC10" s="45" t="s">
        <v>105</v>
      </c>
      <c r="ID10" s="45" t="s">
        <v>57</v>
      </c>
      <c r="IE10" s="45" t="s">
        <v>106</v>
      </c>
      <c r="IF10" s="45" t="s">
        <v>107</v>
      </c>
      <c r="IG10" s="45" t="s">
        <v>108</v>
      </c>
      <c r="IH10" s="45" t="s">
        <v>130</v>
      </c>
      <c r="II10" s="41" t="s">
        <v>31</v>
      </c>
      <c r="IJ10" s="40" t="s">
        <v>30</v>
      </c>
      <c r="IK10" s="40" t="s">
        <v>95</v>
      </c>
      <c r="IL10" s="40" t="s">
        <v>58</v>
      </c>
      <c r="IM10" s="40" t="s">
        <v>96</v>
      </c>
      <c r="IN10" s="40" t="s">
        <v>97</v>
      </c>
      <c r="IO10" s="40" t="s">
        <v>98</v>
      </c>
      <c r="IP10" s="40" t="s">
        <v>99</v>
      </c>
      <c r="IQ10" s="42" t="s">
        <v>100</v>
      </c>
      <c r="IR10" s="43" t="s">
        <v>56</v>
      </c>
      <c r="IS10" s="43" t="s">
        <v>101</v>
      </c>
      <c r="IT10" s="43" t="s">
        <v>102</v>
      </c>
      <c r="IU10" s="43" t="s">
        <v>103</v>
      </c>
      <c r="IV10" s="44" t="s">
        <v>104</v>
      </c>
      <c r="IW10" s="45" t="s">
        <v>105</v>
      </c>
      <c r="IX10" s="45" t="s">
        <v>57</v>
      </c>
      <c r="IY10" s="45" t="s">
        <v>106</v>
      </c>
      <c r="IZ10" s="45" t="s">
        <v>107</v>
      </c>
      <c r="JA10" s="45" t="s">
        <v>108</v>
      </c>
      <c r="JB10" s="45" t="s">
        <v>130</v>
      </c>
    </row>
    <row r="11" spans="1:262" s="7" customFormat="1" ht="13.5" customHeight="1">
      <c r="A11" s="46" t="s">
        <v>288</v>
      </c>
      <c r="B11" s="47" t="s">
        <v>1074</v>
      </c>
      <c r="C11" s="6" t="s">
        <v>1074</v>
      </c>
      <c r="D11" s="7">
        <v>9</v>
      </c>
      <c r="E11" s="48">
        <v>98555</v>
      </c>
      <c r="F11" s="187">
        <v>3.4200000000000001E-2</v>
      </c>
      <c r="G11" s="188">
        <v>1.1000000000000001E-3</v>
      </c>
      <c r="H11" s="47">
        <v>0</v>
      </c>
      <c r="I11" s="187">
        <v>0</v>
      </c>
      <c r="J11" s="187">
        <v>0</v>
      </c>
      <c r="K11" s="50"/>
      <c r="L11" s="50"/>
      <c r="M11" s="50"/>
      <c r="P11" s="51"/>
      <c r="Q11" s="48"/>
      <c r="R11" s="50"/>
      <c r="S11" s="50"/>
      <c r="U11" s="50"/>
      <c r="V11" s="50"/>
      <c r="W11" s="6"/>
      <c r="Y11" s="48"/>
      <c r="Z11" s="49"/>
      <c r="AA11" s="49"/>
      <c r="AB11" s="47"/>
      <c r="AC11" s="49"/>
      <c r="AD11" s="49"/>
      <c r="AE11" s="48"/>
      <c r="AF11" s="50"/>
      <c r="AG11" s="50"/>
      <c r="AH11" s="181"/>
      <c r="AI11" s="50"/>
      <c r="AJ11" s="50"/>
      <c r="AK11" s="48"/>
      <c r="AM11" s="50"/>
      <c r="AO11" s="50"/>
      <c r="AP11" s="50"/>
      <c r="AQ11" s="6"/>
      <c r="AS11" s="48"/>
      <c r="AT11" s="50"/>
      <c r="AU11" s="50"/>
      <c r="AV11" s="47"/>
      <c r="AW11" s="50"/>
      <c r="AX11" s="50"/>
      <c r="AY11" s="48"/>
      <c r="AZ11" s="50"/>
      <c r="BA11" s="50"/>
      <c r="BD11" s="51"/>
      <c r="BE11" s="48"/>
      <c r="BF11" s="50"/>
      <c r="BG11" s="50"/>
      <c r="BI11" s="50"/>
      <c r="BJ11" s="50"/>
      <c r="BK11" s="6"/>
      <c r="BM11" s="48"/>
      <c r="BN11" s="49"/>
      <c r="BO11" s="49"/>
      <c r="BP11" s="47"/>
      <c r="BQ11" s="49"/>
      <c r="BR11" s="104"/>
      <c r="BS11" s="67"/>
      <c r="BT11" s="50"/>
      <c r="BU11" s="50"/>
      <c r="BX11" s="51"/>
      <c r="BY11" s="48"/>
      <c r="BZ11" s="50"/>
      <c r="CA11" s="50"/>
      <c r="CC11" s="50"/>
      <c r="CD11" s="50"/>
      <c r="CE11" s="48"/>
      <c r="CG11" s="48"/>
      <c r="CH11" s="49"/>
      <c r="CI11" s="49"/>
      <c r="CJ11" s="47"/>
      <c r="CK11" s="49"/>
      <c r="CL11" s="49"/>
      <c r="CM11" s="48"/>
      <c r="CN11" s="50"/>
      <c r="CO11" s="50"/>
      <c r="CP11" s="50"/>
      <c r="CQ11" s="50"/>
      <c r="CR11" s="50"/>
      <c r="CS11" s="48"/>
      <c r="CT11" s="50"/>
      <c r="CU11" s="50"/>
      <c r="CW11" s="50"/>
      <c r="CX11" s="50"/>
      <c r="CY11" s="6"/>
      <c r="DA11" s="48"/>
      <c r="DB11" s="49"/>
      <c r="DC11" s="49"/>
      <c r="DD11" s="47"/>
      <c r="DE11" s="49"/>
      <c r="DF11" s="49"/>
      <c r="DG11" s="48"/>
      <c r="DH11" s="50"/>
      <c r="DI11" s="50"/>
      <c r="DJ11" s="50"/>
      <c r="DK11" s="50"/>
      <c r="DL11" s="50"/>
      <c r="DM11" s="48"/>
      <c r="DN11" s="50"/>
      <c r="DO11" s="50"/>
      <c r="DQ11" s="50"/>
      <c r="DR11" s="50"/>
      <c r="DS11" s="6"/>
      <c r="DU11" s="48"/>
      <c r="DV11" s="49"/>
      <c r="DW11" s="49"/>
      <c r="DX11" s="47"/>
      <c r="DY11" s="49"/>
      <c r="DZ11" s="49"/>
      <c r="EA11" s="48"/>
      <c r="EC11" s="52"/>
      <c r="EF11" s="51"/>
      <c r="EG11" s="48"/>
      <c r="EH11" s="50"/>
      <c r="EI11" s="50"/>
      <c r="EK11" s="50"/>
      <c r="EL11" s="50"/>
      <c r="EM11" s="6"/>
      <c r="EO11" s="48"/>
      <c r="EP11" s="49"/>
      <c r="EQ11" s="49"/>
      <c r="ER11" s="47"/>
      <c r="ES11" s="49"/>
      <c r="ET11" s="49"/>
      <c r="EU11" s="48"/>
      <c r="EV11" s="50"/>
      <c r="EW11" s="50"/>
      <c r="EZ11" s="51"/>
      <c r="FA11" s="48"/>
      <c r="FB11" s="50"/>
      <c r="FC11" s="50"/>
      <c r="FE11" s="50"/>
      <c r="FF11" s="50"/>
      <c r="FG11" s="6"/>
      <c r="FI11" s="48"/>
      <c r="FJ11" s="49"/>
      <c r="FK11" s="49"/>
      <c r="FL11" s="47"/>
      <c r="FM11" s="49"/>
      <c r="FN11" s="49"/>
      <c r="FO11" s="48"/>
      <c r="FP11" s="50"/>
      <c r="FQ11" s="50"/>
      <c r="FT11" s="51"/>
      <c r="FU11" s="48"/>
      <c r="FV11" s="50"/>
      <c r="FW11" s="50"/>
      <c r="FY11" s="50"/>
      <c r="FZ11" s="50"/>
      <c r="GA11" s="6"/>
      <c r="GC11" s="47"/>
      <c r="GD11" s="49"/>
      <c r="GE11" s="47"/>
      <c r="GF11" s="47"/>
      <c r="GG11" s="49"/>
      <c r="GH11" s="47"/>
      <c r="GI11" s="53"/>
      <c r="GN11" s="51"/>
      <c r="GU11" s="6"/>
      <c r="GW11" s="47"/>
      <c r="GX11" s="49"/>
      <c r="GY11" s="47"/>
      <c r="GZ11" s="47"/>
      <c r="HA11" s="49"/>
      <c r="HB11" s="47"/>
      <c r="HC11" s="53"/>
      <c r="HH11" s="51"/>
      <c r="HO11" s="6"/>
      <c r="HQ11" s="47"/>
      <c r="HR11" s="49"/>
      <c r="HS11" s="47"/>
      <c r="HT11" s="47"/>
      <c r="HU11" s="49"/>
      <c r="HV11" s="47"/>
      <c r="HW11" s="53"/>
      <c r="IB11" s="51"/>
      <c r="II11" s="6"/>
      <c r="IK11" s="47"/>
      <c r="IL11" s="49"/>
      <c r="IM11" s="47"/>
      <c r="IN11" s="47"/>
      <c r="IO11" s="49"/>
      <c r="IP11" s="47"/>
      <c r="IQ11" s="53"/>
      <c r="IV11" s="51"/>
    </row>
    <row r="12" spans="1:262" s="7" customFormat="1" ht="13.5" customHeight="1">
      <c r="A12" s="46" t="s">
        <v>289</v>
      </c>
      <c r="B12" s="47" t="s">
        <v>1075</v>
      </c>
      <c r="C12" s="6" t="s">
        <v>1075</v>
      </c>
      <c r="D12" s="7">
        <v>6</v>
      </c>
      <c r="E12" s="48">
        <v>246444</v>
      </c>
      <c r="F12" s="187">
        <v>8.5699999999999998E-2</v>
      </c>
      <c r="G12" s="188">
        <v>8.5699999999999998E-2</v>
      </c>
      <c r="H12" s="47">
        <v>15</v>
      </c>
      <c r="I12" s="187">
        <v>0.1</v>
      </c>
      <c r="J12" s="188">
        <v>0.1</v>
      </c>
      <c r="K12" s="50"/>
      <c r="L12" s="50"/>
      <c r="M12" s="50"/>
      <c r="P12" s="51"/>
      <c r="Q12" s="48"/>
      <c r="R12" s="50"/>
      <c r="S12" s="50"/>
      <c r="U12" s="50"/>
      <c r="V12" s="50"/>
      <c r="W12" s="6"/>
      <c r="Y12" s="48"/>
      <c r="Z12" s="50"/>
      <c r="AA12" s="50"/>
      <c r="AB12" s="182"/>
      <c r="AC12" s="50"/>
      <c r="AD12" s="50"/>
      <c r="AE12" s="48"/>
      <c r="AF12" s="50"/>
      <c r="AG12" s="50"/>
      <c r="AH12" s="181"/>
      <c r="AI12" s="50"/>
      <c r="AJ12" s="50"/>
      <c r="AK12" s="48"/>
      <c r="AM12" s="50"/>
      <c r="AO12" s="50"/>
      <c r="AP12" s="50"/>
      <c r="AQ12" s="6"/>
      <c r="AS12" s="48"/>
      <c r="AT12" s="50"/>
      <c r="AU12" s="50"/>
      <c r="AV12" s="182"/>
      <c r="AW12" s="50"/>
      <c r="AX12" s="50"/>
      <c r="AY12" s="48"/>
      <c r="AZ12" s="50"/>
      <c r="BA12" s="50"/>
      <c r="BB12" s="181"/>
      <c r="BC12" s="50"/>
      <c r="BD12" s="50"/>
      <c r="BE12" s="48"/>
      <c r="BF12" s="50"/>
      <c r="BG12" s="50"/>
      <c r="BI12" s="50"/>
      <c r="BJ12" s="50"/>
      <c r="BK12" s="6"/>
      <c r="BM12" s="48"/>
      <c r="BN12" s="49"/>
      <c r="BO12" s="49"/>
      <c r="BP12" s="47"/>
      <c r="BQ12" s="49"/>
      <c r="BR12" s="104"/>
      <c r="BS12" s="67"/>
      <c r="BT12" s="50"/>
      <c r="BU12" s="50"/>
      <c r="BV12" s="181"/>
      <c r="BW12" s="50"/>
      <c r="BX12" s="50"/>
      <c r="BY12" s="48"/>
      <c r="BZ12" s="50"/>
      <c r="CA12" s="50"/>
      <c r="CC12" s="50"/>
      <c r="CD12" s="50"/>
      <c r="CE12" s="48"/>
      <c r="CG12" s="48"/>
      <c r="CH12" s="49"/>
      <c r="CI12" s="49"/>
      <c r="CJ12" s="47"/>
      <c r="CK12" s="49"/>
      <c r="CL12" s="49"/>
      <c r="CM12" s="48"/>
      <c r="CN12" s="50"/>
      <c r="CO12" s="50"/>
      <c r="CP12" s="181"/>
      <c r="CQ12" s="50"/>
      <c r="CR12" s="50"/>
      <c r="CS12" s="48"/>
      <c r="CT12" s="50"/>
      <c r="CU12" s="50"/>
      <c r="CW12" s="50"/>
      <c r="CX12" s="50"/>
      <c r="CY12" s="6"/>
      <c r="DA12" s="48"/>
      <c r="DB12" s="49"/>
      <c r="DC12" s="49"/>
      <c r="DD12" s="47"/>
      <c r="DE12" s="49"/>
      <c r="DF12" s="49"/>
      <c r="DG12" s="48"/>
      <c r="DH12" s="50"/>
      <c r="DI12" s="50"/>
      <c r="DJ12" s="181"/>
      <c r="DK12" s="50"/>
      <c r="DL12" s="50"/>
      <c r="DM12" s="48"/>
      <c r="DN12" s="50"/>
      <c r="DO12" s="50"/>
      <c r="DQ12" s="50"/>
      <c r="DR12" s="50"/>
      <c r="DS12" s="6"/>
      <c r="DU12" s="48"/>
      <c r="DV12" s="49"/>
      <c r="DW12" s="49"/>
      <c r="DX12" s="47"/>
      <c r="DY12" s="49"/>
      <c r="DZ12" s="49"/>
      <c r="EA12" s="48"/>
      <c r="EC12" s="52"/>
      <c r="EF12" s="51"/>
      <c r="EG12" s="48"/>
      <c r="EH12" s="50"/>
      <c r="EI12" s="50"/>
      <c r="EK12" s="50"/>
      <c r="EL12" s="50"/>
      <c r="EM12" s="6"/>
      <c r="EO12" s="48"/>
      <c r="EP12" s="49"/>
      <c r="EQ12" s="49"/>
      <c r="ER12" s="47"/>
      <c r="ES12" s="49"/>
      <c r="ET12" s="49"/>
      <c r="EU12" s="48"/>
      <c r="EV12" s="50"/>
      <c r="EW12" s="50"/>
      <c r="EZ12" s="51"/>
      <c r="FA12" s="48"/>
      <c r="FB12" s="50"/>
      <c r="FC12" s="50"/>
      <c r="FE12" s="50"/>
      <c r="FF12" s="50"/>
      <c r="FG12" s="6"/>
      <c r="FI12" s="48"/>
      <c r="FJ12" s="49"/>
      <c r="FK12" s="49"/>
      <c r="FL12" s="47"/>
      <c r="FM12" s="49"/>
      <c r="FN12" s="49"/>
      <c r="FO12" s="48"/>
      <c r="FP12" s="50"/>
      <c r="FQ12" s="50"/>
      <c r="FT12" s="51"/>
      <c r="FU12" s="48"/>
      <c r="FV12" s="50"/>
      <c r="FW12" s="50"/>
      <c r="FY12" s="50"/>
      <c r="FZ12" s="50"/>
      <c r="GA12" s="6"/>
      <c r="GC12" s="48"/>
      <c r="GD12" s="49"/>
      <c r="GE12" s="47"/>
      <c r="GF12" s="47"/>
      <c r="GG12" s="49"/>
      <c r="GH12" s="47"/>
      <c r="GI12" s="53"/>
      <c r="GN12" s="51"/>
      <c r="GU12" s="6"/>
      <c r="GW12" s="48"/>
      <c r="GX12" s="49"/>
      <c r="GY12" s="47"/>
      <c r="GZ12" s="47"/>
      <c r="HA12" s="49"/>
      <c r="HB12" s="47"/>
      <c r="HC12" s="53"/>
      <c r="HH12" s="51"/>
      <c r="HO12" s="6"/>
      <c r="HQ12" s="48"/>
      <c r="HR12" s="49"/>
      <c r="HS12" s="47"/>
      <c r="HT12" s="47"/>
      <c r="HU12" s="49"/>
      <c r="HV12" s="47"/>
      <c r="HW12" s="53"/>
      <c r="IB12" s="51"/>
      <c r="II12" s="6"/>
      <c r="IK12" s="48"/>
      <c r="IL12" s="49"/>
      <c r="IM12" s="47"/>
      <c r="IN12" s="47"/>
      <c r="IO12" s="49"/>
      <c r="IP12" s="47"/>
      <c r="IQ12" s="53"/>
      <c r="IV12" s="51"/>
    </row>
    <row r="13" spans="1:262" s="7" customFormat="1" ht="13.5" customHeight="1">
      <c r="A13" s="54" t="s">
        <v>306</v>
      </c>
      <c r="B13" s="47" t="s">
        <v>1076</v>
      </c>
      <c r="C13" s="6" t="s">
        <v>1076</v>
      </c>
      <c r="D13" s="7">
        <v>16</v>
      </c>
      <c r="E13" s="48">
        <v>59217</v>
      </c>
      <c r="F13" s="187">
        <v>2.0499999999999997E-2</v>
      </c>
      <c r="G13" s="187">
        <v>-0.01</v>
      </c>
      <c r="H13" s="47" t="s">
        <v>692</v>
      </c>
      <c r="I13" s="187">
        <v>0</v>
      </c>
      <c r="J13" s="187">
        <v>0</v>
      </c>
      <c r="K13" s="50"/>
      <c r="L13" s="50"/>
      <c r="M13" s="50"/>
      <c r="P13" s="51"/>
      <c r="Q13" s="48"/>
      <c r="R13" s="50"/>
      <c r="S13" s="50"/>
      <c r="U13" s="50"/>
      <c r="V13" s="50"/>
      <c r="W13" s="6"/>
      <c r="Y13" s="48"/>
      <c r="Z13" s="50"/>
      <c r="AA13" s="50"/>
      <c r="AB13" s="182"/>
      <c r="AC13" s="50"/>
      <c r="AD13" s="50"/>
      <c r="AE13" s="48"/>
      <c r="AF13" s="50"/>
      <c r="AG13" s="50"/>
      <c r="AH13" s="181"/>
      <c r="AI13" s="50"/>
      <c r="AJ13" s="50"/>
      <c r="AK13" s="48"/>
      <c r="AM13" s="50"/>
      <c r="AO13" s="50"/>
      <c r="AP13" s="50"/>
      <c r="AQ13" s="6"/>
      <c r="AS13" s="48"/>
      <c r="AT13" s="50"/>
      <c r="AU13" s="50"/>
      <c r="AV13" s="182"/>
      <c r="AW13" s="50"/>
      <c r="AX13" s="50"/>
      <c r="AY13" s="48"/>
      <c r="AZ13" s="50"/>
      <c r="BA13" s="50"/>
      <c r="BB13" s="181"/>
      <c r="BC13" s="50"/>
      <c r="BD13" s="50"/>
      <c r="BE13" s="48"/>
      <c r="BF13" s="50"/>
      <c r="BG13" s="50"/>
      <c r="BI13" s="50"/>
      <c r="BJ13" s="50"/>
      <c r="BK13" s="6"/>
      <c r="BM13" s="48"/>
      <c r="BN13" s="49"/>
      <c r="BO13" s="49"/>
      <c r="BP13" s="47"/>
      <c r="BQ13" s="49"/>
      <c r="BR13" s="104"/>
      <c r="BS13" s="67"/>
      <c r="BT13" s="50"/>
      <c r="BU13" s="50"/>
      <c r="BV13" s="181"/>
      <c r="BW13" s="50"/>
      <c r="BX13" s="50"/>
      <c r="BY13" s="48"/>
      <c r="BZ13" s="50"/>
      <c r="CA13" s="50"/>
      <c r="CC13" s="50"/>
      <c r="CD13" s="50"/>
      <c r="CE13" s="48"/>
      <c r="CG13" s="48"/>
      <c r="CH13" s="49"/>
      <c r="CI13" s="49"/>
      <c r="CJ13" s="47"/>
      <c r="CK13" s="49"/>
      <c r="CL13" s="49"/>
      <c r="CM13" s="48"/>
      <c r="CN13" s="50"/>
      <c r="CO13" s="50"/>
      <c r="CP13" s="181"/>
      <c r="CQ13" s="50"/>
      <c r="CR13" s="50"/>
      <c r="CS13" s="48"/>
      <c r="CT13" s="50"/>
      <c r="CU13" s="50"/>
      <c r="CW13" s="50"/>
      <c r="CX13" s="50"/>
      <c r="CY13" s="6"/>
      <c r="DA13" s="48"/>
      <c r="DB13" s="49"/>
      <c r="DC13" s="49"/>
      <c r="DD13" s="47"/>
      <c r="DE13" s="49"/>
      <c r="DF13" s="49"/>
      <c r="DG13" s="48"/>
      <c r="DH13" s="50"/>
      <c r="DI13" s="50"/>
      <c r="DJ13" s="181"/>
      <c r="DK13" s="50"/>
      <c r="DL13" s="50"/>
      <c r="DM13" s="48"/>
      <c r="DN13" s="50"/>
      <c r="DO13" s="50"/>
      <c r="DQ13" s="50"/>
      <c r="DR13" s="50"/>
      <c r="DS13" s="6"/>
      <c r="DU13" s="48"/>
      <c r="DV13" s="49"/>
      <c r="DW13" s="49"/>
      <c r="DX13" s="47"/>
      <c r="DY13" s="49"/>
      <c r="DZ13" s="49"/>
      <c r="EA13" s="48"/>
      <c r="EC13" s="52"/>
      <c r="EF13" s="51"/>
      <c r="EG13" s="48"/>
      <c r="EH13" s="50"/>
      <c r="EI13" s="50"/>
      <c r="EK13" s="50"/>
      <c r="EL13" s="50"/>
      <c r="EM13" s="6"/>
      <c r="EO13" s="48"/>
      <c r="EP13" s="49"/>
      <c r="EQ13" s="49"/>
      <c r="ER13" s="47"/>
      <c r="ES13" s="49"/>
      <c r="ET13" s="49"/>
      <c r="EU13" s="48"/>
      <c r="EV13" s="50"/>
      <c r="EW13" s="50"/>
      <c r="EZ13" s="51"/>
      <c r="FA13" s="48"/>
      <c r="FB13" s="50"/>
      <c r="FC13" s="50"/>
      <c r="FE13" s="50"/>
      <c r="FF13" s="50"/>
      <c r="FG13" s="6"/>
      <c r="FI13" s="48"/>
      <c r="FJ13" s="49"/>
      <c r="FK13" s="49"/>
      <c r="FL13" s="47"/>
      <c r="FM13" s="49"/>
      <c r="FN13" s="49"/>
      <c r="FO13" s="48"/>
      <c r="FP13" s="50"/>
      <c r="FQ13" s="50"/>
      <c r="FT13" s="51"/>
      <c r="FU13" s="48"/>
      <c r="FV13" s="50"/>
      <c r="FW13" s="50"/>
      <c r="FY13" s="50"/>
      <c r="FZ13" s="50"/>
      <c r="GA13" s="6"/>
      <c r="GB13" s="55"/>
      <c r="GC13" s="55"/>
      <c r="GD13" s="56"/>
      <c r="GE13" s="47"/>
      <c r="GF13" s="57"/>
      <c r="GG13" s="56"/>
      <c r="GH13" s="47"/>
      <c r="GI13" s="58"/>
      <c r="GJ13" s="47"/>
      <c r="GK13" s="47"/>
      <c r="GL13" s="47"/>
      <c r="GM13" s="47"/>
      <c r="GN13" s="59"/>
      <c r="GO13" s="47"/>
      <c r="GP13" s="47"/>
      <c r="GQ13" s="47"/>
      <c r="GR13" s="47"/>
      <c r="GS13" s="47"/>
      <c r="GT13" s="47"/>
      <c r="GU13" s="6"/>
      <c r="GV13" s="55"/>
      <c r="GW13" s="55"/>
      <c r="GX13" s="56"/>
      <c r="GY13" s="47"/>
      <c r="GZ13" s="57"/>
      <c r="HA13" s="56"/>
      <c r="HB13" s="47"/>
      <c r="HC13" s="58"/>
      <c r="HD13" s="47"/>
      <c r="HE13" s="47"/>
      <c r="HF13" s="47"/>
      <c r="HG13" s="47"/>
      <c r="HH13" s="59"/>
      <c r="HI13" s="47"/>
      <c r="HJ13" s="47"/>
      <c r="HK13" s="47"/>
      <c r="HL13" s="47"/>
      <c r="HM13" s="47"/>
      <c r="HN13" s="47"/>
      <c r="HO13" s="6"/>
      <c r="HP13" s="55"/>
      <c r="HQ13" s="55"/>
      <c r="HR13" s="56"/>
      <c r="HS13" s="47"/>
      <c r="HT13" s="57"/>
      <c r="HU13" s="56"/>
      <c r="HV13" s="47"/>
      <c r="HW13" s="58"/>
      <c r="HX13" s="47"/>
      <c r="HY13" s="47"/>
      <c r="HZ13" s="47"/>
      <c r="IA13" s="47"/>
      <c r="IB13" s="59"/>
      <c r="IC13" s="47"/>
      <c r="ID13" s="47"/>
      <c r="IE13" s="47"/>
      <c r="IF13" s="47"/>
      <c r="IG13" s="47"/>
      <c r="IH13" s="47"/>
      <c r="II13" s="6"/>
      <c r="IJ13" s="55"/>
      <c r="IK13" s="55"/>
      <c r="IL13" s="56"/>
      <c r="IM13" s="47"/>
      <c r="IN13" s="57"/>
      <c r="IO13" s="56"/>
      <c r="IP13" s="47"/>
      <c r="IQ13" s="58"/>
      <c r="IR13" s="47"/>
      <c r="IS13" s="47"/>
      <c r="IT13" s="47"/>
      <c r="IU13" s="47"/>
      <c r="IV13" s="59"/>
      <c r="IW13" s="47"/>
      <c r="IX13" s="47"/>
      <c r="IY13" s="47"/>
      <c r="IZ13" s="47"/>
      <c r="JA13" s="47"/>
      <c r="JB13" s="47"/>
    </row>
    <row r="14" spans="1:262" s="7" customFormat="1" ht="13.5" customHeight="1">
      <c r="A14" s="46" t="s">
        <v>301</v>
      </c>
      <c r="B14" s="47" t="s">
        <v>670</v>
      </c>
      <c r="C14" s="6" t="s">
        <v>670</v>
      </c>
      <c r="D14" s="7">
        <v>15</v>
      </c>
      <c r="E14" s="48">
        <v>289987</v>
      </c>
      <c r="F14" s="187">
        <v>0.1008</v>
      </c>
      <c r="G14" s="188">
        <v>1.1899999999999999E-2</v>
      </c>
      <c r="H14" s="47">
        <v>17</v>
      </c>
      <c r="I14" s="187">
        <v>0.113</v>
      </c>
      <c r="J14" s="188">
        <v>-6.9999999999999993E-3</v>
      </c>
      <c r="K14" s="50"/>
      <c r="L14" s="50"/>
      <c r="M14" s="50"/>
      <c r="P14" s="51"/>
      <c r="Q14" s="48"/>
      <c r="R14" s="50"/>
      <c r="S14" s="50"/>
      <c r="U14" s="50"/>
      <c r="V14" s="50"/>
      <c r="W14" s="6"/>
      <c r="Y14" s="48"/>
      <c r="Z14" s="50"/>
      <c r="AA14" s="50"/>
      <c r="AB14" s="182"/>
      <c r="AC14" s="50"/>
      <c r="AD14" s="50"/>
      <c r="AE14" s="48"/>
      <c r="AF14" s="50"/>
      <c r="AG14" s="50"/>
      <c r="AH14" s="181"/>
      <c r="AI14" s="50"/>
      <c r="AJ14" s="50"/>
      <c r="AK14" s="48"/>
      <c r="AM14" s="50"/>
      <c r="AO14" s="50"/>
      <c r="AP14" s="50"/>
      <c r="AQ14" s="6" t="s">
        <v>670</v>
      </c>
      <c r="AR14" s="7">
        <v>12</v>
      </c>
      <c r="AS14" s="48">
        <v>237202</v>
      </c>
      <c r="AT14" s="188">
        <v>8.2500000000000004E-2</v>
      </c>
      <c r="AU14" s="188">
        <v>8.2500000000000004E-2</v>
      </c>
      <c r="AV14" s="182">
        <v>15</v>
      </c>
      <c r="AW14" s="188">
        <v>0.1</v>
      </c>
      <c r="AX14" s="188">
        <v>0.1</v>
      </c>
      <c r="AY14" s="48"/>
      <c r="AZ14" s="50"/>
      <c r="BA14" s="50"/>
      <c r="BB14" s="181"/>
      <c r="BC14" s="50"/>
      <c r="BD14" s="50"/>
      <c r="BE14" s="48"/>
      <c r="BF14" s="50"/>
      <c r="BG14" s="50"/>
      <c r="BI14" s="50"/>
      <c r="BJ14" s="50"/>
      <c r="BK14" s="6" t="s">
        <v>670</v>
      </c>
      <c r="BM14" s="48">
        <v>191443</v>
      </c>
      <c r="BN14" s="187">
        <v>8.3100000000000007E-2</v>
      </c>
      <c r="BO14" s="187">
        <v>5.9999999999999995E-4</v>
      </c>
      <c r="BP14" s="47">
        <v>14</v>
      </c>
      <c r="BQ14" s="187">
        <v>9.3300000000000008E-2</v>
      </c>
      <c r="BR14" s="187">
        <f>BQ14-AW14</f>
        <v>-6.6999999999999976E-3</v>
      </c>
      <c r="BS14" s="67"/>
      <c r="BT14" s="50"/>
      <c r="BU14" s="50"/>
      <c r="BV14" s="181"/>
      <c r="BW14" s="50"/>
      <c r="BX14" s="50"/>
      <c r="BY14" s="48"/>
      <c r="BZ14" s="50"/>
      <c r="CA14" s="50"/>
      <c r="CC14" s="50"/>
      <c r="CD14" s="50"/>
      <c r="CE14" s="48"/>
      <c r="CG14" s="48">
        <v>215755</v>
      </c>
      <c r="CH14" s="49">
        <v>8.5199999999999998E-2</v>
      </c>
      <c r="CI14" s="187">
        <v>2.0999999999999999E-3</v>
      </c>
      <c r="CJ14" s="47">
        <v>15</v>
      </c>
      <c r="CK14" s="49">
        <v>0.1</v>
      </c>
      <c r="CL14" s="187">
        <f>CK14-BQ14</f>
        <v>6.6999999999999976E-3</v>
      </c>
      <c r="CM14" s="48"/>
      <c r="CN14" s="50"/>
      <c r="CO14" s="50"/>
      <c r="CP14" s="181"/>
      <c r="CQ14" s="50"/>
      <c r="CR14" s="50"/>
      <c r="CS14" s="48"/>
      <c r="CT14" s="50"/>
      <c r="CU14" s="50"/>
      <c r="CW14" s="50"/>
      <c r="CX14" s="50"/>
      <c r="CY14" s="6" t="s">
        <v>416</v>
      </c>
      <c r="DA14" s="48">
        <v>225361</v>
      </c>
      <c r="DB14" s="49">
        <v>8.8247916965249987E-2</v>
      </c>
      <c r="DC14" s="49">
        <v>3.0479169652499888E-3</v>
      </c>
      <c r="DD14" s="47">
        <v>16</v>
      </c>
      <c r="DE14" s="49">
        <v>0.10666666666666667</v>
      </c>
      <c r="DF14" s="49">
        <v>6.666666666666668E-3</v>
      </c>
      <c r="DG14" s="48"/>
      <c r="DH14" s="50"/>
      <c r="DI14" s="50"/>
      <c r="DJ14" s="181"/>
      <c r="DK14" s="50"/>
      <c r="DL14" s="50"/>
      <c r="DM14" s="48"/>
      <c r="DN14" s="50"/>
      <c r="DO14" s="50"/>
      <c r="DQ14" s="50"/>
      <c r="DR14" s="50"/>
      <c r="DS14" s="6" t="s">
        <v>1648</v>
      </c>
      <c r="DT14" s="7">
        <v>17</v>
      </c>
      <c r="DU14" s="48">
        <v>128908</v>
      </c>
      <c r="DV14" s="49">
        <v>4.9432652669926185E-2</v>
      </c>
      <c r="DW14" s="49">
        <v>-3.8815264295323802E-2</v>
      </c>
      <c r="DX14" s="47">
        <v>0</v>
      </c>
      <c r="DY14" s="49">
        <v>0</v>
      </c>
      <c r="DZ14" s="49">
        <v>-0.10666666666666667</v>
      </c>
      <c r="EA14" s="48"/>
      <c r="EC14" s="52"/>
      <c r="EF14" s="51"/>
      <c r="EG14" s="48"/>
      <c r="EH14" s="50"/>
      <c r="EI14" s="50"/>
      <c r="EK14" s="50"/>
      <c r="EL14" s="50"/>
      <c r="EM14" s="6"/>
      <c r="EO14" s="48">
        <v>134099</v>
      </c>
      <c r="EP14" s="49">
        <v>4.653773662498599E-2</v>
      </c>
      <c r="EQ14" s="49">
        <v>-2.8949160449401948E-3</v>
      </c>
      <c r="ER14" s="47">
        <v>0</v>
      </c>
      <c r="ES14" s="49">
        <v>0</v>
      </c>
      <c r="ET14" s="49">
        <v>0</v>
      </c>
      <c r="EU14" s="48"/>
      <c r="EV14" s="50"/>
      <c r="EW14" s="50"/>
      <c r="EZ14" s="51"/>
      <c r="FA14" s="48"/>
      <c r="FB14" s="50"/>
      <c r="FC14" s="50"/>
      <c r="FE14" s="50"/>
      <c r="FF14" s="50"/>
      <c r="FG14" s="6"/>
      <c r="FI14" s="48"/>
      <c r="FJ14" s="49"/>
      <c r="FK14" s="49"/>
      <c r="FL14" s="47"/>
      <c r="FM14" s="49"/>
      <c r="FN14" s="49"/>
      <c r="FO14" s="48"/>
      <c r="FP14" s="50"/>
      <c r="FQ14" s="50"/>
      <c r="FT14" s="51"/>
      <c r="FU14" s="48"/>
      <c r="FV14" s="50"/>
      <c r="FW14" s="50"/>
      <c r="FY14" s="50"/>
      <c r="FZ14" s="50"/>
      <c r="GA14" s="6"/>
      <c r="GC14" s="48"/>
      <c r="GD14" s="49"/>
      <c r="GE14" s="47"/>
      <c r="GF14" s="60"/>
      <c r="GG14" s="49"/>
      <c r="GH14" s="47"/>
      <c r="GI14" s="53"/>
      <c r="GN14" s="51"/>
      <c r="GU14" s="6"/>
      <c r="GW14" s="48"/>
      <c r="GX14" s="49"/>
      <c r="GY14" s="47"/>
      <c r="GZ14" s="60"/>
      <c r="HA14" s="49"/>
      <c r="HB14" s="47"/>
      <c r="HC14" s="53"/>
      <c r="HH14" s="51"/>
      <c r="HO14" s="6"/>
      <c r="HQ14" s="48"/>
      <c r="HR14" s="49"/>
      <c r="HS14" s="47"/>
      <c r="HT14" s="60"/>
      <c r="HU14" s="49"/>
      <c r="HV14" s="47"/>
      <c r="HW14" s="53"/>
      <c r="IB14" s="51"/>
      <c r="II14" s="6"/>
      <c r="IK14" s="48"/>
      <c r="IL14" s="49"/>
      <c r="IM14" s="47"/>
      <c r="IN14" s="60"/>
      <c r="IO14" s="49"/>
      <c r="IP14" s="47"/>
      <c r="IQ14" s="53"/>
      <c r="IV14" s="51"/>
    </row>
    <row r="15" spans="1:262" s="7" customFormat="1" ht="13.5" customHeight="1">
      <c r="A15" s="46" t="s">
        <v>334</v>
      </c>
      <c r="B15" s="47" t="s">
        <v>1077</v>
      </c>
      <c r="C15" s="6"/>
      <c r="E15" s="48"/>
      <c r="F15" s="187"/>
      <c r="G15" s="188"/>
      <c r="H15" s="47"/>
      <c r="I15" s="187"/>
      <c r="J15" s="188"/>
      <c r="K15" s="50"/>
      <c r="L15" s="50"/>
      <c r="M15" s="50"/>
      <c r="P15" s="51"/>
      <c r="Q15" s="48"/>
      <c r="R15" s="50"/>
      <c r="S15" s="50"/>
      <c r="U15" s="50"/>
      <c r="V15" s="50"/>
      <c r="W15" s="6" t="s">
        <v>1077</v>
      </c>
      <c r="X15" s="7">
        <v>8</v>
      </c>
      <c r="Y15" s="48">
        <v>884497</v>
      </c>
      <c r="Z15" s="188">
        <v>0.26329999999999998</v>
      </c>
      <c r="AA15" s="188">
        <v>0</v>
      </c>
      <c r="AB15" s="182">
        <v>42</v>
      </c>
      <c r="AC15" s="188">
        <v>0.28000000000000003</v>
      </c>
      <c r="AD15" s="188">
        <v>0</v>
      </c>
      <c r="AE15" s="48"/>
      <c r="AF15" s="50"/>
      <c r="AG15" s="50"/>
      <c r="AH15" s="181"/>
      <c r="AI15" s="50"/>
      <c r="AJ15" s="50"/>
      <c r="AK15" s="48"/>
      <c r="AM15" s="50"/>
      <c r="AO15" s="50"/>
      <c r="AP15" s="50"/>
      <c r="AQ15" s="6"/>
      <c r="AS15" s="48"/>
      <c r="AT15" s="188"/>
      <c r="AU15" s="188"/>
      <c r="AV15" s="182"/>
      <c r="AW15" s="188"/>
      <c r="AX15" s="188"/>
      <c r="AY15" s="48"/>
      <c r="AZ15" s="50"/>
      <c r="BA15" s="50"/>
      <c r="BB15" s="181"/>
      <c r="BC15" s="50"/>
      <c r="BD15" s="50"/>
      <c r="BE15" s="48"/>
      <c r="BF15" s="50"/>
      <c r="BG15" s="50"/>
      <c r="BI15" s="50"/>
      <c r="BJ15" s="50"/>
      <c r="BK15" s="6"/>
      <c r="BM15" s="48"/>
      <c r="BN15" s="187"/>
      <c r="BO15" s="187"/>
      <c r="BP15" s="47"/>
      <c r="BQ15" s="187"/>
      <c r="BR15" s="104"/>
      <c r="BS15" s="67"/>
      <c r="BT15" s="50"/>
      <c r="BU15" s="50"/>
      <c r="BV15" s="181"/>
      <c r="BW15" s="50"/>
      <c r="BX15" s="50"/>
      <c r="BY15" s="48"/>
      <c r="BZ15" s="50"/>
      <c r="CA15" s="50"/>
      <c r="CC15" s="50"/>
      <c r="CD15" s="50"/>
      <c r="CE15" s="48"/>
      <c r="CG15" s="48"/>
      <c r="CH15" s="49"/>
      <c r="CI15" s="49"/>
      <c r="CJ15" s="47"/>
      <c r="CK15" s="49"/>
      <c r="CL15" s="104"/>
      <c r="CM15" s="48"/>
      <c r="CN15" s="50"/>
      <c r="CO15" s="50"/>
      <c r="CP15" s="181"/>
      <c r="CQ15" s="50"/>
      <c r="CR15" s="50"/>
      <c r="CS15" s="48"/>
      <c r="CT15" s="50"/>
      <c r="CU15" s="50"/>
      <c r="CW15" s="50"/>
      <c r="CX15" s="50"/>
      <c r="CY15" s="6"/>
      <c r="DA15" s="48"/>
      <c r="DB15" s="49"/>
      <c r="DC15" s="49"/>
      <c r="DD15" s="47"/>
      <c r="DE15" s="49"/>
      <c r="DF15" s="49"/>
      <c r="DG15" s="48"/>
      <c r="DH15" s="50"/>
      <c r="DI15" s="50"/>
      <c r="DJ15" s="181"/>
      <c r="DK15" s="50"/>
      <c r="DL15" s="50"/>
      <c r="DM15" s="48"/>
      <c r="DN15" s="50"/>
      <c r="DO15" s="50"/>
      <c r="DQ15" s="50"/>
      <c r="DR15" s="50"/>
      <c r="DS15" s="6"/>
      <c r="DU15" s="48"/>
      <c r="DV15" s="49"/>
      <c r="DW15" s="49"/>
      <c r="DX15" s="47"/>
      <c r="DY15" s="49"/>
      <c r="DZ15" s="49"/>
      <c r="EA15" s="48"/>
      <c r="EC15" s="52"/>
      <c r="EF15" s="51"/>
      <c r="EG15" s="48"/>
      <c r="EH15" s="50"/>
      <c r="EI15" s="50"/>
      <c r="EK15" s="50"/>
      <c r="EL15" s="50"/>
      <c r="EM15" s="6"/>
      <c r="EO15" s="48"/>
      <c r="EP15" s="49"/>
      <c r="EQ15" s="49"/>
      <c r="ER15" s="47"/>
      <c r="ES15" s="49"/>
      <c r="ET15" s="49"/>
      <c r="EU15" s="48"/>
      <c r="EV15" s="50"/>
      <c r="EW15" s="50"/>
      <c r="EZ15" s="51"/>
      <c r="FA15" s="48"/>
      <c r="FB15" s="50"/>
      <c r="FC15" s="50"/>
      <c r="FE15" s="50"/>
      <c r="FF15" s="50"/>
      <c r="FG15" s="6"/>
      <c r="FI15" s="48"/>
      <c r="FJ15" s="49"/>
      <c r="FK15" s="49"/>
      <c r="FL15" s="47"/>
      <c r="FM15" s="49"/>
      <c r="FN15" s="49"/>
      <c r="FO15" s="48"/>
      <c r="FP15" s="50"/>
      <c r="FQ15" s="50"/>
      <c r="FT15" s="51"/>
      <c r="FU15" s="48"/>
      <c r="FV15" s="50"/>
      <c r="FW15" s="50"/>
      <c r="FY15" s="50"/>
      <c r="FZ15" s="50"/>
      <c r="GA15" s="6"/>
      <c r="GC15" s="47"/>
      <c r="GD15" s="49"/>
      <c r="GE15" s="47"/>
      <c r="GF15" s="47"/>
      <c r="GG15" s="49"/>
      <c r="GH15" s="47"/>
      <c r="GI15" s="53"/>
      <c r="GN15" s="51"/>
      <c r="GU15" s="6"/>
      <c r="GW15" s="47"/>
      <c r="GX15" s="49"/>
      <c r="GY15" s="47"/>
      <c r="GZ15" s="47"/>
      <c r="HA15" s="49"/>
      <c r="HB15" s="47"/>
      <c r="HC15" s="53"/>
      <c r="HH15" s="51"/>
      <c r="HO15" s="6"/>
      <c r="HQ15" s="47"/>
      <c r="HR15" s="49"/>
      <c r="HS15" s="47"/>
      <c r="HT15" s="47"/>
      <c r="HU15" s="49"/>
      <c r="HV15" s="47"/>
      <c r="HW15" s="53"/>
      <c r="IB15" s="51"/>
      <c r="II15" s="6"/>
      <c r="IK15" s="47"/>
      <c r="IL15" s="49"/>
      <c r="IM15" s="47"/>
      <c r="IN15" s="47"/>
      <c r="IO15" s="49"/>
      <c r="IP15" s="47"/>
      <c r="IQ15" s="53"/>
      <c r="IV15" s="51"/>
    </row>
    <row r="16" spans="1:262" s="7" customFormat="1" ht="13.5" customHeight="1">
      <c r="A16" s="46" t="s">
        <v>336</v>
      </c>
      <c r="B16" s="47" t="s">
        <v>666</v>
      </c>
      <c r="C16" s="6"/>
      <c r="E16" s="48"/>
      <c r="F16" s="187"/>
      <c r="G16" s="187"/>
      <c r="H16" s="47"/>
      <c r="I16" s="187"/>
      <c r="J16" s="187"/>
      <c r="K16" s="50"/>
      <c r="L16" s="50"/>
      <c r="M16" s="50"/>
      <c r="P16" s="51"/>
      <c r="Q16" s="48"/>
      <c r="R16" s="50"/>
      <c r="S16" s="50"/>
      <c r="U16" s="50"/>
      <c r="V16" s="50"/>
      <c r="W16" s="6"/>
      <c r="Y16" s="48"/>
      <c r="Z16" s="188"/>
      <c r="AA16" s="188"/>
      <c r="AB16" s="182"/>
      <c r="AC16" s="188"/>
      <c r="AD16" s="188"/>
      <c r="AE16" s="48"/>
      <c r="AF16" s="50"/>
      <c r="AG16" s="50"/>
      <c r="AH16" s="181"/>
      <c r="AI16" s="50"/>
      <c r="AJ16" s="50"/>
      <c r="AK16" s="48"/>
      <c r="AM16" s="50"/>
      <c r="AO16" s="50"/>
      <c r="AP16" s="50"/>
      <c r="AQ16" s="6" t="s">
        <v>1078</v>
      </c>
      <c r="AR16" s="7">
        <v>2</v>
      </c>
      <c r="AS16" s="48">
        <v>433953</v>
      </c>
      <c r="AT16" s="188">
        <v>0.15090000000000001</v>
      </c>
      <c r="AU16" s="188">
        <v>0.15090000000000001</v>
      </c>
      <c r="AV16" s="182">
        <v>28</v>
      </c>
      <c r="AW16" s="188">
        <v>0.18670000000000003</v>
      </c>
      <c r="AX16" s="188">
        <v>0.18670000000000003</v>
      </c>
      <c r="AY16" s="48"/>
      <c r="AZ16" s="50"/>
      <c r="BA16" s="50"/>
      <c r="BB16" s="181"/>
      <c r="BC16" s="50"/>
      <c r="BD16" s="50"/>
      <c r="BE16" s="48"/>
      <c r="BF16" s="50"/>
      <c r="BG16" s="50"/>
      <c r="BI16" s="50"/>
      <c r="BJ16" s="50"/>
      <c r="BK16" s="6" t="s">
        <v>1079</v>
      </c>
      <c r="BM16" s="48">
        <v>422815</v>
      </c>
      <c r="BN16" s="187">
        <v>0.18350000000000002</v>
      </c>
      <c r="BO16" s="187">
        <v>3.2599999999999997E-2</v>
      </c>
      <c r="BP16" s="47">
        <v>31</v>
      </c>
      <c r="BQ16" s="187">
        <v>0.20660000000000001</v>
      </c>
      <c r="BR16" s="187">
        <f>BQ16-AW16</f>
        <v>1.9899999999999973E-2</v>
      </c>
      <c r="BS16" s="67"/>
      <c r="BT16" s="50"/>
      <c r="BU16" s="50"/>
      <c r="BV16" s="181"/>
      <c r="BW16" s="50"/>
      <c r="BX16" s="50"/>
      <c r="BY16" s="48"/>
      <c r="BZ16" s="50"/>
      <c r="CA16" s="50"/>
      <c r="CC16" s="50"/>
      <c r="CD16" s="50"/>
      <c r="CE16" s="48"/>
      <c r="CG16" s="48">
        <v>390042</v>
      </c>
      <c r="CH16" s="49">
        <v>0.1542</v>
      </c>
      <c r="CI16" s="187">
        <v>-2.9300000000000003E-2</v>
      </c>
      <c r="CJ16" s="47">
        <v>28</v>
      </c>
      <c r="CK16" s="49">
        <v>0.18660000000000002</v>
      </c>
      <c r="CL16" s="187">
        <f>CK16-BQ16</f>
        <v>-1.999999999999999E-2</v>
      </c>
      <c r="CM16" s="48"/>
      <c r="CN16" s="50"/>
      <c r="CO16" s="50"/>
      <c r="CP16" s="181"/>
      <c r="CQ16" s="50"/>
      <c r="CR16" s="50"/>
      <c r="CS16" s="48"/>
      <c r="CT16" s="50"/>
      <c r="CU16" s="50"/>
      <c r="CW16" s="50"/>
      <c r="CX16" s="50"/>
      <c r="CY16" s="6" t="s">
        <v>1080</v>
      </c>
      <c r="DA16" s="48">
        <v>155744</v>
      </c>
      <c r="DB16" s="49">
        <v>6.0986965712061511E-2</v>
      </c>
      <c r="DC16" s="49">
        <v>-9.3213034287938493E-2</v>
      </c>
      <c r="DD16" s="47">
        <v>11</v>
      </c>
      <c r="DE16" s="49">
        <v>7.3333333333333334E-2</v>
      </c>
      <c r="DF16" s="49">
        <v>-0.11326666666666668</v>
      </c>
      <c r="DG16" s="48"/>
      <c r="DH16" s="50"/>
      <c r="DI16" s="50"/>
      <c r="DJ16" s="181"/>
      <c r="DK16" s="50"/>
      <c r="DL16" s="50"/>
      <c r="DM16" s="48"/>
      <c r="DN16" s="50"/>
      <c r="DO16" s="50"/>
      <c r="DQ16" s="50"/>
      <c r="DR16" s="50"/>
      <c r="DS16" s="6" t="s">
        <v>1654</v>
      </c>
      <c r="DT16" s="7">
        <v>15</v>
      </c>
      <c r="DU16" s="48">
        <v>6938</v>
      </c>
      <c r="DV16" s="49">
        <v>2.6605311091937494E-3</v>
      </c>
      <c r="DW16" s="49">
        <v>-5.8326434602867759E-2</v>
      </c>
      <c r="DX16" s="47">
        <v>0</v>
      </c>
      <c r="DY16" s="49">
        <v>0</v>
      </c>
      <c r="DZ16" s="49">
        <v>-7.3333333333333334E-2</v>
      </c>
      <c r="EA16" s="48"/>
      <c r="EC16" s="52"/>
      <c r="EF16" s="51"/>
      <c r="EG16" s="48"/>
      <c r="EH16" s="50"/>
      <c r="EI16" s="50"/>
      <c r="EK16" s="50"/>
      <c r="EL16" s="50"/>
      <c r="EM16" s="6"/>
      <c r="EO16" s="48"/>
      <c r="EP16" s="49"/>
      <c r="EQ16" s="49"/>
      <c r="ER16" s="47"/>
      <c r="ES16" s="49"/>
      <c r="ET16" s="49"/>
      <c r="EU16" s="48"/>
      <c r="EV16" s="50"/>
      <c r="EW16" s="50"/>
      <c r="EZ16" s="51"/>
      <c r="FA16" s="48"/>
      <c r="FB16" s="50"/>
      <c r="FC16" s="50"/>
      <c r="FE16" s="50"/>
      <c r="FF16" s="50"/>
      <c r="FG16" s="6"/>
      <c r="FI16" s="48"/>
      <c r="FJ16" s="49"/>
      <c r="FK16" s="49"/>
      <c r="FL16" s="47"/>
      <c r="FM16" s="49"/>
      <c r="FN16" s="49"/>
      <c r="FO16" s="48"/>
      <c r="FP16" s="50"/>
      <c r="FQ16" s="50"/>
      <c r="FT16" s="51"/>
      <c r="FU16" s="48"/>
      <c r="FV16" s="50"/>
      <c r="FW16" s="50"/>
      <c r="FY16" s="50"/>
      <c r="FZ16" s="50"/>
      <c r="GA16" s="6"/>
      <c r="GC16" s="48"/>
      <c r="GD16" s="49"/>
      <c r="GE16" s="49"/>
      <c r="GF16" s="47"/>
      <c r="GG16" s="49"/>
      <c r="GH16" s="49"/>
      <c r="GI16" s="53"/>
      <c r="GN16" s="51"/>
      <c r="GU16" s="6"/>
      <c r="GW16" s="48"/>
      <c r="GX16" s="49"/>
      <c r="GY16" s="49"/>
      <c r="GZ16" s="47"/>
      <c r="HA16" s="49"/>
      <c r="HB16" s="49"/>
      <c r="HC16" s="53"/>
      <c r="HH16" s="51"/>
      <c r="HO16" s="6"/>
      <c r="HQ16" s="48"/>
      <c r="HR16" s="49"/>
      <c r="HS16" s="49"/>
      <c r="HT16" s="47"/>
      <c r="HU16" s="49"/>
      <c r="HV16" s="49"/>
      <c r="HW16" s="53"/>
      <c r="IB16" s="51"/>
      <c r="II16" s="6"/>
      <c r="IK16" s="48"/>
      <c r="IL16" s="49"/>
      <c r="IM16" s="49"/>
      <c r="IN16" s="47"/>
      <c r="IO16" s="49"/>
      <c r="IP16" s="49"/>
      <c r="IQ16" s="53"/>
      <c r="IV16" s="51"/>
    </row>
    <row r="17" spans="1:262" s="7" customFormat="1" ht="13.5" customHeight="1">
      <c r="A17" s="46" t="s">
        <v>298</v>
      </c>
      <c r="B17" s="47" t="s">
        <v>1081</v>
      </c>
      <c r="C17" s="6" t="s">
        <v>1082</v>
      </c>
      <c r="D17" s="7">
        <v>15</v>
      </c>
      <c r="E17" s="48">
        <v>1005488</v>
      </c>
      <c r="F17" s="187">
        <v>0.34960000000000002</v>
      </c>
      <c r="G17" s="188">
        <v>-2.3E-2</v>
      </c>
      <c r="H17" s="47">
        <v>61</v>
      </c>
      <c r="I17" s="187">
        <v>0.40700000000000003</v>
      </c>
      <c r="J17" s="187">
        <v>-8.5999999999999993E-2</v>
      </c>
      <c r="K17" s="50"/>
      <c r="L17" s="50"/>
      <c r="M17" s="50"/>
      <c r="P17" s="51"/>
      <c r="Q17" s="48"/>
      <c r="R17" s="50"/>
      <c r="S17" s="50"/>
      <c r="U17" s="50"/>
      <c r="V17" s="50"/>
      <c r="W17" s="6" t="s">
        <v>1083</v>
      </c>
      <c r="X17" s="7">
        <v>1</v>
      </c>
      <c r="Y17" s="48">
        <v>907103</v>
      </c>
      <c r="Z17" s="188">
        <v>0.27</v>
      </c>
      <c r="AA17" s="188">
        <v>-7.9600000000000004E-2</v>
      </c>
      <c r="AB17" s="182">
        <v>43</v>
      </c>
      <c r="AC17" s="188">
        <v>0.28660000000000002</v>
      </c>
      <c r="AD17" s="188">
        <v>-0.12039999999999999</v>
      </c>
      <c r="AE17" s="48"/>
      <c r="AF17" s="50"/>
      <c r="AG17" s="50"/>
      <c r="AH17" s="181"/>
      <c r="AI17" s="50"/>
      <c r="AJ17" s="50"/>
      <c r="AK17" s="48"/>
      <c r="AM17" s="50"/>
      <c r="AO17" s="50"/>
      <c r="AP17" s="50"/>
      <c r="AQ17" s="6" t="s">
        <v>1083</v>
      </c>
      <c r="AR17" s="7">
        <v>6</v>
      </c>
      <c r="AS17" s="48">
        <v>560691</v>
      </c>
      <c r="AT17" s="188">
        <v>0.19500000000000001</v>
      </c>
      <c r="AU17" s="188">
        <v>-7.4999999999999997E-2</v>
      </c>
      <c r="AV17" s="182">
        <v>36</v>
      </c>
      <c r="AW17" s="188">
        <v>0.24</v>
      </c>
      <c r="AX17" s="188">
        <v>-4.6600000000000003E-2</v>
      </c>
      <c r="AY17" s="48"/>
      <c r="AZ17" s="50"/>
      <c r="BA17" s="50"/>
      <c r="BB17" s="181"/>
      <c r="BC17" s="50"/>
      <c r="BD17" s="50"/>
      <c r="BE17" s="48"/>
      <c r="BF17" s="50"/>
      <c r="BG17" s="50"/>
      <c r="BI17" s="50"/>
      <c r="BJ17" s="50"/>
      <c r="BK17" s="6" t="s">
        <v>1084</v>
      </c>
      <c r="BM17" s="48">
        <v>202540</v>
      </c>
      <c r="BN17" s="187">
        <v>8.7899999999999992E-2</v>
      </c>
      <c r="BO17" s="187">
        <v>-0.10710000000000001</v>
      </c>
      <c r="BP17" s="47">
        <v>15</v>
      </c>
      <c r="BQ17" s="187">
        <v>0.1</v>
      </c>
      <c r="BR17" s="187">
        <f>BQ17-AW17</f>
        <v>-0.13999999999999999</v>
      </c>
      <c r="BS17" s="67"/>
      <c r="BT17" s="50"/>
      <c r="BU17" s="50"/>
      <c r="BV17" s="181"/>
      <c r="BW17" s="50"/>
      <c r="BX17" s="50"/>
      <c r="BY17" s="48"/>
      <c r="BZ17" s="50"/>
      <c r="CA17" s="50"/>
      <c r="CC17" s="50"/>
      <c r="CD17" s="50"/>
      <c r="CE17" s="48"/>
      <c r="CG17" s="48">
        <v>109480</v>
      </c>
      <c r="CH17" s="49">
        <v>4.3200000000000002E-2</v>
      </c>
      <c r="CI17" s="187">
        <v>-4.4699999999999997E-2</v>
      </c>
      <c r="CJ17" s="47">
        <v>0</v>
      </c>
      <c r="CK17" s="49">
        <v>0</v>
      </c>
      <c r="CL17" s="187">
        <f>CK17-BQ17</f>
        <v>-0.1</v>
      </c>
      <c r="CM17" s="48"/>
      <c r="CN17" s="50"/>
      <c r="CO17" s="50"/>
      <c r="CP17" s="181"/>
      <c r="CQ17" s="50"/>
      <c r="CR17" s="50"/>
      <c r="CS17" s="48"/>
      <c r="CT17" s="50"/>
      <c r="CU17" s="50"/>
      <c r="CW17" s="50"/>
      <c r="CX17" s="50"/>
      <c r="CY17" s="6" t="s">
        <v>1085</v>
      </c>
      <c r="DA17" s="48">
        <v>23772</v>
      </c>
      <c r="DB17" s="49">
        <v>9.3087512129335723E-3</v>
      </c>
      <c r="DC17" s="49">
        <v>-3.3891248787066432E-2</v>
      </c>
      <c r="DD17" s="47">
        <v>0</v>
      </c>
      <c r="DE17" s="49">
        <v>0</v>
      </c>
      <c r="DF17" s="49">
        <v>0</v>
      </c>
      <c r="DG17" s="48"/>
      <c r="DH17" s="50"/>
      <c r="DI17" s="50"/>
      <c r="DJ17" s="181"/>
      <c r="DK17" s="50"/>
      <c r="DL17" s="50"/>
      <c r="DM17" s="48"/>
      <c r="DN17" s="50"/>
      <c r="DO17" s="50"/>
      <c r="DQ17" s="50"/>
      <c r="DR17" s="50"/>
      <c r="DS17" s="6"/>
      <c r="DU17" s="48"/>
      <c r="DV17" s="49"/>
      <c r="DW17" s="49"/>
      <c r="DX17" s="47"/>
      <c r="DY17" s="49"/>
      <c r="DZ17" s="49"/>
      <c r="EA17" s="48"/>
      <c r="EC17" s="52"/>
      <c r="EF17" s="51"/>
      <c r="EG17" s="48"/>
      <c r="EH17" s="50"/>
      <c r="EI17" s="50"/>
      <c r="EK17" s="50"/>
      <c r="EL17" s="50"/>
      <c r="EM17" s="6"/>
      <c r="EO17" s="48"/>
      <c r="EP17" s="49"/>
      <c r="EQ17" s="49"/>
      <c r="ER17" s="47"/>
      <c r="ES17" s="49"/>
      <c r="ET17" s="49"/>
      <c r="EU17" s="48"/>
      <c r="EV17" s="50"/>
      <c r="EW17" s="50"/>
      <c r="EZ17" s="51"/>
      <c r="FA17" s="48"/>
      <c r="FB17" s="50"/>
      <c r="FC17" s="50"/>
      <c r="FE17" s="50"/>
      <c r="FF17" s="50"/>
      <c r="FG17" s="6"/>
      <c r="FI17" s="48"/>
      <c r="FJ17" s="49"/>
      <c r="FK17" s="49"/>
      <c r="FL17" s="47"/>
      <c r="FM17" s="49"/>
      <c r="FN17" s="49"/>
      <c r="FO17" s="48"/>
      <c r="FP17" s="50"/>
      <c r="FQ17" s="50"/>
      <c r="FT17" s="51"/>
      <c r="FU17" s="48"/>
      <c r="FV17" s="50"/>
      <c r="FW17" s="50"/>
      <c r="FY17" s="50"/>
      <c r="FZ17" s="50"/>
      <c r="GA17" s="6"/>
      <c r="GC17" s="48"/>
      <c r="GD17" s="49"/>
      <c r="GF17" s="47"/>
      <c r="GG17" s="49"/>
      <c r="GI17" s="53"/>
      <c r="GN17" s="51"/>
      <c r="GU17" s="6"/>
      <c r="GW17" s="48"/>
      <c r="GX17" s="49"/>
      <c r="GZ17" s="47"/>
      <c r="HA17" s="49"/>
      <c r="HC17" s="53"/>
      <c r="HH17" s="51"/>
      <c r="HO17" s="6"/>
      <c r="HQ17" s="48"/>
      <c r="HR17" s="49"/>
      <c r="HT17" s="47"/>
      <c r="HU17" s="49"/>
      <c r="HW17" s="53"/>
      <c r="IB17" s="51"/>
      <c r="II17" s="6"/>
      <c r="IK17" s="48"/>
      <c r="IL17" s="49"/>
      <c r="IN17" s="47"/>
      <c r="IO17" s="49"/>
      <c r="IQ17" s="53"/>
      <c r="IV17" s="51"/>
    </row>
    <row r="18" spans="1:262" s="7" customFormat="1" ht="13.5" customHeight="1">
      <c r="A18" s="46" t="s">
        <v>296</v>
      </c>
      <c r="B18" s="47" t="s">
        <v>1086</v>
      </c>
      <c r="C18" s="6"/>
      <c r="E18" s="48"/>
      <c r="F18" s="187"/>
      <c r="G18" s="188"/>
      <c r="H18" s="47"/>
      <c r="I18" s="187"/>
      <c r="J18" s="187"/>
      <c r="K18" s="50"/>
      <c r="L18" s="50"/>
      <c r="M18" s="50"/>
      <c r="P18" s="51"/>
      <c r="Q18" s="48"/>
      <c r="R18" s="50"/>
      <c r="S18" s="50"/>
      <c r="U18" s="50"/>
      <c r="V18" s="50"/>
      <c r="W18" s="6"/>
      <c r="Y18" s="48"/>
      <c r="Z18" s="188"/>
      <c r="AA18" s="188"/>
      <c r="AB18" s="182"/>
      <c r="AC18" s="188"/>
      <c r="AD18" s="188"/>
      <c r="AE18" s="48"/>
      <c r="AF18" s="50"/>
      <c r="AG18" s="50"/>
      <c r="AH18" s="181"/>
      <c r="AI18" s="50"/>
      <c r="AJ18" s="50"/>
      <c r="AK18" s="48"/>
      <c r="AM18" s="50"/>
      <c r="AO18" s="50"/>
      <c r="AP18" s="50"/>
      <c r="AQ18" s="6" t="s">
        <v>1086</v>
      </c>
      <c r="AR18" s="7">
        <v>8</v>
      </c>
      <c r="AS18" s="48">
        <v>94324</v>
      </c>
      <c r="AT18" s="188">
        <v>3.2799999999999996E-2</v>
      </c>
      <c r="AU18" s="188">
        <v>3.2799999999999996E-2</v>
      </c>
      <c r="AV18" s="182" t="s">
        <v>692</v>
      </c>
      <c r="AW18" s="188">
        <v>0</v>
      </c>
      <c r="AX18" s="188">
        <v>0</v>
      </c>
      <c r="AY18" s="48"/>
      <c r="AZ18" s="50"/>
      <c r="BA18" s="50"/>
      <c r="BB18" s="181"/>
      <c r="BC18" s="50"/>
      <c r="BD18" s="50"/>
      <c r="BE18" s="48"/>
      <c r="BF18" s="50"/>
      <c r="BG18" s="50"/>
      <c r="BI18" s="50"/>
      <c r="BJ18" s="50"/>
      <c r="BK18" s="6" t="s">
        <v>1087</v>
      </c>
      <c r="BM18" s="48">
        <v>14728</v>
      </c>
      <c r="BN18" s="187">
        <v>6.3E-3</v>
      </c>
      <c r="BO18" s="187">
        <v>-2.6499999999999999E-2</v>
      </c>
      <c r="BP18" s="47" t="s">
        <v>692</v>
      </c>
      <c r="BQ18" s="187">
        <v>0</v>
      </c>
      <c r="BR18" s="187">
        <f>BQ18-AW18</f>
        <v>0</v>
      </c>
      <c r="BS18" s="67"/>
      <c r="BT18" s="50"/>
      <c r="BU18" s="50"/>
      <c r="BV18" s="181"/>
      <c r="BW18" s="50"/>
      <c r="BX18" s="50"/>
      <c r="BY18" s="48"/>
      <c r="BZ18" s="50"/>
      <c r="CA18" s="50"/>
      <c r="CC18" s="50"/>
      <c r="CD18" s="50"/>
      <c r="CE18" s="48"/>
      <c r="CG18" s="48"/>
      <c r="CH18" s="49"/>
      <c r="CI18" s="187"/>
      <c r="CJ18" s="47"/>
      <c r="CK18" s="49"/>
      <c r="CL18" s="104"/>
      <c r="CM18" s="48"/>
      <c r="CN18" s="50"/>
      <c r="CO18" s="50"/>
      <c r="CP18" s="181"/>
      <c r="CQ18" s="50"/>
      <c r="CR18" s="50"/>
      <c r="CS18" s="48"/>
      <c r="CT18" s="50"/>
      <c r="CU18" s="50"/>
      <c r="CW18" s="50"/>
      <c r="CX18" s="50"/>
      <c r="CY18" s="6"/>
      <c r="DA18" s="48"/>
      <c r="DB18" s="49"/>
      <c r="DC18" s="49"/>
      <c r="DD18" s="47"/>
      <c r="DE18" s="49"/>
      <c r="DF18" s="49"/>
      <c r="DG18" s="48"/>
      <c r="DH18" s="50"/>
      <c r="DI18" s="50"/>
      <c r="DJ18" s="181"/>
      <c r="DK18" s="50"/>
      <c r="DL18" s="50"/>
      <c r="DM18" s="48"/>
      <c r="DN18" s="50"/>
      <c r="DO18" s="50"/>
      <c r="DQ18" s="50"/>
      <c r="DR18" s="50"/>
      <c r="DS18" s="6"/>
      <c r="DU18" s="48"/>
      <c r="DV18" s="49"/>
      <c r="DW18" s="49"/>
      <c r="DX18" s="47"/>
      <c r="DY18" s="49"/>
      <c r="DZ18" s="49"/>
      <c r="EA18" s="48"/>
      <c r="EC18" s="52"/>
      <c r="EF18" s="51"/>
      <c r="EG18" s="48"/>
      <c r="EH18" s="50"/>
      <c r="EI18" s="50"/>
      <c r="EK18" s="50"/>
      <c r="EL18" s="50"/>
      <c r="EM18" s="6"/>
      <c r="EO18" s="48"/>
      <c r="EP18" s="49"/>
      <c r="EQ18" s="49"/>
      <c r="ER18" s="47"/>
      <c r="ES18" s="49"/>
      <c r="ET18" s="49"/>
      <c r="EU18" s="48"/>
      <c r="EV18" s="50"/>
      <c r="EW18" s="50"/>
      <c r="EZ18" s="51"/>
      <c r="FA18" s="48"/>
      <c r="FB18" s="50"/>
      <c r="FC18" s="50"/>
      <c r="FE18" s="50"/>
      <c r="FF18" s="50"/>
      <c r="FG18" s="6"/>
      <c r="FI18" s="48"/>
      <c r="FJ18" s="49"/>
      <c r="FK18" s="49"/>
      <c r="FL18" s="47"/>
      <c r="FM18" s="49"/>
      <c r="FN18" s="49"/>
      <c r="FO18" s="48"/>
      <c r="FP18" s="50"/>
      <c r="FQ18" s="50"/>
      <c r="FT18" s="51"/>
      <c r="FU18" s="48"/>
      <c r="FV18" s="50"/>
      <c r="FW18" s="50"/>
      <c r="FY18" s="50"/>
      <c r="FZ18" s="50"/>
      <c r="GA18" s="6"/>
      <c r="GC18" s="48"/>
      <c r="GD18" s="49"/>
      <c r="GE18" s="47"/>
      <c r="GF18" s="47"/>
      <c r="GG18" s="49"/>
      <c r="GH18" s="47"/>
      <c r="GI18" s="53"/>
      <c r="GN18" s="51"/>
      <c r="GU18" s="6"/>
      <c r="GW18" s="48"/>
      <c r="GX18" s="49"/>
      <c r="GY18" s="47"/>
      <c r="GZ18" s="47"/>
      <c r="HA18" s="49"/>
      <c r="HB18" s="47"/>
      <c r="HC18" s="53"/>
      <c r="HH18" s="51"/>
      <c r="HO18" s="6"/>
      <c r="HQ18" s="48"/>
      <c r="HR18" s="49"/>
      <c r="HS18" s="47"/>
      <c r="HT18" s="47"/>
      <c r="HU18" s="49"/>
      <c r="HV18" s="47"/>
      <c r="HW18" s="53"/>
      <c r="IB18" s="51"/>
      <c r="II18" s="6"/>
      <c r="IK18" s="48"/>
      <c r="IL18" s="49"/>
      <c r="IM18" s="47"/>
      <c r="IN18" s="47"/>
      <c r="IO18" s="49"/>
      <c r="IP18" s="47"/>
      <c r="IQ18" s="53"/>
      <c r="IV18" s="51"/>
    </row>
    <row r="19" spans="1:262" s="7" customFormat="1" ht="13.5" customHeight="1">
      <c r="A19" s="46" t="s">
        <v>304</v>
      </c>
      <c r="B19" s="47" t="s">
        <v>1088</v>
      </c>
      <c r="C19" s="6" t="s">
        <v>1088</v>
      </c>
      <c r="D19" s="7">
        <v>11</v>
      </c>
      <c r="E19" s="48">
        <v>78419</v>
      </c>
      <c r="F19" s="187">
        <v>2.7200000000000002E-2</v>
      </c>
      <c r="G19" s="188">
        <v>2.7200000000000002E-2</v>
      </c>
      <c r="H19" s="47" t="s">
        <v>692</v>
      </c>
      <c r="I19" s="187">
        <v>0</v>
      </c>
      <c r="J19" s="187">
        <v>0</v>
      </c>
      <c r="K19" s="50"/>
      <c r="L19" s="50"/>
      <c r="M19" s="50"/>
      <c r="P19" s="51"/>
      <c r="Q19" s="48"/>
      <c r="R19" s="50"/>
      <c r="S19" s="50"/>
      <c r="U19" s="50"/>
      <c r="V19" s="50"/>
      <c r="W19" s="6" t="s">
        <v>1088</v>
      </c>
      <c r="X19" s="7">
        <v>14</v>
      </c>
      <c r="Y19" s="48">
        <v>94015</v>
      </c>
      <c r="Z19" s="188">
        <v>2.7900000000000001E-2</v>
      </c>
      <c r="AA19" s="188">
        <v>7.000000000000001E-4</v>
      </c>
      <c r="AB19" s="182" t="s">
        <v>692</v>
      </c>
      <c r="AC19" s="188">
        <v>0</v>
      </c>
      <c r="AD19" s="188">
        <v>0</v>
      </c>
      <c r="AE19" s="48"/>
      <c r="AF19" s="50"/>
      <c r="AG19" s="50"/>
      <c r="AH19" s="181"/>
      <c r="AI19" s="50"/>
      <c r="AJ19" s="50"/>
      <c r="AK19" s="48"/>
      <c r="AM19" s="50"/>
      <c r="AO19" s="50"/>
      <c r="AP19" s="50"/>
      <c r="AQ19" s="6" t="s">
        <v>1088</v>
      </c>
      <c r="AR19" s="7">
        <v>10</v>
      </c>
      <c r="AS19" s="48">
        <v>181872</v>
      </c>
      <c r="AT19" s="188">
        <v>6.3200000000000006E-2</v>
      </c>
      <c r="AU19" s="188">
        <v>3.5299999999999998E-2</v>
      </c>
      <c r="AV19" s="182">
        <v>11</v>
      </c>
      <c r="AW19" s="188">
        <v>7.3300000000000004E-2</v>
      </c>
      <c r="AX19" s="188">
        <v>7.3300000000000004E-2</v>
      </c>
      <c r="AY19" s="48"/>
      <c r="AZ19" s="50"/>
      <c r="BA19" s="50"/>
      <c r="BB19" s="181"/>
      <c r="BC19" s="50"/>
      <c r="BD19" s="50"/>
      <c r="BE19" s="48"/>
      <c r="BF19" s="50"/>
      <c r="BG19" s="50"/>
      <c r="BI19" s="50"/>
      <c r="BJ19" s="50"/>
      <c r="BK19" s="6" t="s">
        <v>1088</v>
      </c>
      <c r="BM19" s="48">
        <v>89418</v>
      </c>
      <c r="BN19" s="187">
        <v>3.8800000000000001E-2</v>
      </c>
      <c r="BO19" s="187">
        <v>-2.4400000000000002E-2</v>
      </c>
      <c r="BP19" s="47" t="s">
        <v>692</v>
      </c>
      <c r="BQ19" s="187">
        <v>0</v>
      </c>
      <c r="BR19" s="187">
        <f>BQ19-AW19</f>
        <v>-7.3300000000000004E-2</v>
      </c>
      <c r="BS19" s="67"/>
      <c r="BT19" s="50"/>
      <c r="BU19" s="50"/>
      <c r="BV19" s="181"/>
      <c r="BW19" s="50"/>
      <c r="BX19" s="50"/>
      <c r="BY19" s="48"/>
      <c r="BZ19" s="50"/>
      <c r="CA19" s="50"/>
      <c r="CC19" s="50"/>
      <c r="CD19" s="50"/>
      <c r="CE19" s="48"/>
      <c r="CG19" s="48">
        <v>21104</v>
      </c>
      <c r="CH19" s="49">
        <v>8.3000000000000001E-3</v>
      </c>
      <c r="CI19" s="187">
        <v>-3.0499999999999999E-2</v>
      </c>
      <c r="CJ19" s="47">
        <v>0</v>
      </c>
      <c r="CK19" s="49">
        <v>0</v>
      </c>
      <c r="CL19" s="187">
        <f>CK19-BQ19</f>
        <v>0</v>
      </c>
      <c r="CM19" s="48"/>
      <c r="CN19" s="50"/>
      <c r="CO19" s="50"/>
      <c r="CP19" s="181"/>
      <c r="CQ19" s="50"/>
      <c r="CR19" s="50"/>
      <c r="CS19" s="48"/>
      <c r="CT19" s="50"/>
      <c r="CU19" s="50"/>
      <c r="CW19" s="50"/>
      <c r="CX19" s="50"/>
      <c r="CY19" s="6" t="s">
        <v>420</v>
      </c>
      <c r="DA19" s="48">
        <v>18583</v>
      </c>
      <c r="DB19" s="49">
        <v>7.2768182647629381E-3</v>
      </c>
      <c r="DC19" s="49">
        <v>-1.0231817352370619E-3</v>
      </c>
      <c r="DD19" s="47">
        <v>0</v>
      </c>
      <c r="DE19" s="49">
        <v>0</v>
      </c>
      <c r="DF19" s="49">
        <v>0</v>
      </c>
      <c r="DG19" s="48"/>
      <c r="DH19" s="50"/>
      <c r="DI19" s="50"/>
      <c r="DJ19" s="181"/>
      <c r="DK19" s="50"/>
      <c r="DL19" s="50"/>
      <c r="DM19" s="48"/>
      <c r="DN19" s="50"/>
      <c r="DO19" s="50"/>
      <c r="DQ19" s="50"/>
      <c r="DR19" s="50"/>
      <c r="DS19" s="6" t="s">
        <v>1653</v>
      </c>
      <c r="DT19" s="7">
        <v>14</v>
      </c>
      <c r="DU19" s="48">
        <v>16278</v>
      </c>
      <c r="DV19" s="49">
        <v>6.2421627840092029E-3</v>
      </c>
      <c r="DW19" s="49">
        <v>-1.0346554807537352E-3</v>
      </c>
      <c r="DX19" s="47">
        <v>0</v>
      </c>
      <c r="DY19" s="49">
        <v>0</v>
      </c>
      <c r="DZ19" s="49">
        <v>0</v>
      </c>
      <c r="EA19" s="48"/>
      <c r="EC19" s="52"/>
      <c r="EF19" s="51"/>
      <c r="EG19" s="48"/>
      <c r="EH19" s="50"/>
      <c r="EI19" s="50"/>
      <c r="EK19" s="50"/>
      <c r="EL19" s="50"/>
      <c r="EM19" s="6"/>
      <c r="EO19" s="48"/>
      <c r="EP19" s="49"/>
      <c r="EQ19" s="49"/>
      <c r="ER19" s="47"/>
      <c r="ES19" s="49"/>
      <c r="ET19" s="49"/>
      <c r="EU19" s="48"/>
      <c r="EV19" s="50"/>
      <c r="EW19" s="50"/>
      <c r="EZ19" s="51"/>
      <c r="FA19" s="48"/>
      <c r="FB19" s="50"/>
      <c r="FC19" s="50"/>
      <c r="FE19" s="50"/>
      <c r="FF19" s="50"/>
      <c r="FG19" s="6"/>
      <c r="FI19" s="48"/>
      <c r="FJ19" s="49"/>
      <c r="FK19" s="49"/>
      <c r="FL19" s="47"/>
      <c r="FM19" s="49"/>
      <c r="FN19" s="49"/>
      <c r="FO19" s="48"/>
      <c r="FP19" s="50"/>
      <c r="FQ19" s="50"/>
      <c r="FT19" s="51"/>
      <c r="FU19" s="48"/>
      <c r="FV19" s="50"/>
      <c r="FW19" s="50"/>
      <c r="FY19" s="50"/>
      <c r="FZ19" s="50"/>
      <c r="GA19" s="6"/>
      <c r="GC19" s="48"/>
      <c r="GD19" s="49"/>
      <c r="GE19" s="47"/>
      <c r="GF19" s="47"/>
      <c r="GG19" s="49"/>
      <c r="GH19" s="47"/>
      <c r="GI19" s="53"/>
      <c r="GN19" s="51"/>
      <c r="GU19" s="6"/>
      <c r="GW19" s="48"/>
      <c r="GX19" s="49"/>
      <c r="GY19" s="47"/>
      <c r="GZ19" s="47"/>
      <c r="HA19" s="49"/>
      <c r="HB19" s="47"/>
      <c r="HC19" s="53"/>
      <c r="HH19" s="51"/>
      <c r="HO19" s="6"/>
      <c r="HQ19" s="48"/>
      <c r="HR19" s="49"/>
      <c r="HS19" s="47"/>
      <c r="HT19" s="47"/>
      <c r="HU19" s="49"/>
      <c r="HV19" s="47"/>
      <c r="HW19" s="53"/>
      <c r="IB19" s="51"/>
      <c r="II19" s="6"/>
      <c r="IK19" s="48"/>
      <c r="IL19" s="49"/>
      <c r="IM19" s="47"/>
      <c r="IN19" s="47"/>
      <c r="IO19" s="49"/>
      <c r="IP19" s="47"/>
      <c r="IQ19" s="53"/>
      <c r="IV19" s="51"/>
    </row>
    <row r="20" spans="1:262" s="7" customFormat="1" ht="13.5" customHeight="1">
      <c r="A20" s="46" t="s">
        <v>348</v>
      </c>
      <c r="B20" s="47" t="s">
        <v>637</v>
      </c>
      <c r="C20" s="6" t="s">
        <v>637</v>
      </c>
      <c r="D20" s="7">
        <v>13</v>
      </c>
      <c r="E20" s="48">
        <v>155359</v>
      </c>
      <c r="F20" s="187">
        <v>5.4000000000000006E-2</v>
      </c>
      <c r="G20" s="188">
        <v>-2.53E-2</v>
      </c>
      <c r="H20" s="47">
        <v>9</v>
      </c>
      <c r="I20" s="187">
        <v>8.6999999999999994E-2</v>
      </c>
      <c r="J20" s="188">
        <v>-1.3000000000000001E-2</v>
      </c>
      <c r="K20" s="50"/>
      <c r="L20" s="50"/>
      <c r="M20" s="50"/>
      <c r="P20" s="51"/>
      <c r="Q20" s="48"/>
      <c r="R20" s="50"/>
      <c r="S20" s="50"/>
      <c r="U20" s="50"/>
      <c r="V20" s="50"/>
      <c r="W20" s="6" t="s">
        <v>637</v>
      </c>
      <c r="X20" s="7">
        <v>9</v>
      </c>
      <c r="Y20" s="48">
        <v>304839</v>
      </c>
      <c r="Z20" s="188">
        <v>9.0700000000000003E-2</v>
      </c>
      <c r="AA20" s="188">
        <v>3.6700000000000003E-2</v>
      </c>
      <c r="AB20" s="182">
        <v>14</v>
      </c>
      <c r="AC20" s="188">
        <v>9.3300000000000008E-2</v>
      </c>
      <c r="AD20" s="188">
        <v>3.3300000000000003E-2</v>
      </c>
      <c r="AE20" s="48"/>
      <c r="AF20" s="50"/>
      <c r="AG20" s="50"/>
      <c r="AH20" s="181"/>
      <c r="AI20" s="50"/>
      <c r="AJ20" s="50"/>
      <c r="AK20" s="48"/>
      <c r="AM20" s="50"/>
      <c r="AO20" s="50"/>
      <c r="AP20" s="50"/>
      <c r="AQ20" s="6" t="s">
        <v>637</v>
      </c>
      <c r="AR20" s="7">
        <v>23</v>
      </c>
      <c r="AS20" s="48">
        <v>95633</v>
      </c>
      <c r="AT20" s="188">
        <v>3.32E-2</v>
      </c>
      <c r="AU20" s="188">
        <v>-5.7500000000000002E-2</v>
      </c>
      <c r="AV20" s="182" t="s">
        <v>692</v>
      </c>
      <c r="AW20" s="188">
        <v>0</v>
      </c>
      <c r="AX20" s="188">
        <v>-9.3300000000000008E-2</v>
      </c>
      <c r="AY20" s="48"/>
      <c r="AZ20" s="50"/>
      <c r="BA20" s="50"/>
      <c r="BB20" s="181"/>
      <c r="BC20" s="50"/>
      <c r="BD20" s="50"/>
      <c r="BE20" s="48"/>
      <c r="BF20" s="50"/>
      <c r="BG20" s="50"/>
      <c r="BI20" s="50"/>
      <c r="BJ20" s="50"/>
      <c r="BK20" s="6" t="s">
        <v>637</v>
      </c>
      <c r="BM20" s="48">
        <v>270230</v>
      </c>
      <c r="BN20" s="187">
        <v>0.1173</v>
      </c>
      <c r="BO20" s="187">
        <v>4.7599999999999996E-2</v>
      </c>
      <c r="BP20" s="47">
        <v>20</v>
      </c>
      <c r="BQ20" s="187">
        <v>0.1333</v>
      </c>
      <c r="BR20" s="187">
        <f>BQ20-AW20</f>
        <v>0.1333</v>
      </c>
      <c r="BS20" s="67"/>
      <c r="BT20" s="50"/>
      <c r="BU20" s="50"/>
      <c r="BV20" s="181"/>
      <c r="BW20" s="50"/>
      <c r="BX20" s="50"/>
      <c r="BY20" s="48"/>
      <c r="BZ20" s="50"/>
      <c r="CA20" s="50"/>
      <c r="CC20" s="50"/>
      <c r="CD20" s="50"/>
      <c r="CE20" s="48"/>
      <c r="CG20" s="48">
        <v>128490</v>
      </c>
      <c r="CH20" s="49">
        <v>5.0700000000000002E-2</v>
      </c>
      <c r="CI20" s="187">
        <v>-6.6600000000000006E-2</v>
      </c>
      <c r="CJ20" s="47">
        <v>9</v>
      </c>
      <c r="CK20" s="49">
        <v>0.06</v>
      </c>
      <c r="CL20" s="187">
        <f>CK20-BQ20</f>
        <v>-7.3300000000000004E-2</v>
      </c>
      <c r="CM20" s="48"/>
      <c r="CN20" s="50"/>
      <c r="CO20" s="50"/>
      <c r="CP20" s="181"/>
      <c r="CQ20" s="50"/>
      <c r="CR20" s="50"/>
      <c r="CS20" s="48"/>
      <c r="CT20" s="50"/>
      <c r="CU20" s="50"/>
      <c r="CW20" s="50"/>
      <c r="CX20" s="50"/>
      <c r="CY20" s="6" t="s">
        <v>488</v>
      </c>
      <c r="DA20" s="48">
        <v>116420</v>
      </c>
      <c r="DB20" s="49">
        <v>4.5588289424942224E-2</v>
      </c>
      <c r="DC20" s="49">
        <v>-5.1117105750577777E-3</v>
      </c>
      <c r="DD20" s="47">
        <v>0</v>
      </c>
      <c r="DE20" s="49">
        <v>0</v>
      </c>
      <c r="DF20" s="49">
        <v>0</v>
      </c>
      <c r="DG20" s="48"/>
      <c r="DH20" s="50"/>
      <c r="DI20" s="50"/>
      <c r="DJ20" s="181"/>
      <c r="DK20" s="50"/>
      <c r="DL20" s="50"/>
      <c r="DM20" s="48"/>
      <c r="DN20" s="50"/>
      <c r="DO20" s="50"/>
      <c r="DQ20" s="50"/>
      <c r="DR20" s="50"/>
      <c r="DS20" s="6" t="s">
        <v>599</v>
      </c>
      <c r="DT20" s="7">
        <v>12</v>
      </c>
      <c r="DU20" s="48">
        <v>225386</v>
      </c>
      <c r="DV20" s="49">
        <v>8.6429297286933174E-2</v>
      </c>
      <c r="DW20" s="49">
        <v>4.0841007861990949E-2</v>
      </c>
      <c r="DX20" s="47">
        <v>15</v>
      </c>
      <c r="DY20" s="49">
        <v>0.1</v>
      </c>
      <c r="DZ20" s="49">
        <v>0.1</v>
      </c>
      <c r="EA20" s="48"/>
      <c r="EC20" s="52"/>
      <c r="EF20" s="51"/>
      <c r="EG20" s="48"/>
      <c r="EH20" s="50"/>
      <c r="EI20" s="50"/>
      <c r="EK20" s="50"/>
      <c r="EL20" s="50"/>
      <c r="EM20" s="6"/>
      <c r="EO20" s="48">
        <v>91171</v>
      </c>
      <c r="EP20" s="49">
        <v>3.1639997209797224E-2</v>
      </c>
      <c r="EQ20" s="49">
        <v>-5.478930007713595E-2</v>
      </c>
      <c r="ER20" s="47">
        <v>0</v>
      </c>
      <c r="ES20" s="49">
        <v>0</v>
      </c>
      <c r="ET20" s="49">
        <v>-0.1</v>
      </c>
      <c r="EU20" s="48"/>
      <c r="EV20" s="50"/>
      <c r="EW20" s="50"/>
      <c r="EZ20" s="51"/>
      <c r="FA20" s="48"/>
      <c r="FB20" s="50"/>
      <c r="FC20" s="50"/>
      <c r="FE20" s="50"/>
      <c r="FF20" s="50"/>
      <c r="FG20" s="6"/>
      <c r="FI20" s="48"/>
      <c r="FJ20" s="49"/>
      <c r="FK20" s="49"/>
      <c r="FL20" s="47"/>
      <c r="FM20" s="49"/>
      <c r="FN20" s="49"/>
      <c r="FO20" s="48"/>
      <c r="FP20" s="50"/>
      <c r="FQ20" s="50"/>
      <c r="FT20" s="51"/>
      <c r="FU20" s="48"/>
      <c r="FV20" s="50"/>
      <c r="FW20" s="50"/>
      <c r="FY20" s="50"/>
      <c r="FZ20" s="50"/>
      <c r="GA20" s="6"/>
      <c r="GC20" s="48"/>
      <c r="GD20" s="49"/>
      <c r="GE20" s="47"/>
      <c r="GF20" s="47"/>
      <c r="GG20" s="49"/>
      <c r="GH20" s="47"/>
      <c r="GI20" s="53"/>
      <c r="GN20" s="51"/>
      <c r="GU20" s="6"/>
      <c r="GW20" s="48"/>
      <c r="GX20" s="49"/>
      <c r="GY20" s="47"/>
      <c r="GZ20" s="47"/>
      <c r="HA20" s="49"/>
      <c r="HB20" s="47"/>
      <c r="HC20" s="53"/>
      <c r="HH20" s="51"/>
      <c r="HO20" s="6"/>
      <c r="HQ20" s="48"/>
      <c r="HR20" s="49"/>
      <c r="HS20" s="47"/>
      <c r="HT20" s="47"/>
      <c r="HU20" s="49"/>
      <c r="HV20" s="47"/>
      <c r="HW20" s="53"/>
      <c r="IB20" s="51"/>
      <c r="II20" s="6"/>
      <c r="IK20" s="48"/>
      <c r="IL20" s="49"/>
      <c r="IM20" s="47"/>
      <c r="IN20" s="47"/>
      <c r="IO20" s="49"/>
      <c r="IP20" s="47"/>
      <c r="IQ20" s="53"/>
      <c r="IV20" s="51"/>
    </row>
    <row r="21" spans="1:262" s="7" customFormat="1" ht="13.5" customHeight="1">
      <c r="A21" s="46" t="s">
        <v>326</v>
      </c>
      <c r="B21" s="47" t="s">
        <v>1089</v>
      </c>
      <c r="C21" s="6"/>
      <c r="E21" s="48"/>
      <c r="F21" s="187"/>
      <c r="G21" s="188"/>
      <c r="H21" s="47"/>
      <c r="I21" s="187"/>
      <c r="J21" s="187"/>
      <c r="K21" s="50"/>
      <c r="L21" s="50"/>
      <c r="M21" s="50"/>
      <c r="P21" s="51"/>
      <c r="Q21" s="48"/>
      <c r="R21" s="50"/>
      <c r="S21" s="50"/>
      <c r="U21" s="50"/>
      <c r="V21" s="50"/>
      <c r="W21" s="6"/>
      <c r="Y21" s="48"/>
      <c r="Z21" s="188"/>
      <c r="AA21" s="188"/>
      <c r="AB21" s="182"/>
      <c r="AC21" s="188"/>
      <c r="AD21" s="188"/>
      <c r="AE21" s="48"/>
      <c r="AF21" s="50"/>
      <c r="AG21" s="50"/>
      <c r="AH21" s="181"/>
      <c r="AI21" s="50"/>
      <c r="AJ21" s="50"/>
      <c r="AK21" s="48"/>
      <c r="AM21" s="50"/>
      <c r="AO21" s="50"/>
      <c r="AP21" s="50"/>
      <c r="AQ21" s="6" t="s">
        <v>1089</v>
      </c>
      <c r="AR21" s="7">
        <v>26</v>
      </c>
      <c r="AS21" s="48">
        <v>105084</v>
      </c>
      <c r="AT21" s="188">
        <v>3.6499999999999998E-2</v>
      </c>
      <c r="AU21" s="188">
        <v>3.6499999999999998E-2</v>
      </c>
      <c r="AV21" s="182" t="s">
        <v>692</v>
      </c>
      <c r="AW21" s="188">
        <v>0</v>
      </c>
      <c r="AX21" s="188">
        <v>0</v>
      </c>
      <c r="AY21" s="48"/>
      <c r="AZ21" s="50"/>
      <c r="BA21" s="50"/>
      <c r="BB21" s="181"/>
      <c r="BC21" s="50"/>
      <c r="BD21" s="50"/>
      <c r="BE21" s="48"/>
      <c r="BF21" s="50"/>
      <c r="BG21" s="50"/>
      <c r="BI21" s="50"/>
      <c r="BJ21" s="50"/>
      <c r="BK21" s="6"/>
      <c r="BM21" s="48"/>
      <c r="BN21" s="187"/>
      <c r="BO21" s="187"/>
      <c r="BP21" s="47"/>
      <c r="BQ21" s="187"/>
      <c r="BR21" s="104"/>
      <c r="BS21" s="67"/>
      <c r="BT21" s="50"/>
      <c r="BU21" s="50"/>
      <c r="BV21" s="181"/>
      <c r="BW21" s="50"/>
      <c r="BX21" s="50"/>
      <c r="BY21" s="48"/>
      <c r="BZ21" s="50"/>
      <c r="CA21" s="50"/>
      <c r="CC21" s="50"/>
      <c r="CD21" s="50"/>
      <c r="CE21" s="48"/>
      <c r="CG21" s="48"/>
      <c r="CH21" s="49"/>
      <c r="CI21" s="187"/>
      <c r="CJ21" s="47"/>
      <c r="CK21" s="49"/>
      <c r="CL21" s="104"/>
      <c r="CM21" s="48"/>
      <c r="CN21" s="50"/>
      <c r="CO21" s="50"/>
      <c r="CP21" s="181"/>
      <c r="CQ21" s="50"/>
      <c r="CR21" s="50"/>
      <c r="CS21" s="48"/>
      <c r="CT21" s="50"/>
      <c r="CU21" s="50"/>
      <c r="CW21" s="50"/>
      <c r="CX21" s="50"/>
      <c r="CY21" s="6"/>
      <c r="DA21" s="48"/>
      <c r="DB21" s="49"/>
      <c r="DC21" s="49"/>
      <c r="DD21" s="47"/>
      <c r="DE21" s="49"/>
      <c r="DF21" s="49"/>
      <c r="DG21" s="48"/>
      <c r="DH21" s="50"/>
      <c r="DI21" s="50"/>
      <c r="DJ21" s="181"/>
      <c r="DK21" s="50"/>
      <c r="DL21" s="50"/>
      <c r="DM21" s="48"/>
      <c r="DN21" s="50"/>
      <c r="DO21" s="50"/>
      <c r="DQ21" s="50"/>
      <c r="DR21" s="50"/>
      <c r="DS21" s="6"/>
      <c r="DU21" s="48"/>
      <c r="DV21" s="49"/>
      <c r="DW21" s="49"/>
      <c r="DX21" s="47"/>
      <c r="DY21" s="49"/>
      <c r="DZ21" s="49"/>
      <c r="EA21" s="48"/>
      <c r="EC21" s="52"/>
      <c r="EF21" s="51"/>
      <c r="EG21" s="48"/>
      <c r="EH21" s="50"/>
      <c r="EI21" s="50"/>
      <c r="EK21" s="50"/>
      <c r="EL21" s="50"/>
      <c r="EM21" s="6"/>
      <c r="EO21" s="48"/>
      <c r="EP21" s="49"/>
      <c r="EQ21" s="49"/>
      <c r="ER21" s="47"/>
      <c r="ES21" s="49"/>
      <c r="ET21" s="49"/>
      <c r="EU21" s="48"/>
      <c r="EV21" s="50"/>
      <c r="EW21" s="50"/>
      <c r="EZ21" s="51"/>
      <c r="FA21" s="48"/>
      <c r="FB21" s="50"/>
      <c r="FC21" s="50"/>
      <c r="FE21" s="50"/>
      <c r="FF21" s="50"/>
      <c r="FG21" s="6"/>
      <c r="FI21" s="48"/>
      <c r="FJ21" s="49"/>
      <c r="FK21" s="49"/>
      <c r="FL21" s="47"/>
      <c r="FM21" s="49"/>
      <c r="FN21" s="49"/>
      <c r="FO21" s="48"/>
      <c r="FP21" s="50"/>
      <c r="FQ21" s="50"/>
      <c r="FT21" s="51"/>
      <c r="FU21" s="48"/>
      <c r="FV21" s="50"/>
      <c r="FW21" s="50"/>
      <c r="FY21" s="50"/>
      <c r="FZ21" s="50"/>
      <c r="GA21" s="6"/>
      <c r="GC21" s="47"/>
      <c r="GD21" s="49"/>
      <c r="GE21" s="48"/>
      <c r="GF21" s="48"/>
      <c r="GG21" s="49"/>
      <c r="GH21" s="48"/>
      <c r="GI21" s="53"/>
      <c r="GN21" s="51"/>
      <c r="GU21" s="6"/>
      <c r="GW21" s="47"/>
      <c r="GX21" s="49"/>
      <c r="GY21" s="48"/>
      <c r="GZ21" s="48"/>
      <c r="HA21" s="49"/>
      <c r="HB21" s="48"/>
      <c r="HC21" s="53"/>
      <c r="HH21" s="51"/>
      <c r="HO21" s="6"/>
      <c r="HQ21" s="47"/>
      <c r="HR21" s="49"/>
      <c r="HS21" s="48"/>
      <c r="HT21" s="48"/>
      <c r="HU21" s="49"/>
      <c r="HV21" s="48"/>
      <c r="HW21" s="53"/>
      <c r="IB21" s="51"/>
      <c r="II21" s="6"/>
      <c r="IK21" s="47"/>
      <c r="IL21" s="49"/>
      <c r="IM21" s="48"/>
      <c r="IN21" s="48"/>
      <c r="IO21" s="49"/>
      <c r="IP21" s="48"/>
      <c r="IQ21" s="53"/>
      <c r="IV21" s="51"/>
    </row>
    <row r="22" spans="1:262" s="7" customFormat="1" ht="13.5" customHeight="1">
      <c r="A22" s="46" t="s">
        <v>359</v>
      </c>
      <c r="B22" s="47" t="s">
        <v>1090</v>
      </c>
      <c r="C22" s="6" t="s">
        <v>1090</v>
      </c>
      <c r="D22" s="7">
        <v>3</v>
      </c>
      <c r="E22" s="48">
        <v>211321</v>
      </c>
      <c r="F22" s="187">
        <v>7.3400000000000007E-2</v>
      </c>
      <c r="G22" s="188">
        <v>7.3400000000000007E-2</v>
      </c>
      <c r="H22" s="47">
        <v>13</v>
      </c>
      <c r="I22" s="187">
        <v>0.06</v>
      </c>
      <c r="J22" s="188">
        <v>0.05</v>
      </c>
      <c r="K22" s="50"/>
      <c r="L22" s="50"/>
      <c r="M22" s="50"/>
      <c r="P22" s="51"/>
      <c r="Q22" s="48"/>
      <c r="R22" s="50"/>
      <c r="S22" s="50"/>
      <c r="U22" s="50"/>
      <c r="V22" s="50"/>
      <c r="W22" s="6" t="s">
        <v>1090</v>
      </c>
      <c r="X22" s="7">
        <v>16</v>
      </c>
      <c r="Y22" s="48">
        <v>43809</v>
      </c>
      <c r="Z22" s="188">
        <v>1.3000000000000001E-2</v>
      </c>
      <c r="AA22" s="188">
        <v>-6.0400000000000002E-2</v>
      </c>
      <c r="AB22" s="182" t="s">
        <v>692</v>
      </c>
      <c r="AC22" s="188">
        <v>0</v>
      </c>
      <c r="AD22" s="188">
        <v>-8.6599999999999996E-2</v>
      </c>
      <c r="AE22" s="48"/>
      <c r="AF22" s="50"/>
      <c r="AG22" s="50"/>
      <c r="AH22" s="181"/>
      <c r="AI22" s="50"/>
      <c r="AJ22" s="50"/>
      <c r="AK22" s="48"/>
      <c r="AM22" s="50"/>
      <c r="AO22" s="50"/>
      <c r="AP22" s="50"/>
      <c r="AQ22" s="6" t="s">
        <v>1090</v>
      </c>
      <c r="AR22" s="7">
        <v>15</v>
      </c>
      <c r="AS22" s="48">
        <v>15755</v>
      </c>
      <c r="AT22" s="188">
        <v>5.4000000000000003E-3</v>
      </c>
      <c r="AU22" s="188">
        <v>-7.6E-3</v>
      </c>
      <c r="AV22" s="181" t="s">
        <v>692</v>
      </c>
      <c r="AW22" s="188">
        <v>0</v>
      </c>
      <c r="AX22" s="188">
        <v>0</v>
      </c>
      <c r="AY22" s="48"/>
      <c r="AZ22" s="50"/>
      <c r="BA22" s="50"/>
      <c r="BB22" s="181"/>
      <c r="BC22" s="50"/>
      <c r="BD22" s="50"/>
      <c r="BE22" s="48"/>
      <c r="BF22" s="50"/>
      <c r="BG22" s="50"/>
      <c r="BI22" s="50"/>
      <c r="BJ22" s="50"/>
      <c r="BK22" s="6" t="s">
        <v>1090</v>
      </c>
      <c r="BM22" s="48">
        <v>6864</v>
      </c>
      <c r="BN22" s="187">
        <v>2.8999999999999998E-3</v>
      </c>
      <c r="BO22" s="187">
        <v>-2.5000000000000001E-3</v>
      </c>
      <c r="BP22" s="47" t="s">
        <v>692</v>
      </c>
      <c r="BQ22" s="187">
        <v>0</v>
      </c>
      <c r="BR22" s="187">
        <f>BQ22-AW22</f>
        <v>0</v>
      </c>
      <c r="BS22" s="67"/>
      <c r="BT22" s="50"/>
      <c r="BU22" s="50"/>
      <c r="BV22" s="181"/>
      <c r="BW22" s="50"/>
      <c r="BX22" s="50"/>
      <c r="BY22" s="48"/>
      <c r="BZ22" s="50"/>
      <c r="CA22" s="50"/>
      <c r="CC22" s="50"/>
      <c r="CD22" s="50"/>
      <c r="CE22" s="48"/>
      <c r="CG22" s="48">
        <v>6196</v>
      </c>
      <c r="CH22" s="49">
        <v>2.3999999999999998E-3</v>
      </c>
      <c r="CI22" s="187">
        <v>-5.0000000000000001E-4</v>
      </c>
      <c r="CJ22" s="47">
        <v>0</v>
      </c>
      <c r="CK22" s="49">
        <v>0</v>
      </c>
      <c r="CL22" s="187">
        <f>CK22-BQ22</f>
        <v>0</v>
      </c>
      <c r="CM22" s="48"/>
      <c r="CN22" s="50"/>
      <c r="CO22" s="50"/>
      <c r="CP22" s="181"/>
      <c r="CQ22" s="50"/>
      <c r="CR22" s="50"/>
      <c r="CS22" s="48"/>
      <c r="CT22" s="50"/>
      <c r="CU22" s="50"/>
      <c r="CW22" s="50"/>
      <c r="CX22" s="50"/>
      <c r="CY22" s="6"/>
      <c r="DA22" s="48"/>
      <c r="DB22" s="49"/>
      <c r="DC22" s="49"/>
      <c r="DD22" s="47"/>
      <c r="DE22" s="49"/>
      <c r="DF22" s="49"/>
      <c r="DG22" s="48"/>
      <c r="DH22" s="50"/>
      <c r="DI22" s="50"/>
      <c r="DJ22" s="181"/>
      <c r="DK22" s="50"/>
      <c r="DL22" s="50"/>
      <c r="DM22" s="48"/>
      <c r="DN22" s="50"/>
      <c r="DO22" s="50"/>
      <c r="DQ22" s="50"/>
      <c r="DR22" s="50"/>
      <c r="DS22" s="6"/>
      <c r="DU22" s="48"/>
      <c r="DV22" s="49"/>
      <c r="DW22" s="49"/>
      <c r="DX22" s="47"/>
      <c r="DY22" s="49"/>
      <c r="DZ22" s="49"/>
      <c r="EA22" s="48"/>
      <c r="EC22" s="52"/>
      <c r="EF22" s="51"/>
      <c r="EG22" s="48"/>
      <c r="EH22" s="50"/>
      <c r="EI22" s="50"/>
      <c r="EK22" s="50"/>
      <c r="EL22" s="50"/>
      <c r="EM22" s="6"/>
      <c r="EO22" s="48"/>
      <c r="EP22" s="49"/>
      <c r="EQ22" s="49"/>
      <c r="ER22" s="47"/>
      <c r="ES22" s="49"/>
      <c r="ET22" s="49"/>
      <c r="EU22" s="48"/>
      <c r="EV22" s="50"/>
      <c r="EW22" s="50"/>
      <c r="EZ22" s="51"/>
      <c r="FA22" s="48"/>
      <c r="FB22" s="50"/>
      <c r="FC22" s="50"/>
      <c r="FE22" s="50"/>
      <c r="FF22" s="50"/>
      <c r="FG22" s="6"/>
      <c r="FI22" s="48"/>
      <c r="FJ22" s="49"/>
      <c r="FK22" s="49"/>
      <c r="FL22" s="47"/>
      <c r="FM22" s="49"/>
      <c r="FN22" s="49"/>
      <c r="FO22" s="48"/>
      <c r="FP22" s="50"/>
      <c r="FQ22" s="50"/>
      <c r="FT22" s="51"/>
      <c r="FU22" s="48"/>
      <c r="FV22" s="50"/>
      <c r="FW22" s="50"/>
      <c r="FY22" s="50"/>
      <c r="FZ22" s="50"/>
      <c r="GA22" s="6"/>
      <c r="GC22" s="47"/>
      <c r="GD22" s="49"/>
      <c r="GE22" s="47"/>
      <c r="GF22" s="47"/>
      <c r="GG22" s="49"/>
      <c r="GH22" s="47"/>
      <c r="GI22" s="53"/>
      <c r="GN22" s="51"/>
      <c r="GU22" s="6"/>
      <c r="GW22" s="47"/>
      <c r="GX22" s="49"/>
      <c r="GY22" s="47"/>
      <c r="GZ22" s="47"/>
      <c r="HA22" s="49"/>
      <c r="HB22" s="47"/>
      <c r="HC22" s="53"/>
      <c r="HH22" s="51"/>
      <c r="HO22" s="6"/>
      <c r="HQ22" s="47"/>
      <c r="HR22" s="49"/>
      <c r="HS22" s="47"/>
      <c r="HT22" s="47"/>
      <c r="HU22" s="49"/>
      <c r="HV22" s="47"/>
      <c r="HW22" s="53"/>
      <c r="IB22" s="51"/>
      <c r="II22" s="6"/>
      <c r="IK22" s="47"/>
      <c r="IL22" s="49"/>
      <c r="IM22" s="47"/>
      <c r="IN22" s="47"/>
      <c r="IO22" s="49"/>
      <c r="IP22" s="47"/>
      <c r="IQ22" s="53"/>
      <c r="IV22" s="51"/>
    </row>
    <row r="23" spans="1:262" s="7" customFormat="1" ht="13.5" customHeight="1">
      <c r="A23" s="46" t="s">
        <v>311</v>
      </c>
      <c r="B23" s="47" t="s">
        <v>1091</v>
      </c>
      <c r="C23" s="6" t="s">
        <v>1092</v>
      </c>
      <c r="D23" s="7">
        <v>4</v>
      </c>
      <c r="E23" s="48">
        <v>292936</v>
      </c>
      <c r="F23" s="187">
        <v>0.1018</v>
      </c>
      <c r="G23" s="188">
        <v>2.76E-2</v>
      </c>
      <c r="H23" s="47">
        <v>17</v>
      </c>
      <c r="I23" s="187">
        <v>0.113</v>
      </c>
      <c r="J23" s="188">
        <v>0.02</v>
      </c>
      <c r="K23" s="50"/>
      <c r="L23" s="50"/>
      <c r="M23" s="50"/>
      <c r="P23" s="51"/>
      <c r="Q23" s="48"/>
      <c r="R23" s="50"/>
      <c r="S23" s="50"/>
      <c r="U23" s="50"/>
      <c r="V23" s="50"/>
      <c r="W23" s="6" t="s">
        <v>1093</v>
      </c>
      <c r="X23" s="7">
        <v>4</v>
      </c>
      <c r="Y23" s="48">
        <v>306623</v>
      </c>
      <c r="Z23" s="188">
        <v>9.1199999999999989E-2</v>
      </c>
      <c r="AA23" s="188">
        <v>-1.06E-2</v>
      </c>
      <c r="AB23" s="182">
        <v>15</v>
      </c>
      <c r="AC23" s="188">
        <v>0.1</v>
      </c>
      <c r="AD23" s="188">
        <v>-1.3000000000000001E-2</v>
      </c>
      <c r="AE23" s="48"/>
      <c r="AF23" s="50"/>
      <c r="AG23" s="50"/>
      <c r="AH23" s="181"/>
      <c r="AI23" s="50"/>
      <c r="AJ23" s="50"/>
      <c r="AK23" s="48"/>
      <c r="AM23" s="50"/>
      <c r="AO23" s="50"/>
      <c r="AP23" s="50"/>
      <c r="AQ23" s="6" t="s">
        <v>1094</v>
      </c>
      <c r="AR23" s="7">
        <v>11</v>
      </c>
      <c r="AS23" s="48">
        <v>321069</v>
      </c>
      <c r="AT23" s="188">
        <v>0.1116</v>
      </c>
      <c r="AU23" s="188">
        <v>2.0400000000000001E-2</v>
      </c>
      <c r="AV23" s="181">
        <v>20</v>
      </c>
      <c r="AW23" s="188">
        <v>0.1333</v>
      </c>
      <c r="AX23" s="188">
        <v>3.3300000000000003E-2</v>
      </c>
      <c r="AY23" s="48"/>
      <c r="AZ23" s="50"/>
      <c r="BA23" s="50"/>
      <c r="BB23" s="181"/>
      <c r="BC23" s="50"/>
      <c r="BD23" s="50"/>
      <c r="BE23" s="48"/>
      <c r="BF23" s="50"/>
      <c r="BG23" s="50"/>
      <c r="BI23" s="50"/>
      <c r="BJ23" s="50"/>
      <c r="BK23" s="6" t="s">
        <v>1094</v>
      </c>
      <c r="BM23" s="48">
        <v>269111</v>
      </c>
      <c r="BN23" s="187">
        <v>0.1168</v>
      </c>
      <c r="BO23" s="187">
        <v>5.2000000000000006E-3</v>
      </c>
      <c r="BP23" s="47">
        <v>20</v>
      </c>
      <c r="BQ23" s="187">
        <v>0.1333</v>
      </c>
      <c r="BR23" s="187">
        <f>BQ23-AW23</f>
        <v>0</v>
      </c>
      <c r="BS23" s="67"/>
      <c r="BT23" s="50"/>
      <c r="BU23" s="50"/>
      <c r="BV23" s="181"/>
      <c r="BW23" s="50"/>
      <c r="BX23" s="50"/>
      <c r="BY23" s="48"/>
      <c r="BZ23" s="50"/>
      <c r="CA23" s="50"/>
      <c r="CC23" s="50"/>
      <c r="CD23" s="50"/>
      <c r="CE23" s="48"/>
      <c r="CG23" s="48">
        <v>109638</v>
      </c>
      <c r="CH23" s="49">
        <v>4.3299999999999998E-2</v>
      </c>
      <c r="CI23" s="187">
        <v>-7.3499999999999996E-2</v>
      </c>
      <c r="CJ23" s="47">
        <v>0</v>
      </c>
      <c r="CK23" s="49">
        <v>0</v>
      </c>
      <c r="CL23" s="187">
        <f>CK23-BQ23</f>
        <v>-0.1333</v>
      </c>
      <c r="CM23" s="48"/>
      <c r="CN23" s="50"/>
      <c r="CO23" s="50"/>
      <c r="CP23" s="181"/>
      <c r="CQ23" s="50"/>
      <c r="CR23" s="50"/>
      <c r="CS23" s="48"/>
      <c r="CT23" s="50"/>
      <c r="CU23" s="50"/>
      <c r="CW23" s="50"/>
      <c r="CX23" s="50"/>
      <c r="CY23" s="6" t="s">
        <v>1095</v>
      </c>
      <c r="DA23" s="48">
        <v>109483</v>
      </c>
      <c r="DB23" s="49">
        <v>4.2871866441427153E-2</v>
      </c>
      <c r="DC23" s="49">
        <v>-4.2813355857284491E-4</v>
      </c>
      <c r="DD23" s="47">
        <v>0</v>
      </c>
      <c r="DE23" s="49">
        <v>0</v>
      </c>
      <c r="DF23" s="49">
        <v>0</v>
      </c>
      <c r="DG23" s="48"/>
      <c r="DH23" s="50"/>
      <c r="DI23" s="50"/>
      <c r="DJ23" s="181"/>
      <c r="DK23" s="50"/>
      <c r="DL23" s="50"/>
      <c r="DM23" s="48"/>
      <c r="DN23" s="50"/>
      <c r="DO23" s="50"/>
      <c r="DQ23" s="50"/>
      <c r="DR23" s="50"/>
      <c r="DS23" s="6" t="s">
        <v>1649</v>
      </c>
      <c r="DT23" s="7">
        <v>21</v>
      </c>
      <c r="DU23" s="48">
        <v>105495</v>
      </c>
      <c r="DV23" s="49">
        <v>4.0454414725337937E-2</v>
      </c>
      <c r="DW23" s="49">
        <v>-2.4174517160892167E-3</v>
      </c>
      <c r="DX23" s="47">
        <v>0</v>
      </c>
      <c r="DY23" s="49">
        <v>0</v>
      </c>
      <c r="DZ23" s="49">
        <v>0</v>
      </c>
      <c r="EA23" s="48"/>
      <c r="EC23" s="52"/>
      <c r="EF23" s="51"/>
      <c r="EG23" s="48"/>
      <c r="EH23" s="50"/>
      <c r="EI23" s="50"/>
      <c r="EK23" s="50"/>
      <c r="EL23" s="50"/>
      <c r="EM23" s="6" t="s">
        <v>1697</v>
      </c>
      <c r="EO23" s="48">
        <v>112662</v>
      </c>
      <c r="EP23" s="339">
        <f>EO23/$EM$7</f>
        <v>3.9098237001351024E-2</v>
      </c>
      <c r="EQ23" s="339">
        <f>EP23-DV23</f>
        <v>-1.3561777239869122E-3</v>
      </c>
      <c r="ER23" s="340">
        <v>0</v>
      </c>
      <c r="ES23" s="339">
        <f>ER23/$EM$3</f>
        <v>0</v>
      </c>
      <c r="ET23" s="339">
        <v>0</v>
      </c>
      <c r="EU23" s="48"/>
      <c r="EV23" s="50"/>
      <c r="EW23" s="50"/>
      <c r="EZ23" s="51"/>
      <c r="FA23" s="48"/>
      <c r="FB23" s="50"/>
      <c r="FC23" s="50"/>
      <c r="FE23" s="50"/>
      <c r="FF23" s="50"/>
      <c r="FG23" s="6"/>
      <c r="FI23" s="48"/>
      <c r="FJ23" s="49"/>
      <c r="FK23" s="49"/>
      <c r="FL23" s="47"/>
      <c r="FM23" s="49"/>
      <c r="FN23" s="49"/>
      <c r="FO23" s="48"/>
      <c r="FP23" s="50"/>
      <c r="FQ23" s="50"/>
      <c r="FT23" s="51"/>
      <c r="FU23" s="48"/>
      <c r="FV23" s="50"/>
      <c r="FW23" s="50"/>
      <c r="FY23" s="50"/>
      <c r="FZ23" s="50"/>
      <c r="GA23" s="6"/>
      <c r="GC23" s="47"/>
      <c r="GD23" s="49"/>
      <c r="GE23" s="47"/>
      <c r="GF23" s="47"/>
      <c r="GG23" s="49"/>
      <c r="GH23" s="47"/>
      <c r="GI23" s="53"/>
      <c r="GN23" s="51"/>
      <c r="GU23" s="6"/>
      <c r="GW23" s="47"/>
      <c r="GX23" s="49"/>
      <c r="GY23" s="47"/>
      <c r="GZ23" s="47"/>
      <c r="HA23" s="49"/>
      <c r="HB23" s="47"/>
      <c r="HC23" s="53"/>
      <c r="HH23" s="51"/>
      <c r="HO23" s="6"/>
      <c r="HQ23" s="47"/>
      <c r="HR23" s="49"/>
      <c r="HS23" s="47"/>
      <c r="HT23" s="47"/>
      <c r="HU23" s="49"/>
      <c r="HV23" s="47"/>
      <c r="HW23" s="53"/>
      <c r="IB23" s="51"/>
      <c r="II23" s="6"/>
      <c r="IK23" s="47"/>
      <c r="IL23" s="49"/>
      <c r="IM23" s="47"/>
      <c r="IN23" s="47"/>
      <c r="IO23" s="49"/>
      <c r="IP23" s="47"/>
      <c r="IQ23" s="53"/>
      <c r="IV23" s="51"/>
    </row>
    <row r="24" spans="1:262" s="7" customFormat="1" ht="13.5" customHeight="1">
      <c r="A24" s="46" t="s">
        <v>351</v>
      </c>
      <c r="B24" s="47" t="s">
        <v>688</v>
      </c>
      <c r="C24" s="6"/>
      <c r="E24" s="48"/>
      <c r="F24" s="187"/>
      <c r="G24" s="188"/>
      <c r="H24" s="47"/>
      <c r="I24" s="187"/>
      <c r="J24" s="188"/>
      <c r="K24" s="50"/>
      <c r="L24" s="50"/>
      <c r="M24" s="50"/>
      <c r="P24" s="51"/>
      <c r="Q24" s="48"/>
      <c r="R24" s="50"/>
      <c r="S24" s="50"/>
      <c r="U24" s="50"/>
      <c r="V24" s="50"/>
      <c r="W24" s="6" t="s">
        <v>688</v>
      </c>
      <c r="X24" s="7">
        <v>7</v>
      </c>
      <c r="Y24" s="48">
        <v>262343</v>
      </c>
      <c r="Z24" s="188">
        <v>8.0100000000000005E-2</v>
      </c>
      <c r="AA24" s="188">
        <v>8.0100000000000005E-2</v>
      </c>
      <c r="AB24" s="181">
        <v>13</v>
      </c>
      <c r="AC24" s="188">
        <v>8.6599999999999996E-2</v>
      </c>
      <c r="AD24" s="188">
        <v>8.6599999999999996E-2</v>
      </c>
      <c r="AE24" s="48"/>
      <c r="AF24" s="50"/>
      <c r="AG24" s="50"/>
      <c r="AH24" s="181"/>
      <c r="AI24" s="50"/>
      <c r="AJ24" s="50"/>
      <c r="AK24" s="48"/>
      <c r="AM24" s="50"/>
      <c r="AO24" s="50"/>
      <c r="AP24" s="50"/>
      <c r="AQ24" s="6"/>
      <c r="AS24" s="48"/>
      <c r="AT24" s="188"/>
      <c r="AU24" s="188"/>
      <c r="AV24" s="181"/>
      <c r="AW24" s="188"/>
      <c r="AX24" s="188"/>
      <c r="AY24" s="48"/>
      <c r="AZ24" s="50"/>
      <c r="BA24" s="50"/>
      <c r="BB24" s="181"/>
      <c r="BC24" s="50"/>
      <c r="BD24" s="50"/>
      <c r="BE24" s="48"/>
      <c r="BF24" s="50"/>
      <c r="BG24" s="50"/>
      <c r="BI24" s="50"/>
      <c r="BJ24" s="50"/>
      <c r="BK24" s="6"/>
      <c r="BM24" s="48"/>
      <c r="BN24" s="187"/>
      <c r="BO24" s="187"/>
      <c r="BP24" s="47"/>
      <c r="BQ24" s="187"/>
      <c r="BR24" s="104"/>
      <c r="BS24" s="67"/>
      <c r="BT24" s="50"/>
      <c r="BU24" s="50"/>
      <c r="BV24" s="181"/>
      <c r="BW24" s="50"/>
      <c r="BX24" s="50"/>
      <c r="BY24" s="48"/>
      <c r="BZ24" s="50"/>
      <c r="CA24" s="50"/>
      <c r="CC24" s="50"/>
      <c r="CD24" s="50"/>
      <c r="CE24" s="48"/>
      <c r="CG24" s="48"/>
      <c r="CH24" s="49"/>
      <c r="CI24" s="187"/>
      <c r="CJ24" s="47"/>
      <c r="CK24" s="49"/>
      <c r="CL24" s="104"/>
      <c r="CM24" s="48"/>
      <c r="CN24" s="50"/>
      <c r="CO24" s="50"/>
      <c r="CP24" s="181"/>
      <c r="CQ24" s="50"/>
      <c r="CR24" s="50"/>
      <c r="CS24" s="48"/>
      <c r="CT24" s="50"/>
      <c r="CU24" s="50"/>
      <c r="CW24" s="50"/>
      <c r="CX24" s="50"/>
      <c r="CY24" s="6"/>
      <c r="DA24" s="48"/>
      <c r="DB24" s="49"/>
      <c r="DC24" s="49"/>
      <c r="DD24" s="47"/>
      <c r="DE24" s="49"/>
      <c r="DF24" s="49"/>
      <c r="DG24" s="48"/>
      <c r="DH24" s="50"/>
      <c r="DI24" s="50"/>
      <c r="DJ24" s="181"/>
      <c r="DK24" s="50"/>
      <c r="DL24" s="50"/>
      <c r="DM24" s="48"/>
      <c r="DN24" s="50"/>
      <c r="DO24" s="50"/>
      <c r="DQ24" s="50"/>
      <c r="DR24" s="50"/>
      <c r="DS24" s="6"/>
      <c r="DU24" s="48"/>
      <c r="DV24" s="49"/>
      <c r="DW24" s="49"/>
      <c r="DX24" s="47"/>
      <c r="DY24" s="49"/>
      <c r="DZ24" s="49"/>
      <c r="EA24" s="48"/>
      <c r="EC24" s="52"/>
      <c r="EF24" s="51"/>
      <c r="EG24" s="48"/>
      <c r="EH24" s="50"/>
      <c r="EI24" s="50"/>
      <c r="EK24" s="50"/>
      <c r="EL24" s="50"/>
      <c r="EM24" s="6"/>
      <c r="EO24" s="48"/>
      <c r="EP24" s="49"/>
      <c r="EQ24" s="49"/>
      <c r="ER24" s="47"/>
      <c r="ES24" s="49"/>
      <c r="ET24" s="49"/>
      <c r="EU24" s="48"/>
      <c r="EV24" s="50"/>
      <c r="EW24" s="50"/>
      <c r="EZ24" s="51"/>
      <c r="FA24" s="48"/>
      <c r="FB24" s="50"/>
      <c r="FC24" s="50"/>
      <c r="FE24" s="50"/>
      <c r="FF24" s="50"/>
      <c r="FG24" s="6"/>
      <c r="FI24" s="48"/>
      <c r="FJ24" s="49"/>
      <c r="FK24" s="49"/>
      <c r="FL24" s="47"/>
      <c r="FM24" s="49"/>
      <c r="FN24" s="49"/>
      <c r="FO24" s="48"/>
      <c r="FP24" s="50"/>
      <c r="FQ24" s="50"/>
      <c r="FT24" s="51"/>
      <c r="FU24" s="48"/>
      <c r="FV24" s="50"/>
      <c r="FW24" s="50"/>
      <c r="FY24" s="50"/>
      <c r="FZ24" s="50"/>
      <c r="GA24" s="6"/>
      <c r="GC24" s="47"/>
      <c r="GD24" s="49"/>
      <c r="GE24" s="47"/>
      <c r="GF24" s="47"/>
      <c r="GG24" s="49"/>
      <c r="GH24" s="47"/>
      <c r="GI24" s="53"/>
      <c r="GN24" s="51"/>
      <c r="GU24" s="6"/>
      <c r="GW24" s="47"/>
      <c r="GX24" s="49"/>
      <c r="GY24" s="47"/>
      <c r="GZ24" s="47"/>
      <c r="HA24" s="49"/>
      <c r="HB24" s="47"/>
      <c r="HC24" s="53"/>
      <c r="HH24" s="51"/>
      <c r="HO24" s="6"/>
      <c r="HQ24" s="47"/>
      <c r="HR24" s="49"/>
      <c r="HS24" s="47"/>
      <c r="HT24" s="47"/>
      <c r="HU24" s="49"/>
      <c r="HV24" s="47"/>
      <c r="HW24" s="53"/>
      <c r="IB24" s="51"/>
      <c r="II24" s="6"/>
      <c r="IK24" s="47"/>
      <c r="IL24" s="49"/>
      <c r="IM24" s="47"/>
      <c r="IN24" s="47"/>
      <c r="IO24" s="49"/>
      <c r="IP24" s="47"/>
      <c r="IQ24" s="53"/>
      <c r="IV24" s="51"/>
    </row>
    <row r="25" spans="1:262" s="7" customFormat="1" ht="13.5" customHeight="1">
      <c r="A25" s="46" t="s">
        <v>282</v>
      </c>
      <c r="B25" s="47" t="s">
        <v>689</v>
      </c>
      <c r="C25" s="6"/>
      <c r="E25" s="48"/>
      <c r="F25" s="187"/>
      <c r="G25" s="187"/>
      <c r="H25" s="47"/>
      <c r="I25" s="187"/>
      <c r="J25" s="187"/>
      <c r="K25" s="50"/>
      <c r="L25" s="50"/>
      <c r="M25" s="50"/>
      <c r="P25" s="51"/>
      <c r="Q25" s="48"/>
      <c r="R25" s="50"/>
      <c r="S25" s="50"/>
      <c r="U25" s="50"/>
      <c r="V25" s="50"/>
      <c r="W25" s="6"/>
      <c r="Y25" s="48"/>
      <c r="Z25" s="188"/>
      <c r="AA25" s="188"/>
      <c r="AB25" s="181"/>
      <c r="AC25" s="188"/>
      <c r="AD25" s="188"/>
      <c r="AE25" s="48"/>
      <c r="AF25" s="50"/>
      <c r="AG25" s="50"/>
      <c r="AH25" s="181"/>
      <c r="AI25" s="50"/>
      <c r="AJ25" s="50"/>
      <c r="AK25" s="48"/>
      <c r="AM25" s="50"/>
      <c r="AO25" s="50"/>
      <c r="AP25" s="50"/>
      <c r="AQ25" s="6" t="s">
        <v>689</v>
      </c>
      <c r="AR25" s="7">
        <v>17</v>
      </c>
      <c r="AS25" s="48">
        <v>230039</v>
      </c>
      <c r="AT25" s="188">
        <v>8.0100000000000005E-2</v>
      </c>
      <c r="AU25" s="188">
        <v>8.0100000000000005E-2</v>
      </c>
      <c r="AV25" s="181">
        <v>15</v>
      </c>
      <c r="AW25" s="188">
        <v>0.1</v>
      </c>
      <c r="AX25" s="188">
        <v>0.1</v>
      </c>
      <c r="AY25" s="48"/>
      <c r="AZ25" s="50"/>
      <c r="BA25" s="50"/>
      <c r="BB25" s="181"/>
      <c r="BC25" s="50"/>
      <c r="BD25" s="50"/>
      <c r="BE25" s="48"/>
      <c r="BF25" s="50"/>
      <c r="BG25" s="50"/>
      <c r="BI25" s="50"/>
      <c r="BJ25" s="50"/>
      <c r="BK25" s="6" t="s">
        <v>689</v>
      </c>
      <c r="BM25" s="48">
        <v>32775</v>
      </c>
      <c r="BN25" s="187">
        <v>1.4199999999999999E-2</v>
      </c>
      <c r="BO25" s="187">
        <v>-6.59E-2</v>
      </c>
      <c r="BP25" s="47" t="s">
        <v>692</v>
      </c>
      <c r="BQ25" s="187">
        <v>0</v>
      </c>
      <c r="BR25" s="187">
        <f>BQ25-AW25</f>
        <v>-0.1</v>
      </c>
      <c r="BS25" s="67"/>
      <c r="BT25" s="50"/>
      <c r="BU25" s="50"/>
      <c r="BV25" s="181"/>
      <c r="BW25" s="50"/>
      <c r="BX25" s="50"/>
      <c r="BY25" s="48"/>
      <c r="BZ25" s="50"/>
      <c r="CA25" s="50"/>
      <c r="CC25" s="50"/>
      <c r="CD25" s="50"/>
      <c r="CE25" s="48"/>
      <c r="CG25" s="48"/>
      <c r="CH25" s="49"/>
      <c r="CI25" s="187"/>
      <c r="CJ25" s="47"/>
      <c r="CK25" s="49"/>
      <c r="CL25" s="104"/>
      <c r="CM25" s="48"/>
      <c r="CN25" s="50"/>
      <c r="CO25" s="50"/>
      <c r="CP25" s="181"/>
      <c r="CQ25" s="50"/>
      <c r="CR25" s="50"/>
      <c r="CS25" s="48"/>
      <c r="CT25" s="50"/>
      <c r="CU25" s="50"/>
      <c r="CW25" s="50"/>
      <c r="CX25" s="50"/>
      <c r="CY25" s="6"/>
      <c r="DA25" s="48"/>
      <c r="DB25" s="49"/>
      <c r="DC25" s="49"/>
      <c r="DD25" s="47"/>
      <c r="DE25" s="49"/>
      <c r="DF25" s="49"/>
      <c r="DG25" s="48"/>
      <c r="DH25" s="50"/>
      <c r="DI25" s="50"/>
      <c r="DJ25" s="181"/>
      <c r="DK25" s="50"/>
      <c r="DL25" s="50"/>
      <c r="DM25" s="48"/>
      <c r="DN25" s="50"/>
      <c r="DO25" s="50"/>
      <c r="DQ25" s="50"/>
      <c r="DR25" s="50"/>
      <c r="DS25" s="6"/>
      <c r="DU25" s="48"/>
      <c r="DV25" s="49"/>
      <c r="DW25" s="49"/>
      <c r="DX25" s="47"/>
      <c r="DY25" s="49"/>
      <c r="DZ25" s="49"/>
      <c r="EA25" s="48"/>
      <c r="EC25" s="52"/>
      <c r="EF25" s="51"/>
      <c r="EG25" s="48"/>
      <c r="EH25" s="50"/>
      <c r="EI25" s="50"/>
      <c r="EK25" s="50"/>
      <c r="EL25" s="50"/>
      <c r="EM25" s="6"/>
      <c r="EO25" s="48"/>
      <c r="EP25" s="49"/>
      <c r="EQ25" s="49"/>
      <c r="ER25" s="47"/>
      <c r="ES25" s="49"/>
      <c r="ET25" s="49"/>
      <c r="EU25" s="48"/>
      <c r="EV25" s="50"/>
      <c r="EW25" s="50"/>
      <c r="EZ25" s="51"/>
      <c r="FA25" s="48"/>
      <c r="FB25" s="50"/>
      <c r="FC25" s="50"/>
      <c r="FE25" s="50"/>
      <c r="FF25" s="50"/>
      <c r="FG25" s="6"/>
      <c r="FI25" s="48"/>
      <c r="FJ25" s="49"/>
      <c r="FK25" s="49"/>
      <c r="FL25" s="47"/>
      <c r="FM25" s="49"/>
      <c r="FN25" s="49"/>
      <c r="FO25" s="48"/>
      <c r="FP25" s="50"/>
      <c r="FQ25" s="50"/>
      <c r="FT25" s="51"/>
      <c r="FU25" s="48"/>
      <c r="FV25" s="50"/>
      <c r="FW25" s="50"/>
      <c r="FY25" s="50"/>
      <c r="FZ25" s="50"/>
      <c r="GA25" s="6"/>
      <c r="GC25" s="47"/>
      <c r="GD25" s="49"/>
      <c r="GE25" s="47"/>
      <c r="GF25" s="47"/>
      <c r="GG25" s="49"/>
      <c r="GH25" s="47"/>
      <c r="GI25" s="53"/>
      <c r="GN25" s="51"/>
      <c r="GU25" s="6"/>
      <c r="GW25" s="47"/>
      <c r="GX25" s="49"/>
      <c r="GY25" s="47"/>
      <c r="GZ25" s="47"/>
      <c r="HA25" s="49"/>
      <c r="HB25" s="47"/>
      <c r="HC25" s="53"/>
      <c r="HH25" s="51"/>
      <c r="HO25" s="6"/>
      <c r="HQ25" s="47"/>
      <c r="HR25" s="49"/>
      <c r="HS25" s="47"/>
      <c r="HT25" s="47"/>
      <c r="HU25" s="49"/>
      <c r="HV25" s="47"/>
      <c r="HW25" s="53"/>
      <c r="IB25" s="51"/>
      <c r="II25" s="6"/>
      <c r="IK25" s="47"/>
      <c r="IL25" s="49"/>
      <c r="IM25" s="47"/>
      <c r="IN25" s="47"/>
      <c r="IO25" s="49"/>
      <c r="IP25" s="47"/>
      <c r="IQ25" s="53"/>
      <c r="IV25" s="51"/>
    </row>
    <row r="26" spans="1:262" s="7" customFormat="1" ht="13.5" customHeight="1">
      <c r="A26" s="46" t="s">
        <v>338</v>
      </c>
      <c r="B26" s="47" t="s">
        <v>683</v>
      </c>
      <c r="C26" s="6"/>
      <c r="E26" s="48"/>
      <c r="F26" s="187"/>
      <c r="G26" s="188"/>
      <c r="H26" s="47"/>
      <c r="I26" s="187"/>
      <c r="J26" s="188"/>
      <c r="K26" s="50"/>
      <c r="L26" s="50"/>
      <c r="M26" s="50"/>
      <c r="P26" s="51"/>
      <c r="Q26" s="48"/>
      <c r="R26" s="50"/>
      <c r="S26" s="50"/>
      <c r="U26" s="50"/>
      <c r="V26" s="50"/>
      <c r="W26" s="6" t="s">
        <v>683</v>
      </c>
      <c r="X26" s="7">
        <v>13</v>
      </c>
      <c r="Y26" s="48">
        <v>492507</v>
      </c>
      <c r="Z26" s="187">
        <v>0.14660000000000001</v>
      </c>
      <c r="AA26" s="187">
        <v>0.14660000000000001</v>
      </c>
      <c r="AB26" s="47">
        <v>23</v>
      </c>
      <c r="AC26" s="187">
        <v>0.15329999999999999</v>
      </c>
      <c r="AD26" s="187">
        <v>0.15329999999999999</v>
      </c>
      <c r="AE26" s="48"/>
      <c r="AF26" s="50"/>
      <c r="AG26" s="50"/>
      <c r="AH26" s="181"/>
      <c r="AI26" s="50"/>
      <c r="AJ26" s="50"/>
      <c r="AK26" s="48"/>
      <c r="AM26" s="50"/>
      <c r="AO26" s="50"/>
      <c r="AP26" s="50"/>
      <c r="AQ26" s="6" t="s">
        <v>683</v>
      </c>
      <c r="AR26" s="7">
        <v>4</v>
      </c>
      <c r="AS26" s="48">
        <v>39163</v>
      </c>
      <c r="AT26" s="188">
        <v>1.3600000000000001E-2</v>
      </c>
      <c r="AU26" s="188">
        <v>-0.13300000000000001</v>
      </c>
      <c r="AV26" s="47" t="s">
        <v>692</v>
      </c>
      <c r="AW26" s="188">
        <v>0</v>
      </c>
      <c r="AX26" s="188">
        <v>-0.15329999999999999</v>
      </c>
      <c r="AY26" s="48"/>
      <c r="AZ26" s="50"/>
      <c r="BA26" s="50"/>
      <c r="BB26" s="181"/>
      <c r="BC26" s="50"/>
      <c r="BD26" s="50"/>
      <c r="BE26" s="48"/>
      <c r="BF26" s="50"/>
      <c r="BG26" s="50"/>
      <c r="BI26" s="50"/>
      <c r="BJ26" s="50"/>
      <c r="BK26" s="6"/>
      <c r="BM26" s="48"/>
      <c r="BN26" s="187"/>
      <c r="BO26" s="187"/>
      <c r="BP26" s="47"/>
      <c r="BQ26" s="187"/>
      <c r="BR26" s="104"/>
      <c r="BS26" s="67"/>
      <c r="BT26" s="50"/>
      <c r="BU26" s="50"/>
      <c r="BV26" s="181"/>
      <c r="BW26" s="50"/>
      <c r="BX26" s="50"/>
      <c r="BY26" s="48"/>
      <c r="BZ26" s="50"/>
      <c r="CA26" s="50"/>
      <c r="CC26" s="50"/>
      <c r="CD26" s="50"/>
      <c r="CE26" s="48"/>
      <c r="CG26" s="48"/>
      <c r="CH26" s="49"/>
      <c r="CI26" s="187"/>
      <c r="CJ26" s="47"/>
      <c r="CK26" s="49"/>
      <c r="CL26" s="104"/>
      <c r="CM26" s="48"/>
      <c r="CN26" s="50"/>
      <c r="CO26" s="50"/>
      <c r="CP26" s="181"/>
      <c r="CQ26" s="50"/>
      <c r="CR26" s="50"/>
      <c r="CS26" s="48"/>
      <c r="CT26" s="50"/>
      <c r="CU26" s="50"/>
      <c r="CW26" s="50"/>
      <c r="CX26" s="50"/>
      <c r="CY26" s="6"/>
      <c r="DA26" s="48"/>
      <c r="DB26" s="49"/>
      <c r="DC26" s="49"/>
      <c r="DD26" s="47"/>
      <c r="DE26" s="49"/>
      <c r="DF26" s="49"/>
      <c r="DG26" s="48"/>
      <c r="DH26" s="50"/>
      <c r="DI26" s="50"/>
      <c r="DJ26" s="181"/>
      <c r="DK26" s="50"/>
      <c r="DL26" s="50"/>
      <c r="DM26" s="48"/>
      <c r="DN26" s="50"/>
      <c r="DO26" s="50"/>
      <c r="DQ26" s="50"/>
      <c r="DR26" s="50"/>
      <c r="DS26" s="6"/>
      <c r="DU26" s="48"/>
      <c r="DV26" s="49"/>
      <c r="DW26" s="49"/>
      <c r="DX26" s="47"/>
      <c r="DY26" s="49"/>
      <c r="DZ26" s="49"/>
      <c r="EA26" s="48"/>
      <c r="EC26" s="52"/>
      <c r="EF26" s="51"/>
      <c r="EG26" s="48"/>
      <c r="EH26" s="50"/>
      <c r="EI26" s="50"/>
      <c r="EK26" s="50"/>
      <c r="EL26" s="50"/>
      <c r="EM26" s="6"/>
      <c r="EO26" s="48"/>
      <c r="EP26" s="49"/>
      <c r="EQ26" s="49"/>
      <c r="ER26" s="47"/>
      <c r="ES26" s="49"/>
      <c r="ET26" s="49"/>
      <c r="EU26" s="48"/>
      <c r="EV26" s="50"/>
      <c r="EW26" s="50"/>
      <c r="EZ26" s="51"/>
      <c r="FA26" s="48"/>
      <c r="FB26" s="50"/>
      <c r="FC26" s="50"/>
      <c r="FE26" s="50"/>
      <c r="FF26" s="50"/>
      <c r="FG26" s="6"/>
      <c r="FI26" s="48"/>
      <c r="FJ26" s="49"/>
      <c r="FK26" s="49"/>
      <c r="FL26" s="47"/>
      <c r="FM26" s="49"/>
      <c r="FN26" s="49"/>
      <c r="FO26" s="48"/>
      <c r="FP26" s="50"/>
      <c r="FQ26" s="50"/>
      <c r="FT26" s="51"/>
      <c r="FU26" s="48"/>
      <c r="FV26" s="50"/>
      <c r="FW26" s="50"/>
      <c r="FY26" s="50"/>
      <c r="FZ26" s="50"/>
      <c r="GA26" s="61"/>
      <c r="GB26" s="55"/>
      <c r="GC26" s="55"/>
      <c r="GD26" s="56"/>
      <c r="GE26" s="48"/>
      <c r="GF26" s="48"/>
      <c r="GG26" s="49"/>
      <c r="GH26" s="48"/>
      <c r="GI26" s="58"/>
      <c r="GJ26" s="47"/>
      <c r="GK26" s="47"/>
      <c r="GL26" s="47"/>
      <c r="GM26" s="47"/>
      <c r="GN26" s="59"/>
      <c r="GO26" s="47"/>
      <c r="GP26" s="47"/>
      <c r="GQ26" s="47"/>
      <c r="GR26" s="47"/>
      <c r="GS26" s="47"/>
      <c r="GT26" s="47"/>
      <c r="GU26" s="61"/>
      <c r="GV26" s="55"/>
      <c r="GW26" s="55"/>
      <c r="GX26" s="56"/>
      <c r="GY26" s="48"/>
      <c r="GZ26" s="48"/>
      <c r="HA26" s="49"/>
      <c r="HB26" s="48"/>
      <c r="HC26" s="58"/>
      <c r="HD26" s="47"/>
      <c r="HE26" s="47"/>
      <c r="HF26" s="47"/>
      <c r="HG26" s="47"/>
      <c r="HH26" s="59"/>
      <c r="HI26" s="47"/>
      <c r="HJ26" s="47"/>
      <c r="HK26" s="47"/>
      <c r="HL26" s="47"/>
      <c r="HM26" s="47"/>
      <c r="HN26" s="47"/>
      <c r="HO26" s="61"/>
      <c r="HP26" s="55"/>
      <c r="HQ26" s="55"/>
      <c r="HR26" s="56"/>
      <c r="HS26" s="48"/>
      <c r="HT26" s="48"/>
      <c r="HU26" s="49"/>
      <c r="HV26" s="48"/>
      <c r="HW26" s="58"/>
      <c r="HX26" s="47"/>
      <c r="HY26" s="47"/>
      <c r="HZ26" s="47"/>
      <c r="IA26" s="47"/>
      <c r="IB26" s="59"/>
      <c r="IC26" s="47"/>
      <c r="ID26" s="47"/>
      <c r="IE26" s="47"/>
      <c r="IF26" s="47"/>
      <c r="IG26" s="47"/>
      <c r="IH26" s="47"/>
      <c r="II26" s="61"/>
      <c r="IJ26" s="55"/>
      <c r="IK26" s="55"/>
      <c r="IL26" s="56"/>
      <c r="IM26" s="48"/>
      <c r="IN26" s="48"/>
      <c r="IO26" s="49"/>
      <c r="IP26" s="48"/>
      <c r="IQ26" s="58"/>
      <c r="IR26" s="47"/>
      <c r="IS26" s="47"/>
      <c r="IT26" s="47"/>
      <c r="IU26" s="47"/>
      <c r="IV26" s="59"/>
      <c r="IW26" s="47"/>
      <c r="IX26" s="47"/>
      <c r="IY26" s="47"/>
      <c r="IZ26" s="47"/>
      <c r="JA26" s="47"/>
      <c r="JB26" s="47"/>
    </row>
    <row r="27" spans="1:262" s="7" customFormat="1" ht="13.5" customHeight="1">
      <c r="A27" s="46" t="s">
        <v>355</v>
      </c>
      <c r="B27" s="47" t="s">
        <v>1096</v>
      </c>
      <c r="C27" s="6" t="s">
        <v>1096</v>
      </c>
      <c r="D27" s="7">
        <v>5</v>
      </c>
      <c r="E27" s="48">
        <v>299496</v>
      </c>
      <c r="F27" s="187">
        <v>0.1041</v>
      </c>
      <c r="G27" s="188">
        <v>-4.2900000000000001E-2</v>
      </c>
      <c r="H27" s="47">
        <v>18</v>
      </c>
      <c r="I27" s="187">
        <v>0.12</v>
      </c>
      <c r="J27" s="188">
        <v>-7.2999999999999995E-2</v>
      </c>
      <c r="K27" s="50"/>
      <c r="L27" s="50"/>
      <c r="M27" s="50"/>
      <c r="P27" s="51"/>
      <c r="Q27" s="48"/>
      <c r="R27" s="50"/>
      <c r="S27" s="50"/>
      <c r="U27" s="50"/>
      <c r="V27" s="50"/>
      <c r="W27" s="6"/>
      <c r="Y27" s="48"/>
      <c r="Z27" s="187"/>
      <c r="AA27" s="187"/>
      <c r="AB27" s="47"/>
      <c r="AC27" s="187"/>
      <c r="AD27" s="187"/>
      <c r="AE27" s="48"/>
      <c r="AF27" s="50"/>
      <c r="AG27" s="50"/>
      <c r="AH27" s="181"/>
      <c r="AI27" s="50"/>
      <c r="AJ27" s="50"/>
      <c r="AK27" s="48"/>
      <c r="AM27" s="50"/>
      <c r="AO27" s="50"/>
      <c r="AP27" s="50"/>
      <c r="AQ27" s="6"/>
      <c r="AS27" s="48"/>
      <c r="AT27" s="188"/>
      <c r="AU27" s="188"/>
      <c r="AV27" s="47"/>
      <c r="AW27" s="188"/>
      <c r="AX27" s="188"/>
      <c r="AY27" s="48"/>
      <c r="AZ27" s="50"/>
      <c r="BA27" s="50"/>
      <c r="BB27" s="181"/>
      <c r="BC27" s="50"/>
      <c r="BD27" s="50"/>
      <c r="BE27" s="48"/>
      <c r="BF27" s="50"/>
      <c r="BG27" s="50"/>
      <c r="BI27" s="50"/>
      <c r="BJ27" s="50"/>
      <c r="BK27" s="6"/>
      <c r="BM27" s="48"/>
      <c r="BN27" s="187"/>
      <c r="BO27" s="187"/>
      <c r="BP27" s="47"/>
      <c r="BQ27" s="187"/>
      <c r="BR27" s="104"/>
      <c r="BS27" s="67"/>
      <c r="BT27" s="50"/>
      <c r="BU27" s="50"/>
      <c r="BV27" s="181"/>
      <c r="BW27" s="50"/>
      <c r="BX27" s="50"/>
      <c r="BY27" s="48"/>
      <c r="BZ27" s="50"/>
      <c r="CA27" s="50"/>
      <c r="CC27" s="50"/>
      <c r="CD27" s="50"/>
      <c r="CE27" s="48"/>
      <c r="CG27" s="48"/>
      <c r="CH27" s="49"/>
      <c r="CI27" s="187"/>
      <c r="CJ27" s="47"/>
      <c r="CK27" s="49"/>
      <c r="CL27" s="104"/>
      <c r="CM27" s="48"/>
      <c r="CN27" s="50"/>
      <c r="CO27" s="50"/>
      <c r="CP27" s="181"/>
      <c r="CQ27" s="50"/>
      <c r="CR27" s="50"/>
      <c r="CS27" s="48"/>
      <c r="CT27" s="50"/>
      <c r="CU27" s="50"/>
      <c r="CW27" s="50"/>
      <c r="CX27" s="50"/>
      <c r="CY27" s="6"/>
      <c r="DA27" s="48"/>
      <c r="DB27" s="49"/>
      <c r="DC27" s="49"/>
      <c r="DD27" s="47"/>
      <c r="DE27" s="49"/>
      <c r="DF27" s="49"/>
      <c r="DG27" s="48"/>
      <c r="DH27" s="50"/>
      <c r="DI27" s="50"/>
      <c r="DJ27" s="181"/>
      <c r="DK27" s="50"/>
      <c r="DL27" s="50"/>
      <c r="DM27" s="48"/>
      <c r="DN27" s="50"/>
      <c r="DO27" s="50"/>
      <c r="DQ27" s="50"/>
      <c r="DR27" s="50"/>
      <c r="DS27" s="6"/>
      <c r="DU27" s="48"/>
      <c r="DV27" s="49"/>
      <c r="DW27" s="49"/>
      <c r="DX27" s="47"/>
      <c r="DY27" s="49"/>
      <c r="DZ27" s="49"/>
      <c r="EA27" s="48"/>
      <c r="EC27" s="52"/>
      <c r="EF27" s="51"/>
      <c r="EG27" s="48"/>
      <c r="EH27" s="50"/>
      <c r="EI27" s="50"/>
      <c r="EK27" s="50"/>
      <c r="EL27" s="50"/>
      <c r="EM27" s="6"/>
      <c r="EO27" s="48"/>
      <c r="EP27" s="49"/>
      <c r="EQ27" s="49"/>
      <c r="ER27" s="47"/>
      <c r="ES27" s="49"/>
      <c r="ET27" s="49"/>
      <c r="EU27" s="48"/>
      <c r="EV27" s="50"/>
      <c r="EW27" s="50"/>
      <c r="EZ27" s="51"/>
      <c r="FA27" s="48"/>
      <c r="FB27" s="50"/>
      <c r="FC27" s="50"/>
      <c r="FE27" s="50"/>
      <c r="FF27" s="50"/>
      <c r="FG27" s="6"/>
      <c r="FI27" s="48"/>
      <c r="FJ27" s="49"/>
      <c r="FK27" s="49"/>
      <c r="FL27" s="47"/>
      <c r="FM27" s="49"/>
      <c r="FN27" s="49"/>
      <c r="FO27" s="48"/>
      <c r="FP27" s="50"/>
      <c r="FQ27" s="50"/>
      <c r="FT27" s="51"/>
      <c r="FU27" s="48"/>
      <c r="FV27" s="50"/>
      <c r="FW27" s="50"/>
      <c r="FY27" s="50"/>
      <c r="FZ27" s="50"/>
      <c r="GA27" s="61"/>
      <c r="GB27" s="55"/>
      <c r="GC27" s="55"/>
      <c r="GD27" s="56"/>
      <c r="GE27" s="48"/>
      <c r="GF27" s="48"/>
      <c r="GG27" s="49"/>
      <c r="GH27" s="48"/>
      <c r="GI27" s="58"/>
      <c r="GJ27" s="47"/>
      <c r="GK27" s="47"/>
      <c r="GL27" s="47"/>
      <c r="GM27" s="47"/>
      <c r="GN27" s="59"/>
      <c r="GO27" s="47"/>
      <c r="GP27" s="47"/>
      <c r="GQ27" s="47"/>
      <c r="GR27" s="47"/>
      <c r="GS27" s="47"/>
      <c r="GT27" s="47"/>
      <c r="GU27" s="61"/>
      <c r="GV27" s="55"/>
      <c r="GW27" s="55"/>
      <c r="GX27" s="56"/>
      <c r="GY27" s="48"/>
      <c r="GZ27" s="48"/>
      <c r="HA27" s="49"/>
      <c r="HB27" s="48"/>
      <c r="HC27" s="58"/>
      <c r="HD27" s="47"/>
      <c r="HE27" s="47"/>
      <c r="HF27" s="47"/>
      <c r="HG27" s="47"/>
      <c r="HH27" s="59"/>
      <c r="HI27" s="47"/>
      <c r="HJ27" s="47"/>
      <c r="HK27" s="47"/>
      <c r="HL27" s="47"/>
      <c r="HM27" s="47"/>
      <c r="HN27" s="47"/>
      <c r="HO27" s="61"/>
      <c r="HP27" s="55"/>
      <c r="HQ27" s="55"/>
      <c r="HR27" s="56"/>
      <c r="HS27" s="48"/>
      <c r="HT27" s="48"/>
      <c r="HU27" s="49"/>
      <c r="HV27" s="48"/>
      <c r="HW27" s="58"/>
      <c r="HX27" s="47"/>
      <c r="HY27" s="47"/>
      <c r="HZ27" s="47"/>
      <c r="IA27" s="47"/>
      <c r="IB27" s="59"/>
      <c r="IC27" s="47"/>
      <c r="ID27" s="47"/>
      <c r="IE27" s="47"/>
      <c r="IF27" s="47"/>
      <c r="IG27" s="47"/>
      <c r="IH27" s="47"/>
      <c r="II27" s="61"/>
      <c r="IJ27" s="55"/>
      <c r="IK27" s="55"/>
      <c r="IL27" s="56"/>
      <c r="IM27" s="48"/>
      <c r="IN27" s="48"/>
      <c r="IO27" s="49"/>
      <c r="IP27" s="48"/>
      <c r="IQ27" s="58"/>
      <c r="IR27" s="47"/>
      <c r="IS27" s="47"/>
      <c r="IT27" s="47"/>
      <c r="IU27" s="47"/>
      <c r="IV27" s="59"/>
      <c r="IW27" s="47"/>
      <c r="IX27" s="47"/>
      <c r="IY27" s="47"/>
      <c r="IZ27" s="47"/>
      <c r="JA27" s="47"/>
      <c r="JB27" s="47"/>
    </row>
    <row r="28" spans="1:262" s="7" customFormat="1" ht="13.5" customHeight="1">
      <c r="A28" s="46" t="s">
        <v>345</v>
      </c>
      <c r="B28" s="47" t="s">
        <v>1097</v>
      </c>
      <c r="C28" s="6"/>
      <c r="E28" s="48"/>
      <c r="F28" s="187"/>
      <c r="G28" s="187"/>
      <c r="H28" s="47"/>
      <c r="I28" s="187"/>
      <c r="J28" s="187"/>
      <c r="K28" s="50"/>
      <c r="L28" s="50"/>
      <c r="M28" s="50"/>
      <c r="P28" s="51"/>
      <c r="Q28" s="48"/>
      <c r="R28" s="50"/>
      <c r="S28" s="50"/>
      <c r="U28" s="50"/>
      <c r="V28" s="50"/>
      <c r="W28" s="6"/>
      <c r="Y28" s="48"/>
      <c r="Z28" s="187"/>
      <c r="AA28" s="187"/>
      <c r="AB28" s="47"/>
      <c r="AC28" s="187"/>
      <c r="AD28" s="187"/>
      <c r="AE28" s="48"/>
      <c r="AF28" s="50"/>
      <c r="AG28" s="50"/>
      <c r="AH28" s="181"/>
      <c r="AI28" s="50"/>
      <c r="AJ28" s="50"/>
      <c r="AK28" s="48"/>
      <c r="AM28" s="50"/>
      <c r="AO28" s="50"/>
      <c r="AP28" s="50"/>
      <c r="AQ28" s="6" t="s">
        <v>1097</v>
      </c>
      <c r="AR28" s="7">
        <v>5</v>
      </c>
      <c r="AS28" s="48">
        <v>387100</v>
      </c>
      <c r="AT28" s="188">
        <v>0.13460000000000003</v>
      </c>
      <c r="AU28" s="188">
        <v>0.13460000000000003</v>
      </c>
      <c r="AV28" s="47">
        <v>25</v>
      </c>
      <c r="AW28" s="188">
        <v>0.16670000000000001</v>
      </c>
      <c r="AX28" s="188">
        <v>0.16670000000000001</v>
      </c>
      <c r="AY28" s="48"/>
      <c r="AZ28" s="50"/>
      <c r="BA28" s="50"/>
      <c r="BB28" s="181"/>
      <c r="BC28" s="50"/>
      <c r="BD28" s="50"/>
      <c r="BE28" s="48"/>
      <c r="BF28" s="50"/>
      <c r="BG28" s="50"/>
      <c r="BI28" s="50"/>
      <c r="BJ28" s="50"/>
      <c r="BK28" s="6" t="s">
        <v>1098</v>
      </c>
      <c r="BM28" s="48">
        <v>671185</v>
      </c>
      <c r="BN28" s="187">
        <v>0.29139999999999999</v>
      </c>
      <c r="BO28" s="187">
        <v>0.12529999999999999</v>
      </c>
      <c r="BP28" s="47">
        <v>50</v>
      </c>
      <c r="BQ28" s="187">
        <v>0.33329999999999999</v>
      </c>
      <c r="BR28" s="187">
        <f>BQ28-AW28</f>
        <v>0.16659999999999997</v>
      </c>
      <c r="BS28" s="67"/>
      <c r="BT28" s="50"/>
      <c r="BU28" s="50"/>
      <c r="BV28" s="181"/>
      <c r="BW28" s="50"/>
      <c r="BX28" s="50"/>
      <c r="BY28" s="48"/>
      <c r="BZ28" s="50"/>
      <c r="CA28" s="50"/>
      <c r="CC28" s="50"/>
      <c r="CD28" s="50"/>
      <c r="CE28" s="48"/>
      <c r="CG28" s="48">
        <v>880111</v>
      </c>
      <c r="CH28" s="49">
        <v>0.34789999999999999</v>
      </c>
      <c r="CI28" s="187">
        <v>5.6500000000000002E-2</v>
      </c>
      <c r="CJ28" s="47">
        <v>62</v>
      </c>
      <c r="CK28" s="49">
        <v>0.4133</v>
      </c>
      <c r="CL28" s="187">
        <f>CK28-BQ28</f>
        <v>8.0000000000000016E-2</v>
      </c>
      <c r="CM28" s="48"/>
      <c r="CN28" s="50"/>
      <c r="CO28" s="50"/>
      <c r="CP28" s="181"/>
      <c r="CQ28" s="50"/>
      <c r="CR28" s="50"/>
      <c r="CS28" s="48"/>
      <c r="CT28" s="50"/>
      <c r="CU28" s="50"/>
      <c r="CW28" s="50"/>
      <c r="CX28" s="50"/>
      <c r="CY28" s="6" t="s">
        <v>1099</v>
      </c>
      <c r="DA28" s="48">
        <v>1134280</v>
      </c>
      <c r="DB28" s="49">
        <v>0.44416668037213075</v>
      </c>
      <c r="DC28" s="49">
        <v>9.6266680372130764E-2</v>
      </c>
      <c r="DD28" s="47">
        <v>83</v>
      </c>
      <c r="DE28" s="49">
        <v>0.55333333333333334</v>
      </c>
      <c r="DF28" s="49">
        <v>0.14003333333333334</v>
      </c>
      <c r="DG28" s="48"/>
      <c r="DH28" s="50"/>
      <c r="DI28" s="50"/>
      <c r="DJ28" s="181"/>
      <c r="DK28" s="50"/>
      <c r="DL28" s="50"/>
      <c r="DM28" s="48"/>
      <c r="DN28" s="50"/>
      <c r="DO28" s="50"/>
      <c r="DQ28" s="50"/>
      <c r="DR28" s="50"/>
      <c r="DS28" s="6" t="s">
        <v>1642</v>
      </c>
      <c r="DT28" s="7">
        <v>16</v>
      </c>
      <c r="DU28" s="48">
        <v>737481</v>
      </c>
      <c r="DV28" s="49">
        <v>0.28280356629278114</v>
      </c>
      <c r="DW28" s="49">
        <v>-0.16136311407934961</v>
      </c>
      <c r="DX28" s="47">
        <v>49</v>
      </c>
      <c r="DY28" s="49">
        <v>0.32666666666666666</v>
      </c>
      <c r="DZ28" s="49">
        <v>-0.22666666666666668</v>
      </c>
      <c r="EA28" s="48"/>
      <c r="EC28" s="52"/>
      <c r="EF28" s="51"/>
      <c r="EG28" s="48"/>
      <c r="EH28" s="50"/>
      <c r="EI28" s="50"/>
      <c r="EK28" s="50"/>
      <c r="EL28" s="50"/>
      <c r="EM28" s="6"/>
      <c r="EO28" s="48">
        <v>527172</v>
      </c>
      <c r="EP28" s="49">
        <v>0.18294984818728785</v>
      </c>
      <c r="EQ28" s="49">
        <v>-9.9853718105493289E-2</v>
      </c>
      <c r="ER28" s="47">
        <v>38</v>
      </c>
      <c r="ES28" s="49">
        <v>0.25333333333333335</v>
      </c>
      <c r="ET28" s="49">
        <v>-7.3333333333333306E-2</v>
      </c>
      <c r="EU28" s="48"/>
      <c r="EV28" s="50"/>
      <c r="EW28" s="50"/>
      <c r="EZ28" s="51"/>
      <c r="FA28" s="48"/>
      <c r="FB28" s="50"/>
      <c r="FC28" s="50"/>
      <c r="FE28" s="50"/>
      <c r="FF28" s="50"/>
      <c r="FG28" s="6"/>
      <c r="FI28" s="48"/>
      <c r="FJ28" s="49"/>
      <c r="FK28" s="49"/>
      <c r="FL28" s="47"/>
      <c r="FM28" s="49"/>
      <c r="FN28" s="49"/>
      <c r="FO28" s="48"/>
      <c r="FP28" s="50"/>
      <c r="FQ28" s="50"/>
      <c r="FT28" s="51"/>
      <c r="FU28" s="48"/>
      <c r="FV28" s="50"/>
      <c r="FW28" s="50"/>
      <c r="FY28" s="50"/>
      <c r="FZ28" s="50"/>
      <c r="GA28" s="61"/>
      <c r="GB28" s="55"/>
      <c r="GC28" s="55"/>
      <c r="GD28" s="56"/>
      <c r="GE28" s="48"/>
      <c r="GF28" s="48"/>
      <c r="GG28" s="49"/>
      <c r="GH28" s="48"/>
      <c r="GI28" s="58"/>
      <c r="GJ28" s="47"/>
      <c r="GK28" s="47"/>
      <c r="GL28" s="47"/>
      <c r="GM28" s="47"/>
      <c r="GN28" s="59"/>
      <c r="GO28" s="47"/>
      <c r="GP28" s="47"/>
      <c r="GQ28" s="47"/>
      <c r="GR28" s="47"/>
      <c r="GS28" s="47"/>
      <c r="GT28" s="47"/>
      <c r="GU28" s="61"/>
      <c r="GV28" s="55"/>
      <c r="GW28" s="55"/>
      <c r="GX28" s="56"/>
      <c r="GY28" s="48"/>
      <c r="GZ28" s="48"/>
      <c r="HA28" s="49"/>
      <c r="HB28" s="48"/>
      <c r="HC28" s="58"/>
      <c r="HD28" s="47"/>
      <c r="HE28" s="47"/>
      <c r="HF28" s="47"/>
      <c r="HG28" s="47"/>
      <c r="HH28" s="59"/>
      <c r="HI28" s="47"/>
      <c r="HJ28" s="47"/>
      <c r="HK28" s="47"/>
      <c r="HL28" s="47"/>
      <c r="HM28" s="47"/>
      <c r="HN28" s="47"/>
      <c r="HO28" s="61"/>
      <c r="HP28" s="55"/>
      <c r="HQ28" s="55"/>
      <c r="HR28" s="56"/>
      <c r="HS28" s="48"/>
      <c r="HT28" s="48"/>
      <c r="HU28" s="49"/>
      <c r="HV28" s="48"/>
      <c r="HW28" s="58"/>
      <c r="HX28" s="47"/>
      <c r="HY28" s="47"/>
      <c r="HZ28" s="47"/>
      <c r="IA28" s="47"/>
      <c r="IB28" s="59"/>
      <c r="IC28" s="47"/>
      <c r="ID28" s="47"/>
      <c r="IE28" s="47"/>
      <c r="IF28" s="47"/>
      <c r="IG28" s="47"/>
      <c r="IH28" s="47"/>
      <c r="II28" s="61"/>
      <c r="IJ28" s="55"/>
      <c r="IK28" s="55"/>
      <c r="IL28" s="56"/>
      <c r="IM28" s="48"/>
      <c r="IN28" s="48"/>
      <c r="IO28" s="49"/>
      <c r="IP28" s="48"/>
      <c r="IQ28" s="58"/>
      <c r="IR28" s="47"/>
      <c r="IS28" s="47"/>
      <c r="IT28" s="47"/>
      <c r="IU28" s="47"/>
      <c r="IV28" s="59"/>
      <c r="IW28" s="47"/>
      <c r="IX28" s="47"/>
      <c r="IY28" s="47"/>
      <c r="IZ28" s="47"/>
      <c r="JA28" s="47"/>
      <c r="JB28" s="47"/>
    </row>
    <row r="29" spans="1:262" s="7" customFormat="1" ht="13.5" customHeight="1">
      <c r="A29" s="46" t="s">
        <v>333</v>
      </c>
      <c r="B29" s="47" t="s">
        <v>1100</v>
      </c>
      <c r="C29" s="6"/>
      <c r="E29" s="48"/>
      <c r="F29" s="187"/>
      <c r="G29" s="187"/>
      <c r="H29" s="47"/>
      <c r="I29" s="187"/>
      <c r="J29" s="187"/>
      <c r="K29" s="50"/>
      <c r="L29" s="50"/>
      <c r="M29" s="50"/>
      <c r="P29" s="51"/>
      <c r="Q29" s="48"/>
      <c r="R29" s="50"/>
      <c r="S29" s="50"/>
      <c r="U29" s="50"/>
      <c r="V29" s="50"/>
      <c r="W29" s="6"/>
      <c r="Y29" s="48"/>
      <c r="Z29" s="188"/>
      <c r="AA29" s="188"/>
      <c r="AB29" s="181"/>
      <c r="AC29" s="188"/>
      <c r="AD29" s="188"/>
      <c r="AE29" s="48"/>
      <c r="AF29" s="50"/>
      <c r="AG29" s="50"/>
      <c r="AH29" s="181"/>
      <c r="AI29" s="50"/>
      <c r="AJ29" s="50"/>
      <c r="AK29" s="48"/>
      <c r="AM29" s="50"/>
      <c r="AO29" s="50"/>
      <c r="AP29" s="50"/>
      <c r="AQ29" s="6" t="s">
        <v>1100</v>
      </c>
      <c r="AR29" s="7">
        <v>20</v>
      </c>
      <c r="AS29" s="48">
        <v>51649</v>
      </c>
      <c r="AT29" s="188">
        <v>1.7899999999999999E-2</v>
      </c>
      <c r="AU29" s="188">
        <v>1.7899999999999999E-2</v>
      </c>
      <c r="AV29" s="181">
        <v>0</v>
      </c>
      <c r="AW29" s="188">
        <v>0</v>
      </c>
      <c r="AX29" s="188">
        <v>0</v>
      </c>
      <c r="AY29" s="48"/>
      <c r="AZ29" s="50"/>
      <c r="BA29" s="50"/>
      <c r="BB29" s="181"/>
      <c r="BC29" s="50"/>
      <c r="BD29" s="50"/>
      <c r="BE29" s="48"/>
      <c r="BF29" s="50"/>
      <c r="BG29" s="50"/>
      <c r="BI29" s="50"/>
      <c r="BJ29" s="50"/>
      <c r="BK29" s="6"/>
      <c r="BM29" s="48"/>
      <c r="BN29" s="187"/>
      <c r="BO29" s="187"/>
      <c r="BP29" s="47"/>
      <c r="BQ29" s="187"/>
      <c r="BR29" s="104"/>
      <c r="BS29" s="67"/>
      <c r="BT29" s="50"/>
      <c r="BU29" s="50"/>
      <c r="BV29" s="181"/>
      <c r="BW29" s="50"/>
      <c r="BX29" s="50"/>
      <c r="BY29" s="48"/>
      <c r="BZ29" s="50"/>
      <c r="CA29" s="50"/>
      <c r="CC29" s="50"/>
      <c r="CD29" s="50"/>
      <c r="CE29" s="48"/>
      <c r="CG29" s="48"/>
      <c r="CH29" s="49"/>
      <c r="CI29" s="187"/>
      <c r="CJ29" s="47"/>
      <c r="CK29" s="49"/>
      <c r="CL29" s="104"/>
      <c r="CM29" s="48"/>
      <c r="CN29" s="50"/>
      <c r="CO29" s="50"/>
      <c r="CP29" s="181"/>
      <c r="CQ29" s="50"/>
      <c r="CR29" s="50"/>
      <c r="CS29" s="48"/>
      <c r="CT29" s="50"/>
      <c r="CU29" s="50"/>
      <c r="CW29" s="50"/>
      <c r="CX29" s="50"/>
      <c r="CY29" s="6"/>
      <c r="DA29" s="48"/>
      <c r="DB29" s="49"/>
      <c r="DC29" s="49"/>
      <c r="DD29" s="47"/>
      <c r="DE29" s="49"/>
      <c r="DF29" s="49"/>
      <c r="DG29" s="48"/>
      <c r="DH29" s="50"/>
      <c r="DI29" s="50"/>
      <c r="DJ29" s="181"/>
      <c r="DK29" s="50"/>
      <c r="DL29" s="50"/>
      <c r="DM29" s="48"/>
      <c r="DN29" s="50"/>
      <c r="DO29" s="50"/>
      <c r="DQ29" s="50"/>
      <c r="DR29" s="50"/>
      <c r="DS29" s="6"/>
      <c r="DU29" s="48"/>
      <c r="DV29" s="49"/>
      <c r="DW29" s="49"/>
      <c r="DX29" s="47"/>
      <c r="DY29" s="49"/>
      <c r="DZ29" s="49"/>
      <c r="EA29" s="48"/>
      <c r="EC29" s="52"/>
      <c r="EF29" s="51"/>
      <c r="EG29" s="48"/>
      <c r="EH29" s="50"/>
      <c r="EI29" s="50"/>
      <c r="EK29" s="50"/>
      <c r="EL29" s="50"/>
      <c r="EM29" s="6"/>
      <c r="EO29" s="48"/>
      <c r="EP29" s="49"/>
      <c r="EQ29" s="49"/>
      <c r="ER29" s="47"/>
      <c r="ES29" s="49"/>
      <c r="ET29" s="49"/>
      <c r="EU29" s="48"/>
      <c r="EV29" s="50"/>
      <c r="EW29" s="50"/>
      <c r="EZ29" s="51"/>
      <c r="FA29" s="48"/>
      <c r="FB29" s="50"/>
      <c r="FC29" s="50"/>
      <c r="FE29" s="50"/>
      <c r="FF29" s="50"/>
      <c r="FG29" s="6"/>
      <c r="FI29" s="48"/>
      <c r="FJ29" s="49"/>
      <c r="FK29" s="49"/>
      <c r="FL29" s="47"/>
      <c r="FM29" s="49"/>
      <c r="FN29" s="49"/>
      <c r="FO29" s="48"/>
      <c r="FP29" s="50"/>
      <c r="FQ29" s="50"/>
      <c r="FT29" s="51"/>
      <c r="FU29" s="48"/>
      <c r="FV29" s="50"/>
      <c r="FW29" s="50"/>
      <c r="FY29" s="50"/>
      <c r="FZ29" s="50"/>
      <c r="GA29" s="6"/>
      <c r="GC29" s="47"/>
      <c r="GD29" s="49"/>
      <c r="GE29" s="47"/>
      <c r="GF29" s="47"/>
      <c r="GG29" s="49"/>
      <c r="GH29" s="47"/>
      <c r="GI29" s="53"/>
      <c r="GN29" s="51"/>
      <c r="GU29" s="6"/>
      <c r="GW29" s="47"/>
      <c r="GX29" s="49"/>
      <c r="GY29" s="47"/>
      <c r="GZ29" s="47"/>
      <c r="HA29" s="49"/>
      <c r="HB29" s="47"/>
      <c r="HC29" s="53"/>
      <c r="HH29" s="51"/>
      <c r="HO29" s="6"/>
      <c r="HQ29" s="47"/>
      <c r="HR29" s="49"/>
      <c r="HS29" s="47"/>
      <c r="HT29" s="47"/>
      <c r="HU29" s="49"/>
      <c r="HV29" s="47"/>
      <c r="HW29" s="53"/>
      <c r="IB29" s="51"/>
      <c r="II29" s="6"/>
      <c r="IK29" s="47"/>
      <c r="IL29" s="49"/>
      <c r="IM29" s="47"/>
      <c r="IN29" s="47"/>
      <c r="IO29" s="49"/>
      <c r="IP29" s="47"/>
      <c r="IQ29" s="53"/>
      <c r="IV29" s="51"/>
    </row>
    <row r="30" spans="1:262" s="7" customFormat="1" ht="13.5" customHeight="1">
      <c r="A30" s="46" t="s">
        <v>347</v>
      </c>
      <c r="B30" s="47" t="s">
        <v>1101</v>
      </c>
      <c r="C30" s="6"/>
      <c r="E30" s="48"/>
      <c r="F30" s="187"/>
      <c r="G30" s="187"/>
      <c r="H30" s="47"/>
      <c r="I30" s="187"/>
      <c r="J30" s="187"/>
      <c r="K30" s="50"/>
      <c r="L30" s="50"/>
      <c r="M30" s="50"/>
      <c r="P30" s="51"/>
      <c r="Q30" s="48"/>
      <c r="R30" s="50"/>
      <c r="S30" s="50"/>
      <c r="U30" s="50"/>
      <c r="V30" s="50"/>
      <c r="W30" s="6" t="s">
        <v>1101</v>
      </c>
      <c r="X30" s="7">
        <v>17</v>
      </c>
      <c r="Y30" s="48">
        <v>4688</v>
      </c>
      <c r="Z30" s="188">
        <v>1.3000000000000002E-3</v>
      </c>
      <c r="AA30" s="188">
        <v>1.3000000000000002E-3</v>
      </c>
      <c r="AB30" s="181">
        <v>0</v>
      </c>
      <c r="AC30" s="188">
        <v>0</v>
      </c>
      <c r="AD30" s="188">
        <v>0</v>
      </c>
      <c r="AE30" s="48"/>
      <c r="AF30" s="50"/>
      <c r="AG30" s="50"/>
      <c r="AH30" s="181"/>
      <c r="AI30" s="50"/>
      <c r="AJ30" s="50"/>
      <c r="AK30" s="48"/>
      <c r="AM30" s="50"/>
      <c r="AO30" s="50"/>
      <c r="AP30" s="50"/>
      <c r="AQ30" s="6" t="s">
        <v>1101</v>
      </c>
      <c r="AR30" s="7">
        <v>21</v>
      </c>
      <c r="AS30" s="48">
        <v>4548</v>
      </c>
      <c r="AT30" s="188">
        <v>1.5E-3</v>
      </c>
      <c r="AU30" s="188">
        <v>2.0000000000000001E-4</v>
      </c>
      <c r="AV30" s="181">
        <v>0</v>
      </c>
      <c r="AW30" s="188">
        <v>0</v>
      </c>
      <c r="AX30" s="188">
        <v>0</v>
      </c>
      <c r="AY30" s="48"/>
      <c r="AZ30" s="50"/>
      <c r="BA30" s="50"/>
      <c r="BB30" s="181"/>
      <c r="BC30" s="50"/>
      <c r="BD30" s="50"/>
      <c r="BE30" s="48"/>
      <c r="BF30" s="50"/>
      <c r="BG30" s="50"/>
      <c r="BI30" s="50"/>
      <c r="BJ30" s="50"/>
      <c r="BK30" s="6"/>
      <c r="BM30" s="48"/>
      <c r="BN30" s="187"/>
      <c r="BO30" s="187"/>
      <c r="BP30" s="47"/>
      <c r="BQ30" s="187"/>
      <c r="BR30" s="104"/>
      <c r="BS30" s="67"/>
      <c r="BT30" s="50"/>
      <c r="BU30" s="50"/>
      <c r="BV30" s="181"/>
      <c r="BW30" s="50"/>
      <c r="BX30" s="50"/>
      <c r="BY30" s="48"/>
      <c r="BZ30" s="50"/>
      <c r="CA30" s="50"/>
      <c r="CC30" s="50"/>
      <c r="CD30" s="50"/>
      <c r="CE30" s="48"/>
      <c r="CG30" s="48"/>
      <c r="CH30" s="49"/>
      <c r="CI30" s="49"/>
      <c r="CJ30" s="47"/>
      <c r="CK30" s="49"/>
      <c r="CL30" s="104"/>
      <c r="CM30" s="48"/>
      <c r="CN30" s="50"/>
      <c r="CO30" s="50"/>
      <c r="CP30" s="181"/>
      <c r="CQ30" s="50"/>
      <c r="CR30" s="50"/>
      <c r="CS30" s="48"/>
      <c r="CT30" s="50"/>
      <c r="CU30" s="50"/>
      <c r="CW30" s="50"/>
      <c r="CX30" s="50"/>
      <c r="CY30" s="6"/>
      <c r="DA30" s="48"/>
      <c r="DB30" s="49"/>
      <c r="DC30" s="49"/>
      <c r="DD30" s="47"/>
      <c r="DE30" s="49"/>
      <c r="DF30" s="49"/>
      <c r="DG30" s="48"/>
      <c r="DH30" s="50"/>
      <c r="DI30" s="50"/>
      <c r="DJ30" s="181"/>
      <c r="DK30" s="50"/>
      <c r="DL30" s="50"/>
      <c r="DM30" s="48"/>
      <c r="DN30" s="50"/>
      <c r="DO30" s="50"/>
      <c r="DQ30" s="50"/>
      <c r="DR30" s="50"/>
      <c r="DS30" s="6"/>
      <c r="DU30" s="48"/>
      <c r="DV30" s="49"/>
      <c r="DW30" s="49"/>
      <c r="DX30" s="47"/>
      <c r="DY30" s="49"/>
      <c r="DZ30" s="49"/>
      <c r="EA30" s="48"/>
      <c r="EC30" s="52"/>
      <c r="EF30" s="51"/>
      <c r="EG30" s="48"/>
      <c r="EH30" s="50"/>
      <c r="EI30" s="50"/>
      <c r="EK30" s="50"/>
      <c r="EL30" s="50"/>
      <c r="EM30" s="6"/>
      <c r="EO30" s="48"/>
      <c r="EP30" s="49"/>
      <c r="EQ30" s="49"/>
      <c r="ER30" s="47"/>
      <c r="ES30" s="49"/>
      <c r="ET30" s="49"/>
      <c r="EU30" s="48"/>
      <c r="EV30" s="50"/>
      <c r="EW30" s="50"/>
      <c r="EZ30" s="51"/>
      <c r="FA30" s="48"/>
      <c r="FB30" s="50"/>
      <c r="FC30" s="50"/>
      <c r="FE30" s="50"/>
      <c r="FF30" s="50"/>
      <c r="FG30" s="6"/>
      <c r="FI30" s="48"/>
      <c r="FJ30" s="49"/>
      <c r="FK30" s="49"/>
      <c r="FL30" s="47"/>
      <c r="FM30" s="49"/>
      <c r="FN30" s="49"/>
      <c r="FO30" s="48"/>
      <c r="FP30" s="50"/>
      <c r="FQ30" s="50"/>
      <c r="FT30" s="51"/>
      <c r="FU30" s="48"/>
      <c r="FV30" s="50"/>
      <c r="FW30" s="50"/>
      <c r="FY30" s="50"/>
      <c r="FZ30" s="50"/>
      <c r="GA30" s="6"/>
      <c r="GC30" s="47"/>
      <c r="GD30" s="49"/>
      <c r="GE30" s="47"/>
      <c r="GF30" s="47"/>
      <c r="GG30" s="49"/>
      <c r="GH30" s="47"/>
      <c r="GI30" s="53"/>
      <c r="GN30" s="51"/>
      <c r="GU30" s="6"/>
      <c r="GW30" s="47"/>
      <c r="GX30" s="49"/>
      <c r="GY30" s="47"/>
      <c r="GZ30" s="47"/>
      <c r="HA30" s="49"/>
      <c r="HB30" s="47"/>
      <c r="HC30" s="53"/>
      <c r="HH30" s="51"/>
      <c r="HO30" s="6"/>
      <c r="HQ30" s="47"/>
      <c r="HR30" s="49"/>
      <c r="HS30" s="47"/>
      <c r="HT30" s="47"/>
      <c r="HU30" s="49"/>
      <c r="HV30" s="47"/>
      <c r="HW30" s="53"/>
      <c r="IB30" s="51"/>
      <c r="II30" s="6"/>
      <c r="IK30" s="47"/>
      <c r="IL30" s="49"/>
      <c r="IM30" s="47"/>
      <c r="IN30" s="47"/>
      <c r="IO30" s="49"/>
      <c r="IP30" s="47"/>
      <c r="IQ30" s="53"/>
      <c r="IV30" s="51"/>
    </row>
    <row r="31" spans="1:262" s="7" customFormat="1" ht="13.5" customHeight="1">
      <c r="A31" s="46" t="s">
        <v>287</v>
      </c>
      <c r="B31" s="47" t="s">
        <v>1102</v>
      </c>
      <c r="C31" s="6"/>
      <c r="E31" s="48"/>
      <c r="F31" s="187"/>
      <c r="G31" s="187"/>
      <c r="H31" s="47"/>
      <c r="I31" s="187"/>
      <c r="J31" s="187"/>
      <c r="K31" s="50"/>
      <c r="L31" s="50"/>
      <c r="M31" s="50"/>
      <c r="P31" s="51"/>
      <c r="Q31" s="48"/>
      <c r="R31" s="50"/>
      <c r="S31" s="50"/>
      <c r="U31" s="50"/>
      <c r="V31" s="50"/>
      <c r="W31" s="6" t="s">
        <v>1102</v>
      </c>
      <c r="X31" s="7">
        <v>6</v>
      </c>
      <c r="Y31" s="48">
        <v>4391</v>
      </c>
      <c r="Z31" s="188">
        <v>1.3000000000000002E-3</v>
      </c>
      <c r="AA31" s="188">
        <v>1.3000000000000002E-3</v>
      </c>
      <c r="AB31" s="181">
        <v>0</v>
      </c>
      <c r="AC31" s="188">
        <v>0</v>
      </c>
      <c r="AD31" s="188">
        <v>0</v>
      </c>
      <c r="AE31" s="48"/>
      <c r="AF31" s="50"/>
      <c r="AG31" s="50"/>
      <c r="AH31" s="181"/>
      <c r="AI31" s="50"/>
      <c r="AJ31" s="50"/>
      <c r="AK31" s="48"/>
      <c r="AM31" s="50"/>
      <c r="AO31" s="50"/>
      <c r="AP31" s="50"/>
      <c r="AQ31" s="6" t="s">
        <v>1102</v>
      </c>
      <c r="AR31" s="7">
        <v>18</v>
      </c>
      <c r="AS31" s="48">
        <v>2818</v>
      </c>
      <c r="AT31" s="188">
        <v>8.9999999999999998E-4</v>
      </c>
      <c r="AU31" s="188">
        <v>-4.0000000000000002E-4</v>
      </c>
      <c r="AV31" s="181">
        <v>0</v>
      </c>
      <c r="AW31" s="188">
        <v>0</v>
      </c>
      <c r="AX31" s="188">
        <v>0</v>
      </c>
      <c r="AY31" s="48"/>
      <c r="AZ31" s="50"/>
      <c r="BA31" s="50"/>
      <c r="BB31" s="181"/>
      <c r="BC31" s="50"/>
      <c r="BD31" s="50"/>
      <c r="BE31" s="48"/>
      <c r="BF31" s="50"/>
      <c r="BG31" s="50"/>
      <c r="BI31" s="50"/>
      <c r="BJ31" s="50"/>
      <c r="BK31" s="6"/>
      <c r="BM31" s="48"/>
      <c r="BN31" s="187"/>
      <c r="BO31" s="187"/>
      <c r="BP31" s="47"/>
      <c r="BQ31" s="187"/>
      <c r="BR31" s="104"/>
      <c r="BS31" s="67"/>
      <c r="BT31" s="50"/>
      <c r="BU31" s="50"/>
      <c r="BV31" s="181"/>
      <c r="BW31" s="50"/>
      <c r="BX31" s="50"/>
      <c r="BY31" s="48"/>
      <c r="BZ31" s="50"/>
      <c r="CA31" s="50"/>
      <c r="CC31" s="50"/>
      <c r="CD31" s="50"/>
      <c r="CE31" s="48"/>
      <c r="CG31" s="48"/>
      <c r="CH31" s="49"/>
      <c r="CI31" s="49"/>
      <c r="CJ31" s="47"/>
      <c r="CK31" s="49"/>
      <c r="CL31" s="104"/>
      <c r="CM31" s="48"/>
      <c r="CN31" s="50"/>
      <c r="CO31" s="50"/>
      <c r="CP31" s="181"/>
      <c r="CQ31" s="50"/>
      <c r="CR31" s="50"/>
      <c r="CS31" s="48"/>
      <c r="CT31" s="50"/>
      <c r="CU31" s="50"/>
      <c r="CW31" s="50"/>
      <c r="CX31" s="50"/>
      <c r="CY31" s="6"/>
      <c r="DA31" s="48"/>
      <c r="DB31" s="49"/>
      <c r="DC31" s="49"/>
      <c r="DD31" s="47"/>
      <c r="DE31" s="49"/>
      <c r="DF31" s="49"/>
      <c r="DG31" s="48"/>
      <c r="DH31" s="50"/>
      <c r="DI31" s="50"/>
      <c r="DJ31" s="181"/>
      <c r="DK31" s="50"/>
      <c r="DL31" s="50"/>
      <c r="DM31" s="48"/>
      <c r="DN31" s="50"/>
      <c r="DO31" s="50"/>
      <c r="DQ31" s="50"/>
      <c r="DR31" s="50"/>
      <c r="DS31" s="6"/>
      <c r="DU31" s="48"/>
      <c r="DV31" s="49"/>
      <c r="DW31" s="49"/>
      <c r="DX31" s="47"/>
      <c r="DY31" s="49"/>
      <c r="DZ31" s="49"/>
      <c r="EA31" s="48"/>
      <c r="EC31" s="52"/>
      <c r="EF31" s="51"/>
      <c r="EG31" s="48"/>
      <c r="EH31" s="50"/>
      <c r="EI31" s="50"/>
      <c r="EK31" s="50"/>
      <c r="EL31" s="50"/>
      <c r="EM31" s="6"/>
      <c r="EO31" s="48"/>
      <c r="EP31" s="49"/>
      <c r="EQ31" s="49"/>
      <c r="ER31" s="47"/>
      <c r="ES31" s="49"/>
      <c r="ET31" s="49"/>
      <c r="EU31" s="48"/>
      <c r="EV31" s="50"/>
      <c r="EW31" s="50"/>
      <c r="EZ31" s="51"/>
      <c r="FA31" s="48"/>
      <c r="FB31" s="50"/>
      <c r="FC31" s="50"/>
      <c r="FE31" s="50"/>
      <c r="FF31" s="50"/>
      <c r="FG31" s="6"/>
      <c r="FI31" s="48"/>
      <c r="FJ31" s="49"/>
      <c r="FK31" s="49"/>
      <c r="FL31" s="47"/>
      <c r="FM31" s="49"/>
      <c r="FN31" s="49"/>
      <c r="FO31" s="48"/>
      <c r="FP31" s="50"/>
      <c r="FQ31" s="50"/>
      <c r="FT31" s="51"/>
      <c r="FU31" s="48"/>
      <c r="FV31" s="50"/>
      <c r="FW31" s="50"/>
      <c r="FY31" s="50"/>
      <c r="FZ31" s="50"/>
      <c r="GA31" s="6"/>
      <c r="GC31" s="47"/>
      <c r="GD31" s="49"/>
      <c r="GE31" s="47"/>
      <c r="GF31" s="47"/>
      <c r="GG31" s="49"/>
      <c r="GH31" s="47"/>
      <c r="GI31" s="53"/>
      <c r="GN31" s="51"/>
      <c r="GU31" s="6"/>
      <c r="GW31" s="47"/>
      <c r="GX31" s="49"/>
      <c r="GY31" s="47"/>
      <c r="GZ31" s="47"/>
      <c r="HA31" s="49"/>
      <c r="HB31" s="47"/>
      <c r="HC31" s="53"/>
      <c r="HH31" s="51"/>
      <c r="HO31" s="6"/>
      <c r="HQ31" s="47"/>
      <c r="HR31" s="49"/>
      <c r="HS31" s="47"/>
      <c r="HT31" s="47"/>
      <c r="HU31" s="49"/>
      <c r="HV31" s="47"/>
      <c r="HW31" s="53"/>
      <c r="IB31" s="51"/>
      <c r="II31" s="6"/>
      <c r="IK31" s="47"/>
      <c r="IL31" s="49"/>
      <c r="IM31" s="47"/>
      <c r="IN31" s="47"/>
      <c r="IO31" s="49"/>
      <c r="IP31" s="47"/>
      <c r="IQ31" s="53"/>
      <c r="IV31" s="51"/>
    </row>
    <row r="32" spans="1:262" s="7" customFormat="1" ht="13.5" customHeight="1">
      <c r="A32" s="46" t="s">
        <v>321</v>
      </c>
      <c r="B32" s="47" t="s">
        <v>1103</v>
      </c>
      <c r="C32" s="6"/>
      <c r="E32" s="48"/>
      <c r="F32" s="187"/>
      <c r="G32" s="187"/>
      <c r="H32" s="47"/>
      <c r="I32" s="187"/>
      <c r="J32" s="187"/>
      <c r="K32" s="50"/>
      <c r="L32" s="50"/>
      <c r="M32" s="50"/>
      <c r="P32" s="51"/>
      <c r="Q32" s="48"/>
      <c r="R32" s="50"/>
      <c r="S32" s="50"/>
      <c r="U32" s="50"/>
      <c r="V32" s="50"/>
      <c r="W32" s="6"/>
      <c r="Y32" s="48"/>
      <c r="Z32" s="188"/>
      <c r="AA32" s="188"/>
      <c r="AB32" s="181"/>
      <c r="AC32" s="188"/>
      <c r="AD32" s="188"/>
      <c r="AE32" s="48"/>
      <c r="AF32" s="50"/>
      <c r="AG32" s="50"/>
      <c r="AH32" s="181"/>
      <c r="AI32" s="50"/>
      <c r="AJ32" s="50"/>
      <c r="AK32" s="48"/>
      <c r="AM32" s="50"/>
      <c r="AO32" s="50"/>
      <c r="AP32" s="50"/>
      <c r="AQ32" s="6" t="s">
        <v>1103</v>
      </c>
      <c r="AR32" s="7">
        <v>7</v>
      </c>
      <c r="AS32" s="48">
        <v>9422</v>
      </c>
      <c r="AT32" s="188">
        <v>3.2000000000000002E-3</v>
      </c>
      <c r="AU32" s="188">
        <v>3.2000000000000002E-3</v>
      </c>
      <c r="AV32" s="181">
        <v>0</v>
      </c>
      <c r="AW32" s="188">
        <v>0</v>
      </c>
      <c r="AX32" s="188">
        <v>0</v>
      </c>
      <c r="AY32" s="48"/>
      <c r="AZ32" s="50"/>
      <c r="BA32" s="50"/>
      <c r="BB32" s="181"/>
      <c r="BC32" s="50"/>
      <c r="BD32" s="50"/>
      <c r="BE32" s="48"/>
      <c r="BF32" s="50"/>
      <c r="BG32" s="50"/>
      <c r="BI32" s="50"/>
      <c r="BJ32" s="50"/>
      <c r="BK32" s="6" t="s">
        <v>1103</v>
      </c>
      <c r="BM32" s="48">
        <v>6262</v>
      </c>
      <c r="BN32" s="187">
        <v>2.7000000000000001E-3</v>
      </c>
      <c r="BO32" s="187">
        <v>-5.0000000000000001E-4</v>
      </c>
      <c r="BP32" s="47">
        <v>0</v>
      </c>
      <c r="BQ32" s="187">
        <v>0</v>
      </c>
      <c r="BR32" s="187">
        <f>BQ32-AW32</f>
        <v>0</v>
      </c>
      <c r="BS32" s="67"/>
      <c r="BT32" s="50"/>
      <c r="BU32" s="50"/>
      <c r="BV32" s="181"/>
      <c r="BW32" s="50"/>
      <c r="BX32" s="50"/>
      <c r="BY32" s="48"/>
      <c r="BZ32" s="50"/>
      <c r="CA32" s="50"/>
      <c r="CC32" s="50"/>
      <c r="CD32" s="50"/>
      <c r="CE32" s="48"/>
      <c r="CG32" s="48"/>
      <c r="CH32" s="49"/>
      <c r="CI32" s="49"/>
      <c r="CJ32" s="47"/>
      <c r="CK32" s="49"/>
      <c r="CL32" s="104"/>
      <c r="CM32" s="48"/>
      <c r="CN32" s="50"/>
      <c r="CO32" s="50"/>
      <c r="CP32" s="181"/>
      <c r="CQ32" s="50"/>
      <c r="CR32" s="50"/>
      <c r="CS32" s="48"/>
      <c r="CT32" s="50"/>
      <c r="CU32" s="50"/>
      <c r="CW32" s="50"/>
      <c r="CX32" s="50"/>
      <c r="CY32" s="6"/>
      <c r="DA32" s="48"/>
      <c r="DB32" s="49"/>
      <c r="DC32" s="49"/>
      <c r="DD32" s="47"/>
      <c r="DE32" s="49"/>
      <c r="DF32" s="49"/>
      <c r="DG32" s="48"/>
      <c r="DH32" s="50"/>
      <c r="DI32" s="50"/>
      <c r="DJ32" s="181"/>
      <c r="DK32" s="50"/>
      <c r="DL32" s="50"/>
      <c r="DM32" s="48"/>
      <c r="DN32" s="50"/>
      <c r="DO32" s="50"/>
      <c r="DQ32" s="50"/>
      <c r="DR32" s="50"/>
      <c r="DS32" s="6"/>
      <c r="DU32" s="48"/>
      <c r="DV32" s="49"/>
      <c r="DW32" s="49"/>
      <c r="DX32" s="47"/>
      <c r="DY32" s="49"/>
      <c r="DZ32" s="49"/>
      <c r="EA32" s="48"/>
      <c r="EC32" s="52"/>
      <c r="EF32" s="51"/>
      <c r="EG32" s="48"/>
      <c r="EH32" s="50"/>
      <c r="EI32" s="50"/>
      <c r="EK32" s="50"/>
      <c r="EL32" s="50"/>
      <c r="EM32" s="6"/>
      <c r="EO32" s="48"/>
      <c r="EP32" s="49"/>
      <c r="EQ32" s="49"/>
      <c r="ER32" s="47"/>
      <c r="ES32" s="49"/>
      <c r="ET32" s="49"/>
      <c r="EU32" s="48"/>
      <c r="EV32" s="50"/>
      <c r="EW32" s="50"/>
      <c r="EZ32" s="51"/>
      <c r="FA32" s="48"/>
      <c r="FB32" s="50"/>
      <c r="FC32" s="50"/>
      <c r="FE32" s="50"/>
      <c r="FF32" s="50"/>
      <c r="FG32" s="6"/>
      <c r="FI32" s="48"/>
      <c r="FJ32" s="49"/>
      <c r="FK32" s="49"/>
      <c r="FL32" s="47"/>
      <c r="FM32" s="49"/>
      <c r="FN32" s="49"/>
      <c r="FO32" s="48"/>
      <c r="FP32" s="50"/>
      <c r="FQ32" s="50"/>
      <c r="FT32" s="51"/>
      <c r="FU32" s="48"/>
      <c r="FV32" s="50"/>
      <c r="FW32" s="50"/>
      <c r="FY32" s="50"/>
      <c r="FZ32" s="50"/>
      <c r="GA32" s="6"/>
      <c r="GC32" s="47"/>
      <c r="GD32" s="49"/>
      <c r="GE32" s="47"/>
      <c r="GF32" s="47"/>
      <c r="GG32" s="49"/>
      <c r="GH32" s="47"/>
      <c r="GI32" s="53"/>
      <c r="GN32" s="51"/>
      <c r="GU32" s="6"/>
      <c r="GW32" s="47"/>
      <c r="GX32" s="49"/>
      <c r="GY32" s="47"/>
      <c r="GZ32" s="47"/>
      <c r="HA32" s="49"/>
      <c r="HB32" s="47"/>
      <c r="HC32" s="53"/>
      <c r="HH32" s="51"/>
      <c r="HO32" s="6"/>
      <c r="HQ32" s="47"/>
      <c r="HR32" s="49"/>
      <c r="HS32" s="47"/>
      <c r="HT32" s="47"/>
      <c r="HU32" s="49"/>
      <c r="HV32" s="47"/>
      <c r="HW32" s="53"/>
      <c r="IB32" s="51"/>
      <c r="II32" s="6"/>
      <c r="IK32" s="47"/>
      <c r="IL32" s="49"/>
      <c r="IM32" s="47"/>
      <c r="IN32" s="47"/>
      <c r="IO32" s="49"/>
      <c r="IP32" s="47"/>
      <c r="IQ32" s="53"/>
      <c r="IV32" s="51"/>
    </row>
    <row r="33" spans="1:262" s="7" customFormat="1" ht="13.5" customHeight="1">
      <c r="A33" s="46" t="s">
        <v>342</v>
      </c>
      <c r="B33" s="47" t="s">
        <v>1104</v>
      </c>
      <c r="C33" s="6"/>
      <c r="E33" s="48"/>
      <c r="F33" s="187"/>
      <c r="G33" s="187"/>
      <c r="H33" s="47"/>
      <c r="I33" s="187"/>
      <c r="J33" s="187"/>
      <c r="K33" s="50"/>
      <c r="L33" s="50"/>
      <c r="M33" s="50"/>
      <c r="P33" s="51"/>
      <c r="Q33" s="48"/>
      <c r="R33" s="50"/>
      <c r="S33" s="50"/>
      <c r="U33" s="50"/>
      <c r="V33" s="50"/>
      <c r="W33" s="6"/>
      <c r="Y33" s="48"/>
      <c r="Z33" s="187"/>
      <c r="AA33" s="187"/>
      <c r="AB33" s="47"/>
      <c r="AC33" s="187"/>
      <c r="AD33" s="187"/>
      <c r="AE33" s="48"/>
      <c r="AF33" s="50"/>
      <c r="AG33" s="50"/>
      <c r="AH33" s="181"/>
      <c r="AI33" s="50"/>
      <c r="AJ33" s="50"/>
      <c r="AK33" s="48"/>
      <c r="AM33" s="50"/>
      <c r="AO33" s="50"/>
      <c r="AP33" s="50"/>
      <c r="AQ33" s="6"/>
      <c r="AS33" s="48"/>
      <c r="AT33" s="188"/>
      <c r="AU33" s="188"/>
      <c r="AV33" s="47"/>
      <c r="AW33" s="188"/>
      <c r="AX33" s="188"/>
      <c r="AY33" s="48"/>
      <c r="AZ33" s="50"/>
      <c r="BA33" s="50"/>
      <c r="BB33" s="181"/>
      <c r="BC33" s="50"/>
      <c r="BD33" s="50"/>
      <c r="BE33" s="48"/>
      <c r="BF33" s="50"/>
      <c r="BG33" s="50"/>
      <c r="BI33" s="50"/>
      <c r="BJ33" s="50"/>
      <c r="BK33" s="6" t="s">
        <v>1104</v>
      </c>
      <c r="BM33" s="48">
        <v>79963</v>
      </c>
      <c r="BN33" s="187">
        <v>3.4700000000000002E-2</v>
      </c>
      <c r="BO33" s="187">
        <v>3.4700000000000002E-2</v>
      </c>
      <c r="BP33" s="47">
        <v>0</v>
      </c>
      <c r="BQ33" s="187">
        <v>0</v>
      </c>
      <c r="BR33" s="187">
        <f>BQ33-AW33</f>
        <v>0</v>
      </c>
      <c r="BS33" s="67"/>
      <c r="BT33" s="50"/>
      <c r="BU33" s="50"/>
      <c r="BV33" s="181"/>
      <c r="BW33" s="50"/>
      <c r="BX33" s="50"/>
      <c r="BY33" s="48"/>
      <c r="BZ33" s="50"/>
      <c r="CA33" s="50"/>
      <c r="CC33" s="50"/>
      <c r="CD33" s="50"/>
      <c r="CE33" s="48"/>
      <c r="CG33" s="48"/>
      <c r="CH33" s="49"/>
      <c r="CI33" s="49"/>
      <c r="CJ33" s="47"/>
      <c r="CK33" s="49"/>
      <c r="CL33" s="104"/>
      <c r="CM33" s="48"/>
      <c r="CN33" s="50"/>
      <c r="CO33" s="50"/>
      <c r="CP33" s="181"/>
      <c r="CQ33" s="50"/>
      <c r="CR33" s="50"/>
      <c r="CS33" s="48"/>
      <c r="CT33" s="50"/>
      <c r="CU33" s="50"/>
      <c r="CW33" s="50"/>
      <c r="CX33" s="50"/>
      <c r="CY33" s="6" t="s">
        <v>478</v>
      </c>
      <c r="DA33" s="48">
        <v>8908</v>
      </c>
      <c r="DB33" s="49">
        <v>3.4882364043754108E-3</v>
      </c>
      <c r="DC33" s="49">
        <v>3.4882364043754108E-3</v>
      </c>
      <c r="DD33" s="47">
        <v>0</v>
      </c>
      <c r="DE33" s="49">
        <v>0</v>
      </c>
      <c r="DF33" s="49">
        <v>0</v>
      </c>
      <c r="DG33" s="48"/>
      <c r="DH33" s="50"/>
      <c r="DI33" s="50"/>
      <c r="DJ33" s="181"/>
      <c r="DK33" s="50"/>
      <c r="DL33" s="50"/>
      <c r="DM33" s="48"/>
      <c r="DN33" s="50"/>
      <c r="DO33" s="50"/>
      <c r="DQ33" s="50"/>
      <c r="DR33" s="50"/>
      <c r="DS33" s="6"/>
      <c r="DU33" s="48"/>
      <c r="DV33" s="49"/>
      <c r="DW33" s="49"/>
      <c r="DX33" s="47"/>
      <c r="DY33" s="49"/>
      <c r="DZ33" s="49"/>
      <c r="EA33" s="48"/>
      <c r="EC33" s="52"/>
      <c r="EF33" s="51"/>
      <c r="EG33" s="48"/>
      <c r="EH33" s="50"/>
      <c r="EI33" s="50"/>
      <c r="EK33" s="50"/>
      <c r="EL33" s="50"/>
      <c r="EM33" s="6"/>
      <c r="EO33" s="48"/>
      <c r="EP33" s="49"/>
      <c r="EQ33" s="49"/>
      <c r="ER33" s="47"/>
      <c r="ES33" s="49"/>
      <c r="ET33" s="49"/>
      <c r="EU33" s="48"/>
      <c r="EV33" s="50"/>
      <c r="EW33" s="50"/>
      <c r="EZ33" s="51"/>
      <c r="FA33" s="48"/>
      <c r="FB33" s="50"/>
      <c r="FC33" s="50"/>
      <c r="FE33" s="50"/>
      <c r="FF33" s="50"/>
      <c r="FG33" s="6"/>
      <c r="FI33" s="48"/>
      <c r="FJ33" s="49"/>
      <c r="FK33" s="49"/>
      <c r="FL33" s="47"/>
      <c r="FM33" s="49"/>
      <c r="FN33" s="49"/>
      <c r="FO33" s="48"/>
      <c r="FP33" s="50"/>
      <c r="FQ33" s="50"/>
      <c r="FT33" s="51"/>
      <c r="FU33" s="48"/>
      <c r="FV33" s="50"/>
      <c r="FW33" s="50"/>
      <c r="FY33" s="50"/>
      <c r="FZ33" s="50"/>
      <c r="GA33" s="61"/>
      <c r="GB33" s="55"/>
      <c r="GC33" s="55"/>
      <c r="GD33" s="56"/>
      <c r="GE33" s="47"/>
      <c r="GF33" s="57"/>
      <c r="GG33" s="56"/>
      <c r="GH33" s="47"/>
      <c r="GI33" s="58"/>
      <c r="GJ33" s="47"/>
      <c r="GK33" s="47"/>
      <c r="GL33" s="47"/>
      <c r="GM33" s="47"/>
      <c r="GN33" s="59"/>
      <c r="GO33" s="47"/>
      <c r="GP33" s="47"/>
      <c r="GQ33" s="47"/>
      <c r="GR33" s="47"/>
      <c r="GS33" s="47"/>
      <c r="GT33" s="47"/>
      <c r="GU33" s="61"/>
      <c r="GV33" s="55"/>
      <c r="GW33" s="55"/>
      <c r="GX33" s="56"/>
      <c r="GY33" s="47"/>
      <c r="GZ33" s="57"/>
      <c r="HA33" s="56"/>
      <c r="HB33" s="47"/>
      <c r="HC33" s="58"/>
      <c r="HD33" s="47"/>
      <c r="HE33" s="47"/>
      <c r="HF33" s="47"/>
      <c r="HG33" s="47"/>
      <c r="HH33" s="59"/>
      <c r="HI33" s="47"/>
      <c r="HJ33" s="47"/>
      <c r="HK33" s="47"/>
      <c r="HL33" s="47"/>
      <c r="HM33" s="47"/>
      <c r="HN33" s="47"/>
      <c r="HO33" s="61"/>
      <c r="HP33" s="55"/>
      <c r="HQ33" s="55"/>
      <c r="HR33" s="56"/>
      <c r="HS33" s="47"/>
      <c r="HT33" s="57"/>
      <c r="HU33" s="56"/>
      <c r="HV33" s="47"/>
      <c r="HW33" s="58"/>
      <c r="HX33" s="47"/>
      <c r="HY33" s="47"/>
      <c r="HZ33" s="47"/>
      <c r="IA33" s="47"/>
      <c r="IB33" s="59"/>
      <c r="IC33" s="47"/>
      <c r="ID33" s="47"/>
      <c r="IE33" s="47"/>
      <c r="IF33" s="47"/>
      <c r="IG33" s="47"/>
      <c r="IH33" s="47"/>
      <c r="II33" s="61"/>
      <c r="IJ33" s="55"/>
      <c r="IK33" s="55"/>
      <c r="IL33" s="56"/>
      <c r="IM33" s="47"/>
      <c r="IN33" s="57"/>
      <c r="IO33" s="56"/>
      <c r="IP33" s="47"/>
      <c r="IQ33" s="58"/>
      <c r="IR33" s="47"/>
      <c r="IS33" s="47"/>
      <c r="IT33" s="47"/>
      <c r="IU33" s="47"/>
      <c r="IV33" s="59"/>
      <c r="IW33" s="47"/>
      <c r="IX33" s="47"/>
      <c r="IY33" s="47"/>
      <c r="IZ33" s="47"/>
      <c r="JA33" s="47"/>
      <c r="JB33" s="47"/>
    </row>
    <row r="34" spans="1:262" s="7" customFormat="1" ht="13.5" customHeight="1">
      <c r="A34" s="46" t="s">
        <v>340</v>
      </c>
      <c r="B34" s="47" t="s">
        <v>1105</v>
      </c>
      <c r="C34" s="6"/>
      <c r="E34" s="48"/>
      <c r="F34" s="187"/>
      <c r="G34" s="188"/>
      <c r="H34" s="47"/>
      <c r="I34" s="187"/>
      <c r="J34" s="188"/>
      <c r="K34" s="50"/>
      <c r="L34" s="50"/>
      <c r="M34" s="50"/>
      <c r="P34" s="51"/>
      <c r="Q34" s="48"/>
      <c r="R34" s="50"/>
      <c r="S34" s="50"/>
      <c r="U34" s="50"/>
      <c r="V34" s="50"/>
      <c r="W34" s="6"/>
      <c r="Y34" s="48"/>
      <c r="Z34" s="187"/>
      <c r="AA34" s="187"/>
      <c r="AB34" s="47"/>
      <c r="AC34" s="187"/>
      <c r="AD34" s="187"/>
      <c r="AE34" s="48"/>
      <c r="AF34" s="50"/>
      <c r="AG34" s="50"/>
      <c r="AH34" s="181"/>
      <c r="AI34" s="50"/>
      <c r="AJ34" s="50"/>
      <c r="AK34" s="48"/>
      <c r="AM34" s="50"/>
      <c r="AO34" s="50"/>
      <c r="AP34" s="50"/>
      <c r="AQ34" s="6"/>
      <c r="AS34" s="48"/>
      <c r="AT34" s="188"/>
      <c r="AU34" s="188"/>
      <c r="AV34" s="47"/>
      <c r="AW34" s="188"/>
      <c r="AX34" s="188"/>
      <c r="AY34" s="48"/>
      <c r="AZ34" s="50"/>
      <c r="BA34" s="50"/>
      <c r="BB34" s="181"/>
      <c r="BC34" s="50"/>
      <c r="BD34" s="50"/>
      <c r="BE34" s="48"/>
      <c r="BF34" s="50"/>
      <c r="BG34" s="50"/>
      <c r="BI34" s="50"/>
      <c r="BJ34" s="50"/>
      <c r="BK34" s="6" t="s">
        <v>1106</v>
      </c>
      <c r="BM34" s="48">
        <v>2906</v>
      </c>
      <c r="BN34" s="187">
        <v>1.1999999999999999E-3</v>
      </c>
      <c r="BO34" s="187">
        <v>1.1999999999999999E-3</v>
      </c>
      <c r="BP34" s="47">
        <v>0</v>
      </c>
      <c r="BQ34" s="187">
        <v>0</v>
      </c>
      <c r="BR34" s="187">
        <f>BQ34-AW34</f>
        <v>0</v>
      </c>
      <c r="BS34" s="67"/>
      <c r="BT34" s="50"/>
      <c r="BU34" s="50"/>
      <c r="BV34" s="181"/>
      <c r="BW34" s="50"/>
      <c r="BX34" s="50"/>
      <c r="BY34" s="48"/>
      <c r="BZ34" s="50"/>
      <c r="CA34" s="50"/>
      <c r="CC34" s="50"/>
      <c r="CD34" s="50"/>
      <c r="CE34" s="48"/>
      <c r="CG34" s="48">
        <v>61137</v>
      </c>
      <c r="CH34" s="49">
        <v>2.41E-2</v>
      </c>
      <c r="CI34" s="187">
        <v>2.29E-2</v>
      </c>
      <c r="CJ34" s="47">
        <v>0</v>
      </c>
      <c r="CK34" s="49">
        <v>0</v>
      </c>
      <c r="CL34" s="187">
        <f>CK34-BQ34</f>
        <v>0</v>
      </c>
      <c r="CM34" s="48"/>
      <c r="CN34" s="50"/>
      <c r="CO34" s="50"/>
      <c r="CP34" s="181"/>
      <c r="CQ34" s="50"/>
      <c r="CR34" s="50"/>
      <c r="CS34" s="48"/>
      <c r="CT34" s="50"/>
      <c r="CU34" s="50"/>
      <c r="CW34" s="50"/>
      <c r="CX34" s="50"/>
      <c r="CY34" s="6" t="s">
        <v>474</v>
      </c>
      <c r="DA34" s="48">
        <v>4844</v>
      </c>
      <c r="DB34" s="49">
        <v>1.8968362306684429E-3</v>
      </c>
      <c r="DC34" s="49">
        <v>-2.2203163769331558E-2</v>
      </c>
      <c r="DD34" s="47">
        <v>0</v>
      </c>
      <c r="DE34" s="49">
        <v>0</v>
      </c>
      <c r="DF34" s="49">
        <v>0</v>
      </c>
      <c r="DG34" s="48"/>
      <c r="DH34" s="50"/>
      <c r="DI34" s="50"/>
      <c r="DJ34" s="181"/>
      <c r="DK34" s="50"/>
      <c r="DL34" s="50"/>
      <c r="DM34" s="48"/>
      <c r="DN34" s="50"/>
      <c r="DO34" s="50"/>
      <c r="DQ34" s="50"/>
      <c r="DR34" s="50"/>
      <c r="DS34" s="6"/>
      <c r="DU34" s="48"/>
      <c r="DV34" s="49"/>
      <c r="DW34" s="49"/>
      <c r="DX34" s="47"/>
      <c r="DY34" s="49"/>
      <c r="DZ34" s="49"/>
      <c r="EA34" s="48"/>
      <c r="EC34" s="52"/>
      <c r="EF34" s="51"/>
      <c r="EG34" s="48"/>
      <c r="EH34" s="50"/>
      <c r="EI34" s="50"/>
      <c r="EK34" s="50"/>
      <c r="EL34" s="50"/>
      <c r="EM34" s="6"/>
      <c r="EO34" s="48"/>
      <c r="EP34" s="49"/>
      <c r="EQ34" s="49"/>
      <c r="ER34" s="47"/>
      <c r="ES34" s="49"/>
      <c r="ET34" s="49"/>
      <c r="EU34" s="48"/>
      <c r="EV34" s="50"/>
      <c r="EW34" s="50"/>
      <c r="EZ34" s="51"/>
      <c r="FA34" s="48"/>
      <c r="FB34" s="50"/>
      <c r="FC34" s="50"/>
      <c r="FE34" s="50"/>
      <c r="FF34" s="50"/>
      <c r="FG34" s="6"/>
      <c r="FI34" s="48"/>
      <c r="FJ34" s="49"/>
      <c r="FK34" s="49"/>
      <c r="FL34" s="47"/>
      <c r="FM34" s="49"/>
      <c r="FN34" s="49"/>
      <c r="FO34" s="48"/>
      <c r="FP34" s="50"/>
      <c r="FQ34" s="50"/>
      <c r="FT34" s="51"/>
      <c r="FU34" s="48"/>
      <c r="FV34" s="50"/>
      <c r="FW34" s="50"/>
      <c r="FY34" s="50"/>
      <c r="FZ34" s="50"/>
      <c r="GA34" s="61"/>
      <c r="GB34" s="55"/>
      <c r="GC34" s="55"/>
      <c r="GD34" s="56"/>
      <c r="GE34" s="47"/>
      <c r="GF34" s="57"/>
      <c r="GG34" s="56"/>
      <c r="GH34" s="47"/>
      <c r="GI34" s="58"/>
      <c r="GJ34" s="47"/>
      <c r="GK34" s="47"/>
      <c r="GL34" s="47"/>
      <c r="GM34" s="47"/>
      <c r="GN34" s="59"/>
      <c r="GO34" s="47"/>
      <c r="GP34" s="47"/>
      <c r="GQ34" s="47"/>
      <c r="GR34" s="47"/>
      <c r="GS34" s="47"/>
      <c r="GT34" s="47"/>
      <c r="GU34" s="61"/>
      <c r="GV34" s="55"/>
      <c r="GW34" s="55"/>
      <c r="GX34" s="56"/>
      <c r="GY34" s="47"/>
      <c r="GZ34" s="57"/>
      <c r="HA34" s="56"/>
      <c r="HB34" s="47"/>
      <c r="HC34" s="58"/>
      <c r="HD34" s="47"/>
      <c r="HE34" s="47"/>
      <c r="HF34" s="47"/>
      <c r="HG34" s="47"/>
      <c r="HH34" s="59"/>
      <c r="HI34" s="47"/>
      <c r="HJ34" s="47"/>
      <c r="HK34" s="47"/>
      <c r="HL34" s="47"/>
      <c r="HM34" s="47"/>
      <c r="HN34" s="47"/>
      <c r="HO34" s="61"/>
      <c r="HP34" s="55"/>
      <c r="HQ34" s="55"/>
      <c r="HR34" s="56"/>
      <c r="HS34" s="47"/>
      <c r="HT34" s="57"/>
      <c r="HU34" s="56"/>
      <c r="HV34" s="47"/>
      <c r="HW34" s="58"/>
      <c r="HX34" s="47"/>
      <c r="HY34" s="47"/>
      <c r="HZ34" s="47"/>
      <c r="IA34" s="47"/>
      <c r="IB34" s="59"/>
      <c r="IC34" s="47"/>
      <c r="ID34" s="47"/>
      <c r="IE34" s="47"/>
      <c r="IF34" s="47"/>
      <c r="IG34" s="47"/>
      <c r="IH34" s="47"/>
      <c r="II34" s="61"/>
      <c r="IJ34" s="55"/>
      <c r="IK34" s="55"/>
      <c r="IL34" s="56"/>
      <c r="IM34" s="47"/>
      <c r="IN34" s="57"/>
      <c r="IO34" s="56"/>
      <c r="IP34" s="47"/>
      <c r="IQ34" s="58"/>
      <c r="IR34" s="47"/>
      <c r="IS34" s="47"/>
      <c r="IT34" s="47"/>
      <c r="IU34" s="47"/>
      <c r="IV34" s="59"/>
      <c r="IW34" s="47"/>
      <c r="IX34" s="47"/>
      <c r="IY34" s="47"/>
      <c r="IZ34" s="47"/>
      <c r="JA34" s="47"/>
      <c r="JB34" s="47"/>
    </row>
    <row r="35" spans="1:262" s="7" customFormat="1" ht="13.5" customHeight="1">
      <c r="A35" s="46" t="s">
        <v>307</v>
      </c>
      <c r="B35" s="47" t="s">
        <v>1107</v>
      </c>
      <c r="C35" s="6"/>
      <c r="E35" s="48"/>
      <c r="F35" s="187"/>
      <c r="G35" s="188"/>
      <c r="H35" s="47"/>
      <c r="I35" s="187"/>
      <c r="J35" s="188"/>
      <c r="K35" s="50"/>
      <c r="L35" s="50"/>
      <c r="M35" s="50"/>
      <c r="P35" s="51"/>
      <c r="Q35" s="48"/>
      <c r="R35" s="50"/>
      <c r="S35" s="50"/>
      <c r="U35" s="50"/>
      <c r="V35" s="50"/>
      <c r="W35" s="6"/>
      <c r="Y35" s="48"/>
      <c r="Z35" s="187"/>
      <c r="AA35" s="187"/>
      <c r="AB35" s="47"/>
      <c r="AC35" s="187"/>
      <c r="AD35" s="187"/>
      <c r="AE35" s="48"/>
      <c r="AF35" s="50"/>
      <c r="AG35" s="50"/>
      <c r="AH35" s="181"/>
      <c r="AI35" s="50"/>
      <c r="AJ35" s="50"/>
      <c r="AK35" s="48"/>
      <c r="AM35" s="50"/>
      <c r="AO35" s="50"/>
      <c r="AP35" s="50"/>
      <c r="AQ35" s="6" t="s">
        <v>1107</v>
      </c>
      <c r="AR35" s="7">
        <v>16</v>
      </c>
      <c r="AS35" s="48">
        <v>6441</v>
      </c>
      <c r="AT35" s="188">
        <v>2.2000000000000001E-3</v>
      </c>
      <c r="AU35" s="188">
        <v>2.2000000000000001E-3</v>
      </c>
      <c r="AV35" s="47">
        <v>0</v>
      </c>
      <c r="AW35" s="188">
        <v>0</v>
      </c>
      <c r="AX35" s="188">
        <v>0</v>
      </c>
      <c r="AY35" s="48"/>
      <c r="AZ35" s="50"/>
      <c r="BA35" s="50"/>
      <c r="BB35" s="181"/>
      <c r="BC35" s="50"/>
      <c r="BD35" s="50"/>
      <c r="BE35" s="48"/>
      <c r="BF35" s="50"/>
      <c r="BG35" s="50"/>
      <c r="BI35" s="50"/>
      <c r="BJ35" s="50"/>
      <c r="BK35" s="6" t="s">
        <v>1107</v>
      </c>
      <c r="BM35" s="48">
        <v>9174</v>
      </c>
      <c r="BN35" s="187">
        <v>3.9000000000000003E-3</v>
      </c>
      <c r="BO35" s="187">
        <v>1.7000000000000001E-3</v>
      </c>
      <c r="BP35" s="47">
        <v>0</v>
      </c>
      <c r="BQ35" s="187">
        <v>0</v>
      </c>
      <c r="BR35" s="187">
        <f>BQ35-AW35</f>
        <v>0</v>
      </c>
      <c r="BS35" s="67"/>
      <c r="BT35" s="50"/>
      <c r="BU35" s="50"/>
      <c r="BV35" s="181"/>
      <c r="BW35" s="50"/>
      <c r="BX35" s="50"/>
      <c r="BY35" s="48"/>
      <c r="BZ35" s="50"/>
      <c r="CA35" s="50"/>
      <c r="CC35" s="50"/>
      <c r="CD35" s="50"/>
      <c r="CE35" s="48"/>
      <c r="CG35" s="48"/>
      <c r="CH35" s="49"/>
      <c r="CI35" s="49"/>
      <c r="CJ35" s="47"/>
      <c r="CK35" s="49"/>
      <c r="CL35" s="104"/>
      <c r="CM35" s="48"/>
      <c r="CN35" s="50"/>
      <c r="CO35" s="50"/>
      <c r="CP35" s="181"/>
      <c r="CQ35" s="50"/>
      <c r="CR35" s="50"/>
      <c r="CS35" s="48"/>
      <c r="CT35" s="50"/>
      <c r="CU35" s="50"/>
      <c r="CW35" s="50"/>
      <c r="CX35" s="50"/>
      <c r="CY35" s="6"/>
      <c r="DA35" s="48"/>
      <c r="DB35" s="49"/>
      <c r="DC35" s="49"/>
      <c r="DD35" s="47"/>
      <c r="DE35" s="49"/>
      <c r="DF35" s="49"/>
      <c r="DG35" s="48"/>
      <c r="DH35" s="50"/>
      <c r="DI35" s="50"/>
      <c r="DJ35" s="181"/>
      <c r="DK35" s="50"/>
      <c r="DL35" s="50"/>
      <c r="DM35" s="48"/>
      <c r="DN35" s="50"/>
      <c r="DO35" s="50"/>
      <c r="DQ35" s="50"/>
      <c r="DR35" s="50"/>
      <c r="DS35" s="6"/>
      <c r="DU35" s="48"/>
      <c r="DV35" s="49"/>
      <c r="DW35" s="49"/>
      <c r="DX35" s="47"/>
      <c r="DY35" s="49"/>
      <c r="DZ35" s="49"/>
      <c r="EA35" s="48"/>
      <c r="EC35" s="52"/>
      <c r="EF35" s="51"/>
      <c r="EG35" s="48"/>
      <c r="EH35" s="50"/>
      <c r="EI35" s="50"/>
      <c r="EK35" s="50"/>
      <c r="EL35" s="50"/>
      <c r="EM35" s="6"/>
      <c r="EO35" s="48"/>
      <c r="EP35" s="49"/>
      <c r="EQ35" s="49"/>
      <c r="ER35" s="47"/>
      <c r="ES35" s="49"/>
      <c r="ET35" s="49"/>
      <c r="EU35" s="48"/>
      <c r="EV35" s="50"/>
      <c r="EW35" s="50"/>
      <c r="EZ35" s="51"/>
      <c r="FA35" s="48"/>
      <c r="FB35" s="50"/>
      <c r="FC35" s="50"/>
      <c r="FE35" s="50"/>
      <c r="FF35" s="50"/>
      <c r="FG35" s="6"/>
      <c r="FI35" s="48"/>
      <c r="FJ35" s="49"/>
      <c r="FK35" s="49"/>
      <c r="FL35" s="47"/>
      <c r="FM35" s="49"/>
      <c r="FN35" s="49"/>
      <c r="FO35" s="48"/>
      <c r="FP35" s="50"/>
      <c r="FQ35" s="50"/>
      <c r="FT35" s="51"/>
      <c r="FU35" s="48"/>
      <c r="FV35" s="50"/>
      <c r="FW35" s="50"/>
      <c r="FY35" s="50"/>
      <c r="FZ35" s="50"/>
      <c r="GA35" s="61"/>
      <c r="GB35" s="55"/>
      <c r="GC35" s="55"/>
      <c r="GD35" s="56"/>
      <c r="GE35" s="47"/>
      <c r="GF35" s="57"/>
      <c r="GG35" s="56"/>
      <c r="GH35" s="47"/>
      <c r="GI35" s="58"/>
      <c r="GJ35" s="47"/>
      <c r="GK35" s="47"/>
      <c r="GL35" s="47"/>
      <c r="GM35" s="47"/>
      <c r="GN35" s="59"/>
      <c r="GO35" s="47"/>
      <c r="GP35" s="47"/>
      <c r="GQ35" s="47"/>
      <c r="GR35" s="47"/>
      <c r="GS35" s="47"/>
      <c r="GT35" s="47"/>
      <c r="GU35" s="61"/>
      <c r="GV35" s="55"/>
      <c r="GW35" s="55"/>
      <c r="GX35" s="56"/>
      <c r="GY35" s="47"/>
      <c r="GZ35" s="57"/>
      <c r="HA35" s="56"/>
      <c r="HB35" s="47"/>
      <c r="HC35" s="58"/>
      <c r="HD35" s="47"/>
      <c r="HE35" s="47"/>
      <c r="HF35" s="47"/>
      <c r="HG35" s="47"/>
      <c r="HH35" s="59"/>
      <c r="HI35" s="47"/>
      <c r="HJ35" s="47"/>
      <c r="HK35" s="47"/>
      <c r="HL35" s="47"/>
      <c r="HM35" s="47"/>
      <c r="HN35" s="47"/>
      <c r="HO35" s="61"/>
      <c r="HP35" s="55"/>
      <c r="HQ35" s="55"/>
      <c r="HR35" s="56"/>
      <c r="HS35" s="47"/>
      <c r="HT35" s="57"/>
      <c r="HU35" s="56"/>
      <c r="HV35" s="47"/>
      <c r="HW35" s="58"/>
      <c r="HX35" s="47"/>
      <c r="HY35" s="47"/>
      <c r="HZ35" s="47"/>
      <c r="IA35" s="47"/>
      <c r="IB35" s="59"/>
      <c r="IC35" s="47"/>
      <c r="ID35" s="47"/>
      <c r="IE35" s="47"/>
      <c r="IF35" s="47"/>
      <c r="IG35" s="47"/>
      <c r="IH35" s="47"/>
      <c r="II35" s="61"/>
      <c r="IJ35" s="55"/>
      <c r="IK35" s="55"/>
      <c r="IL35" s="56"/>
      <c r="IM35" s="47"/>
      <c r="IN35" s="57"/>
      <c r="IO35" s="56"/>
      <c r="IP35" s="47"/>
      <c r="IQ35" s="58"/>
      <c r="IR35" s="47"/>
      <c r="IS35" s="47"/>
      <c r="IT35" s="47"/>
      <c r="IU35" s="47"/>
      <c r="IV35" s="59"/>
      <c r="IW35" s="47"/>
      <c r="IX35" s="47"/>
      <c r="IY35" s="47"/>
      <c r="IZ35" s="47"/>
      <c r="JA35" s="47"/>
      <c r="JB35" s="47"/>
    </row>
    <row r="36" spans="1:262" s="7" customFormat="1" ht="13.5" customHeight="1">
      <c r="A36" s="46" t="s">
        <v>295</v>
      </c>
      <c r="B36" s="47" t="s">
        <v>1108</v>
      </c>
      <c r="C36" s="6" t="s">
        <v>1108</v>
      </c>
      <c r="D36" s="7">
        <v>1</v>
      </c>
      <c r="E36" s="48">
        <v>30292</v>
      </c>
      <c r="F36" s="187">
        <v>1.0500000000000001E-2</v>
      </c>
      <c r="G36" s="188">
        <v>1.0500000000000001E-2</v>
      </c>
      <c r="H36" s="47">
        <v>0</v>
      </c>
      <c r="I36" s="187">
        <v>0</v>
      </c>
      <c r="J36" s="188">
        <v>0</v>
      </c>
      <c r="K36" s="50"/>
      <c r="L36" s="50"/>
      <c r="M36" s="50"/>
      <c r="P36" s="51"/>
      <c r="Q36" s="48"/>
      <c r="R36" s="50"/>
      <c r="S36" s="50"/>
      <c r="U36" s="50"/>
      <c r="V36" s="50"/>
      <c r="W36" s="6"/>
      <c r="Y36" s="48"/>
      <c r="Z36" s="187"/>
      <c r="AA36" s="187"/>
      <c r="AB36" s="47"/>
      <c r="AC36" s="187"/>
      <c r="AD36" s="187"/>
      <c r="AE36" s="48"/>
      <c r="AF36" s="50"/>
      <c r="AG36" s="50"/>
      <c r="AH36" s="181"/>
      <c r="AI36" s="50"/>
      <c r="AJ36" s="50"/>
      <c r="AK36" s="48"/>
      <c r="AM36" s="50"/>
      <c r="AO36" s="50"/>
      <c r="AP36" s="50"/>
      <c r="AQ36" s="6"/>
      <c r="AS36" s="48"/>
      <c r="AT36" s="188"/>
      <c r="AU36" s="188"/>
      <c r="AV36" s="47"/>
      <c r="AW36" s="188"/>
      <c r="AX36" s="188"/>
      <c r="AY36" s="48"/>
      <c r="AZ36" s="50"/>
      <c r="BA36" s="50"/>
      <c r="BB36" s="181"/>
      <c r="BC36" s="50"/>
      <c r="BD36" s="50"/>
      <c r="BE36" s="48"/>
      <c r="BF36" s="50"/>
      <c r="BG36" s="50"/>
      <c r="BI36" s="50"/>
      <c r="BJ36" s="50"/>
      <c r="BK36" s="6" t="s">
        <v>277</v>
      </c>
      <c r="BM36" s="48"/>
      <c r="BN36" s="187"/>
      <c r="BO36" s="187"/>
      <c r="BP36" s="47"/>
      <c r="BQ36" s="187"/>
      <c r="BR36" s="104"/>
      <c r="BS36" s="67"/>
      <c r="BT36" s="50"/>
      <c r="BU36" s="50"/>
      <c r="BV36" s="181"/>
      <c r="BW36" s="50"/>
      <c r="BX36" s="50"/>
      <c r="BY36" s="48"/>
      <c r="BZ36" s="50"/>
      <c r="CA36" s="50"/>
      <c r="CC36" s="50"/>
      <c r="CD36" s="50"/>
      <c r="CE36" s="48"/>
      <c r="CG36" s="48"/>
      <c r="CH36" s="49"/>
      <c r="CI36" s="49"/>
      <c r="CJ36" s="47"/>
      <c r="CK36" s="49"/>
      <c r="CL36" s="104"/>
      <c r="CM36" s="48"/>
      <c r="CN36" s="50"/>
      <c r="CO36" s="50"/>
      <c r="CP36" s="181"/>
      <c r="CQ36" s="50"/>
      <c r="CR36" s="50"/>
      <c r="CS36" s="48"/>
      <c r="CT36" s="50"/>
      <c r="CU36" s="50"/>
      <c r="CW36" s="50"/>
      <c r="CX36" s="50"/>
      <c r="CY36" s="6"/>
      <c r="DA36" s="48"/>
      <c r="DB36" s="49"/>
      <c r="DC36" s="49"/>
      <c r="DD36" s="47"/>
      <c r="DE36" s="49"/>
      <c r="DF36" s="49"/>
      <c r="DG36" s="48"/>
      <c r="DH36" s="50"/>
      <c r="DI36" s="50"/>
      <c r="DL36" s="51"/>
      <c r="DM36" s="48"/>
      <c r="DN36" s="50"/>
      <c r="DO36" s="50"/>
      <c r="DQ36" s="50"/>
      <c r="DR36" s="50"/>
      <c r="DS36" s="6"/>
      <c r="DU36" s="48"/>
      <c r="DV36" s="49"/>
      <c r="DW36" s="49"/>
      <c r="DX36" s="47"/>
      <c r="DY36" s="49"/>
      <c r="DZ36" s="49"/>
      <c r="EA36" s="48"/>
      <c r="EC36" s="52"/>
      <c r="EF36" s="51"/>
      <c r="EG36" s="48"/>
      <c r="EH36" s="50"/>
      <c r="EI36" s="50"/>
      <c r="EK36" s="50"/>
      <c r="EL36" s="50"/>
      <c r="EM36" s="6"/>
      <c r="EO36" s="48"/>
      <c r="EP36" s="49"/>
      <c r="EQ36" s="49"/>
      <c r="ER36" s="47"/>
      <c r="ES36" s="49"/>
      <c r="ET36" s="49"/>
      <c r="EU36" s="48"/>
      <c r="EV36" s="50"/>
      <c r="EW36" s="50"/>
      <c r="EZ36" s="51"/>
      <c r="FA36" s="48"/>
      <c r="FB36" s="50"/>
      <c r="FC36" s="50"/>
      <c r="FE36" s="50"/>
      <c r="FF36" s="50"/>
      <c r="FG36" s="6"/>
      <c r="FI36" s="48"/>
      <c r="FJ36" s="49"/>
      <c r="FK36" s="49"/>
      <c r="FL36" s="47"/>
      <c r="FM36" s="49"/>
      <c r="FN36" s="49"/>
      <c r="FO36" s="48"/>
      <c r="FP36" s="50"/>
      <c r="FQ36" s="50"/>
      <c r="FT36" s="51"/>
      <c r="FU36" s="48"/>
      <c r="FV36" s="50"/>
      <c r="FW36" s="50"/>
      <c r="FY36" s="50"/>
      <c r="FZ36" s="50"/>
      <c r="GA36" s="61"/>
      <c r="GB36" s="55"/>
      <c r="GC36" s="55"/>
      <c r="GD36" s="56"/>
      <c r="GE36" s="48"/>
      <c r="GF36" s="48"/>
      <c r="GG36" s="49"/>
      <c r="GH36" s="48"/>
      <c r="GI36" s="58"/>
      <c r="GJ36" s="47"/>
      <c r="GK36" s="47"/>
      <c r="GL36" s="47"/>
      <c r="GM36" s="47"/>
      <c r="GN36" s="59"/>
      <c r="GO36" s="47"/>
      <c r="GP36" s="47"/>
      <c r="GQ36" s="47"/>
      <c r="GR36" s="47"/>
      <c r="GS36" s="47"/>
      <c r="GT36" s="47"/>
      <c r="GU36" s="61"/>
      <c r="GV36" s="55"/>
      <c r="GW36" s="55"/>
      <c r="GX36" s="56"/>
      <c r="GY36" s="48"/>
      <c r="GZ36" s="48"/>
      <c r="HA36" s="49"/>
      <c r="HB36" s="48"/>
      <c r="HC36" s="58"/>
      <c r="HD36" s="47"/>
      <c r="HE36" s="47"/>
      <c r="HF36" s="47"/>
      <c r="HG36" s="47"/>
      <c r="HH36" s="59"/>
      <c r="HI36" s="47"/>
      <c r="HJ36" s="47"/>
      <c r="HK36" s="47"/>
      <c r="HL36" s="47"/>
      <c r="HM36" s="47"/>
      <c r="HN36" s="47"/>
      <c r="HO36" s="61"/>
      <c r="HP36" s="55"/>
      <c r="HQ36" s="55"/>
      <c r="HR36" s="56"/>
      <c r="HS36" s="48"/>
      <c r="HT36" s="48"/>
      <c r="HU36" s="49"/>
      <c r="HV36" s="48"/>
      <c r="HW36" s="58"/>
      <c r="HX36" s="47"/>
      <c r="HY36" s="47"/>
      <c r="HZ36" s="47"/>
      <c r="IA36" s="47"/>
      <c r="IB36" s="59"/>
      <c r="IC36" s="47"/>
      <c r="ID36" s="47"/>
      <c r="IE36" s="47"/>
      <c r="IF36" s="47"/>
      <c r="IG36" s="47"/>
      <c r="IH36" s="47"/>
      <c r="II36" s="61"/>
      <c r="IJ36" s="55"/>
      <c r="IK36" s="55"/>
      <c r="IL36" s="56"/>
      <c r="IM36" s="48"/>
      <c r="IN36" s="48"/>
      <c r="IO36" s="49"/>
      <c r="IP36" s="48"/>
      <c r="IQ36" s="58"/>
      <c r="IR36" s="47"/>
      <c r="IS36" s="47"/>
      <c r="IT36" s="47"/>
      <c r="IU36" s="47"/>
      <c r="IV36" s="59"/>
      <c r="IW36" s="47"/>
      <c r="IX36" s="47"/>
      <c r="IY36" s="47"/>
      <c r="IZ36" s="47"/>
      <c r="JA36" s="47"/>
      <c r="JB36" s="47"/>
    </row>
    <row r="37" spans="1:262" s="7" customFormat="1" ht="13.5" customHeight="1">
      <c r="A37" s="46" t="s">
        <v>354</v>
      </c>
      <c r="B37" s="47" t="s">
        <v>1109</v>
      </c>
      <c r="C37" s="6" t="s">
        <v>1109</v>
      </c>
      <c r="D37" s="7">
        <v>7</v>
      </c>
      <c r="E37" s="48">
        <v>37929</v>
      </c>
      <c r="F37" s="187">
        <v>1.3100000000000001E-2</v>
      </c>
      <c r="G37" s="188">
        <v>1.3100000000000001E-2</v>
      </c>
      <c r="H37" s="47">
        <v>0</v>
      </c>
      <c r="I37" s="187">
        <v>0</v>
      </c>
      <c r="J37" s="188">
        <v>0</v>
      </c>
      <c r="K37" s="48"/>
      <c r="L37" s="50"/>
      <c r="M37" s="50"/>
      <c r="P37" s="51"/>
      <c r="Q37" s="48"/>
      <c r="R37" s="50"/>
      <c r="S37" s="50"/>
      <c r="U37" s="50"/>
      <c r="V37" s="50"/>
      <c r="W37" s="6"/>
      <c r="Y37" s="48"/>
      <c r="Z37" s="187"/>
      <c r="AA37" s="187"/>
      <c r="AB37" s="47"/>
      <c r="AC37" s="187"/>
      <c r="AD37" s="187"/>
      <c r="AE37" s="48"/>
      <c r="AF37" s="50"/>
      <c r="AG37" s="50"/>
      <c r="AJ37" s="51"/>
      <c r="AK37" s="48"/>
      <c r="AM37" s="50"/>
      <c r="AO37" s="50"/>
      <c r="AP37" s="50"/>
      <c r="AQ37" s="6"/>
      <c r="AS37" s="48"/>
      <c r="AT37" s="187"/>
      <c r="AU37" s="187"/>
      <c r="AV37" s="47"/>
      <c r="AW37" s="188"/>
      <c r="AX37" s="188"/>
      <c r="AY37" s="48"/>
      <c r="AZ37" s="50"/>
      <c r="BA37" s="50"/>
      <c r="BD37" s="51"/>
      <c r="BE37" s="48"/>
      <c r="BF37" s="50"/>
      <c r="BG37" s="50"/>
      <c r="BI37" s="50"/>
      <c r="BJ37" s="50"/>
      <c r="BK37" s="6" t="s">
        <v>277</v>
      </c>
      <c r="BM37" s="48"/>
      <c r="BN37" s="187"/>
      <c r="BO37" s="187"/>
      <c r="BP37" s="47"/>
      <c r="BQ37" s="187"/>
      <c r="BR37" s="187"/>
      <c r="BS37" s="67"/>
      <c r="BT37" s="50"/>
      <c r="BU37" s="50"/>
      <c r="BX37" s="51"/>
      <c r="BY37" s="48"/>
      <c r="BZ37" s="50"/>
      <c r="CA37" s="50"/>
      <c r="CC37" s="50"/>
      <c r="CD37" s="50"/>
      <c r="CE37" s="48"/>
      <c r="CG37" s="48"/>
      <c r="CH37" s="49"/>
      <c r="CI37" s="49"/>
      <c r="CJ37" s="47"/>
      <c r="CK37" s="49"/>
      <c r="CL37" s="104"/>
      <c r="CM37" s="48"/>
      <c r="CN37" s="50"/>
      <c r="CO37" s="50"/>
      <c r="CR37" s="51"/>
      <c r="CS37" s="48"/>
      <c r="CT37" s="50"/>
      <c r="CU37" s="50"/>
      <c r="CW37" s="50"/>
      <c r="CX37" s="50"/>
      <c r="CY37" s="6"/>
      <c r="DA37" s="48"/>
      <c r="DB37" s="49"/>
      <c r="DC37" s="49"/>
      <c r="DD37" s="47"/>
      <c r="DE37" s="49"/>
      <c r="DF37" s="49"/>
      <c r="DG37" s="48"/>
      <c r="DH37" s="50"/>
      <c r="DI37" s="50"/>
      <c r="DL37" s="51"/>
      <c r="DM37" s="48"/>
      <c r="DN37" s="50"/>
      <c r="DO37" s="50"/>
      <c r="DQ37" s="50"/>
      <c r="DR37" s="50"/>
      <c r="DS37" s="6"/>
      <c r="DU37" s="48"/>
      <c r="DV37" s="49"/>
      <c r="DW37" s="49"/>
      <c r="DX37" s="47"/>
      <c r="DY37" s="49"/>
      <c r="DZ37" s="49"/>
      <c r="EA37" s="48"/>
      <c r="EC37" s="52"/>
      <c r="EF37" s="51"/>
      <c r="EG37" s="48"/>
      <c r="EH37" s="50"/>
      <c r="EI37" s="50"/>
      <c r="EK37" s="50"/>
      <c r="EL37" s="50"/>
      <c r="EM37" s="6"/>
      <c r="EO37" s="48"/>
      <c r="EP37" s="49"/>
      <c r="EQ37" s="49"/>
      <c r="ER37" s="47"/>
      <c r="ES37" s="49"/>
      <c r="ET37" s="49"/>
      <c r="EU37" s="48"/>
      <c r="EV37" s="50"/>
      <c r="EW37" s="50"/>
      <c r="EZ37" s="51"/>
      <c r="FA37" s="48"/>
      <c r="FB37" s="50"/>
      <c r="FC37" s="50"/>
      <c r="FE37" s="50"/>
      <c r="FF37" s="50"/>
      <c r="FG37" s="6"/>
      <c r="FI37" s="48"/>
      <c r="FJ37" s="49"/>
      <c r="FK37" s="49"/>
      <c r="FL37" s="47"/>
      <c r="FM37" s="49"/>
      <c r="FN37" s="49"/>
      <c r="FO37" s="48"/>
      <c r="FP37" s="50"/>
      <c r="FQ37" s="50"/>
      <c r="FT37" s="51"/>
      <c r="FU37" s="48"/>
      <c r="FV37" s="50"/>
      <c r="FW37" s="50"/>
      <c r="FY37" s="50"/>
      <c r="FZ37" s="50"/>
      <c r="GA37" s="61"/>
      <c r="GB37" s="55"/>
      <c r="GC37" s="55"/>
      <c r="GD37" s="56"/>
      <c r="GE37" s="47"/>
      <c r="GF37" s="57"/>
      <c r="GG37" s="56"/>
      <c r="GH37" s="47"/>
      <c r="GI37" s="58"/>
      <c r="GJ37" s="47"/>
      <c r="GK37" s="47"/>
      <c r="GL37" s="47"/>
      <c r="GM37" s="47"/>
      <c r="GN37" s="59"/>
      <c r="GO37" s="47"/>
      <c r="GP37" s="47"/>
      <c r="GQ37" s="47"/>
      <c r="GR37" s="47"/>
      <c r="GS37" s="47"/>
      <c r="GT37" s="47"/>
      <c r="GU37" s="61"/>
      <c r="GV37" s="55"/>
      <c r="GW37" s="55"/>
      <c r="GX37" s="56"/>
      <c r="GY37" s="47"/>
      <c r="GZ37" s="57"/>
      <c r="HA37" s="56"/>
      <c r="HB37" s="47"/>
      <c r="HC37" s="58"/>
      <c r="HD37" s="47"/>
      <c r="HE37" s="47"/>
      <c r="HF37" s="47"/>
      <c r="HG37" s="47"/>
      <c r="HH37" s="59"/>
      <c r="HI37" s="47"/>
      <c r="HJ37" s="47"/>
      <c r="HK37" s="47"/>
      <c r="HL37" s="47"/>
      <c r="HM37" s="47"/>
      <c r="HN37" s="47"/>
      <c r="HO37" s="61"/>
      <c r="HP37" s="55"/>
      <c r="HQ37" s="55"/>
      <c r="HR37" s="56"/>
      <c r="HS37" s="47"/>
      <c r="HT37" s="57"/>
      <c r="HU37" s="56"/>
      <c r="HV37" s="47"/>
      <c r="HW37" s="58"/>
      <c r="HX37" s="47"/>
      <c r="HY37" s="47"/>
      <c r="HZ37" s="47"/>
      <c r="IA37" s="47"/>
      <c r="IB37" s="59"/>
      <c r="IC37" s="47"/>
      <c r="ID37" s="47"/>
      <c r="IE37" s="47"/>
      <c r="IF37" s="47"/>
      <c r="IG37" s="47"/>
      <c r="IH37" s="47"/>
      <c r="II37" s="61"/>
      <c r="IJ37" s="55"/>
      <c r="IK37" s="55"/>
      <c r="IL37" s="56"/>
      <c r="IM37" s="47"/>
      <c r="IN37" s="57"/>
      <c r="IO37" s="56"/>
      <c r="IP37" s="47"/>
      <c r="IQ37" s="58"/>
      <c r="IR37" s="47"/>
      <c r="IS37" s="47"/>
      <c r="IT37" s="47"/>
      <c r="IU37" s="47"/>
      <c r="IV37" s="59"/>
      <c r="IW37" s="47"/>
      <c r="IX37" s="47"/>
      <c r="IY37" s="47"/>
      <c r="IZ37" s="47"/>
      <c r="JA37" s="47"/>
      <c r="JB37" s="47"/>
    </row>
    <row r="38" spans="1:262" s="7" customFormat="1" ht="13.5" customHeight="1">
      <c r="A38" s="46" t="s">
        <v>319</v>
      </c>
      <c r="B38" s="47" t="s">
        <v>1110</v>
      </c>
      <c r="C38" s="6" t="s">
        <v>1110</v>
      </c>
      <c r="D38" s="7">
        <v>10</v>
      </c>
      <c r="E38" s="48">
        <v>38369</v>
      </c>
      <c r="F38" s="187">
        <v>1.3300000000000001E-2</v>
      </c>
      <c r="G38" s="188">
        <v>1.3300000000000001E-2</v>
      </c>
      <c r="H38" s="47">
        <v>0</v>
      </c>
      <c r="I38" s="187">
        <v>0</v>
      </c>
      <c r="J38" s="188">
        <v>0</v>
      </c>
      <c r="K38" s="48"/>
      <c r="L38" s="50"/>
      <c r="M38" s="50"/>
      <c r="P38" s="51"/>
      <c r="Q38" s="48"/>
      <c r="R38" s="50"/>
      <c r="S38" s="50"/>
      <c r="U38" s="50"/>
      <c r="V38" s="50"/>
      <c r="W38" s="6"/>
      <c r="Y38" s="48"/>
      <c r="Z38" s="187"/>
      <c r="AA38" s="187"/>
      <c r="AB38" s="47"/>
      <c r="AC38" s="187"/>
      <c r="AD38" s="187"/>
      <c r="AE38" s="48"/>
      <c r="AF38" s="50"/>
      <c r="AG38" s="50"/>
      <c r="AJ38" s="51"/>
      <c r="AK38" s="48"/>
      <c r="AM38" s="50"/>
      <c r="AO38" s="50"/>
      <c r="AP38" s="50"/>
      <c r="AQ38" s="6"/>
      <c r="AS38" s="48"/>
      <c r="AT38" s="187"/>
      <c r="AU38" s="187"/>
      <c r="AV38" s="47"/>
      <c r="AW38" s="188"/>
      <c r="AX38" s="188"/>
      <c r="AY38" s="48"/>
      <c r="AZ38" s="50"/>
      <c r="BA38" s="50"/>
      <c r="BD38" s="51"/>
      <c r="BE38" s="48"/>
      <c r="BF38" s="50"/>
      <c r="BG38" s="50"/>
      <c r="BI38" s="50"/>
      <c r="BJ38" s="50"/>
      <c r="BK38" s="6" t="s">
        <v>277</v>
      </c>
      <c r="BM38" s="48"/>
      <c r="BN38" s="187"/>
      <c r="BO38" s="187"/>
      <c r="BP38" s="47"/>
      <c r="BQ38" s="187"/>
      <c r="BR38" s="187"/>
      <c r="BS38" s="67"/>
      <c r="BT38" s="50"/>
      <c r="BU38" s="50"/>
      <c r="BX38" s="51"/>
      <c r="BY38" s="48"/>
      <c r="BZ38" s="50"/>
      <c r="CA38" s="50"/>
      <c r="CC38" s="50"/>
      <c r="CD38" s="50"/>
      <c r="CE38" s="48"/>
      <c r="CG38" s="48"/>
      <c r="CH38" s="49"/>
      <c r="CI38" s="49"/>
      <c r="CJ38" s="47"/>
      <c r="CK38" s="49"/>
      <c r="CL38" s="104"/>
      <c r="CM38" s="48"/>
      <c r="CN38" s="50"/>
      <c r="CO38" s="50"/>
      <c r="CR38" s="51"/>
      <c r="CS38" s="48"/>
      <c r="CT38" s="50"/>
      <c r="CU38" s="50"/>
      <c r="CW38" s="50"/>
      <c r="CX38" s="50"/>
      <c r="CY38" s="6"/>
      <c r="DA38" s="48"/>
      <c r="DB38" s="49"/>
      <c r="DC38" s="49"/>
      <c r="DD38" s="47"/>
      <c r="DE38" s="49"/>
      <c r="DF38" s="49"/>
      <c r="DG38" s="48"/>
      <c r="DH38" s="50"/>
      <c r="DI38" s="50"/>
      <c r="DL38" s="51"/>
      <c r="DM38" s="48"/>
      <c r="DN38" s="50"/>
      <c r="DO38" s="50"/>
      <c r="DQ38" s="50"/>
      <c r="DR38" s="50"/>
      <c r="DS38" s="6"/>
      <c r="EA38" s="48"/>
      <c r="EC38" s="52"/>
      <c r="EF38" s="51"/>
      <c r="EG38" s="48"/>
      <c r="EH38" s="50"/>
      <c r="EI38" s="50"/>
      <c r="EK38" s="50"/>
      <c r="EL38" s="50"/>
      <c r="EM38" s="6"/>
      <c r="EO38" s="48"/>
      <c r="EP38" s="49"/>
      <c r="EQ38" s="49"/>
      <c r="ER38" s="47"/>
      <c r="ES38" s="49"/>
      <c r="ET38" s="49"/>
      <c r="EU38" s="48"/>
      <c r="EV38" s="50"/>
      <c r="EW38" s="50"/>
      <c r="EZ38" s="51"/>
      <c r="FA38" s="48"/>
      <c r="FB38" s="50"/>
      <c r="FC38" s="50"/>
      <c r="FE38" s="50"/>
      <c r="FF38" s="50"/>
      <c r="FG38" s="6"/>
      <c r="FI38" s="48"/>
      <c r="FJ38" s="49"/>
      <c r="FK38" s="49"/>
      <c r="FL38" s="47"/>
      <c r="FM38" s="49"/>
      <c r="FN38" s="49"/>
      <c r="FO38" s="48"/>
      <c r="FP38" s="50"/>
      <c r="FQ38" s="50"/>
      <c r="FT38" s="51"/>
      <c r="FU38" s="48"/>
      <c r="FV38" s="50"/>
      <c r="FW38" s="50"/>
      <c r="FY38" s="50"/>
      <c r="FZ38" s="50"/>
      <c r="GA38" s="61"/>
      <c r="GB38" s="55"/>
      <c r="GC38" s="55"/>
      <c r="GD38" s="56"/>
      <c r="GE38" s="47"/>
      <c r="GF38" s="57"/>
      <c r="GG38" s="56"/>
      <c r="GH38" s="47"/>
      <c r="GI38" s="58"/>
      <c r="GJ38" s="47"/>
      <c r="GK38" s="47"/>
      <c r="GL38" s="47"/>
      <c r="GM38" s="47"/>
      <c r="GN38" s="59"/>
      <c r="GO38" s="47"/>
      <c r="GP38" s="47"/>
      <c r="GQ38" s="47"/>
      <c r="GR38" s="47"/>
      <c r="GS38" s="47"/>
      <c r="GT38" s="47"/>
      <c r="GU38" s="61"/>
      <c r="GV38" s="55"/>
      <c r="GW38" s="55"/>
      <c r="GX38" s="56"/>
      <c r="GY38" s="47"/>
      <c r="GZ38" s="57"/>
      <c r="HA38" s="56"/>
      <c r="HB38" s="47"/>
      <c r="HC38" s="58"/>
      <c r="HD38" s="47"/>
      <c r="HE38" s="47"/>
      <c r="HF38" s="47"/>
      <c r="HG38" s="47"/>
      <c r="HH38" s="59"/>
      <c r="HI38" s="47"/>
      <c r="HJ38" s="47"/>
      <c r="HK38" s="47"/>
      <c r="HL38" s="47"/>
      <c r="HM38" s="47"/>
      <c r="HN38" s="47"/>
      <c r="HO38" s="61"/>
      <c r="HP38" s="55"/>
      <c r="HQ38" s="55"/>
      <c r="HR38" s="56"/>
      <c r="HS38" s="47"/>
      <c r="HT38" s="57"/>
      <c r="HU38" s="56"/>
      <c r="HV38" s="47"/>
      <c r="HW38" s="58"/>
      <c r="HX38" s="47"/>
      <c r="HY38" s="47"/>
      <c r="HZ38" s="47"/>
      <c r="IA38" s="47"/>
      <c r="IB38" s="59"/>
      <c r="IC38" s="47"/>
      <c r="ID38" s="47"/>
      <c r="IE38" s="47"/>
      <c r="IF38" s="47"/>
      <c r="IG38" s="47"/>
      <c r="IH38" s="47"/>
      <c r="II38" s="61"/>
      <c r="IJ38" s="55"/>
      <c r="IK38" s="55"/>
      <c r="IL38" s="56"/>
      <c r="IM38" s="47"/>
      <c r="IN38" s="57"/>
      <c r="IO38" s="56"/>
      <c r="IP38" s="47"/>
      <c r="IQ38" s="58"/>
      <c r="IR38" s="47"/>
      <c r="IS38" s="47"/>
      <c r="IT38" s="47"/>
      <c r="IU38" s="47"/>
      <c r="IV38" s="59"/>
      <c r="IW38" s="47"/>
      <c r="IX38" s="47"/>
      <c r="IY38" s="47"/>
      <c r="IZ38" s="47"/>
      <c r="JA38" s="47"/>
      <c r="JB38" s="47"/>
    </row>
    <row r="39" spans="1:262" s="7" customFormat="1" ht="13.5" customHeight="1">
      <c r="A39" s="46" t="s">
        <v>329</v>
      </c>
      <c r="B39" s="47" t="s">
        <v>1111</v>
      </c>
      <c r="C39" s="6" t="s">
        <v>1111</v>
      </c>
      <c r="D39" s="7">
        <v>12</v>
      </c>
      <c r="E39" s="48">
        <v>19542</v>
      </c>
      <c r="F39" s="187">
        <v>6.7000000000000002E-3</v>
      </c>
      <c r="G39" s="188">
        <v>8.0000000000000004E-4</v>
      </c>
      <c r="H39" s="47">
        <v>0</v>
      </c>
      <c r="I39" s="187">
        <v>0</v>
      </c>
      <c r="J39" s="188">
        <v>0</v>
      </c>
      <c r="K39" s="48"/>
      <c r="L39" s="50"/>
      <c r="M39" s="50"/>
      <c r="P39" s="51"/>
      <c r="Q39" s="48"/>
      <c r="R39" s="50"/>
      <c r="S39" s="50"/>
      <c r="U39" s="50"/>
      <c r="V39" s="50"/>
      <c r="W39" s="6"/>
      <c r="Y39" s="48"/>
      <c r="Z39" s="187"/>
      <c r="AA39" s="187"/>
      <c r="AB39" s="47"/>
      <c r="AC39" s="187"/>
      <c r="AD39" s="187"/>
      <c r="AE39" s="48"/>
      <c r="AF39" s="50"/>
      <c r="AG39" s="50"/>
      <c r="AJ39" s="51"/>
      <c r="AK39" s="48"/>
      <c r="AM39" s="50"/>
      <c r="AO39" s="50"/>
      <c r="AP39" s="50"/>
      <c r="AQ39" s="6" t="s">
        <v>1112</v>
      </c>
      <c r="AR39" s="7">
        <v>25</v>
      </c>
      <c r="AS39" s="48">
        <v>8420</v>
      </c>
      <c r="AT39" s="187">
        <v>2.8999999999999998E-3</v>
      </c>
      <c r="AU39" s="187">
        <v>2.8999999999999998E-3</v>
      </c>
      <c r="AV39" s="47">
        <v>0</v>
      </c>
      <c r="AW39" s="188">
        <v>0</v>
      </c>
      <c r="AX39" s="188">
        <v>0</v>
      </c>
      <c r="AY39" s="48"/>
      <c r="AZ39" s="50"/>
      <c r="BA39" s="50"/>
      <c r="BD39" s="51"/>
      <c r="BE39" s="48"/>
      <c r="BF39" s="50"/>
      <c r="BG39" s="50"/>
      <c r="BI39" s="50"/>
      <c r="BJ39" s="50"/>
      <c r="BK39" s="6"/>
      <c r="BM39" s="48"/>
      <c r="BN39" s="187"/>
      <c r="BO39" s="187"/>
      <c r="BP39" s="47"/>
      <c r="BQ39" s="187"/>
      <c r="BR39" s="187"/>
      <c r="BS39" s="67"/>
      <c r="BT39" s="50"/>
      <c r="BU39" s="50"/>
      <c r="BX39" s="51"/>
      <c r="BY39" s="48"/>
      <c r="BZ39" s="50"/>
      <c r="CA39" s="50"/>
      <c r="CC39" s="50"/>
      <c r="CD39" s="50"/>
      <c r="CE39" s="48"/>
      <c r="CG39" s="48"/>
      <c r="CH39" s="49"/>
      <c r="CI39" s="49"/>
      <c r="CJ39" s="47"/>
      <c r="CK39" s="49"/>
      <c r="CL39" s="104"/>
      <c r="CM39" s="48"/>
      <c r="CN39" s="50"/>
      <c r="CO39" s="50"/>
      <c r="CR39" s="51"/>
      <c r="CS39" s="48"/>
      <c r="CT39" s="50"/>
      <c r="CU39" s="50"/>
      <c r="CW39" s="50"/>
      <c r="CX39" s="50"/>
      <c r="CY39" s="6"/>
      <c r="DA39" s="48"/>
      <c r="DB39" s="49"/>
      <c r="DC39" s="49"/>
      <c r="DD39" s="47"/>
      <c r="DE39" s="49"/>
      <c r="DF39" s="49"/>
      <c r="DG39" s="48"/>
      <c r="DH39" s="50"/>
      <c r="DI39" s="50"/>
      <c r="DL39" s="51"/>
      <c r="DM39" s="48"/>
      <c r="DN39" s="50"/>
      <c r="DO39" s="50"/>
      <c r="DQ39" s="50"/>
      <c r="DR39" s="50"/>
      <c r="DS39" s="6"/>
      <c r="DU39" s="48"/>
      <c r="DV39" s="49"/>
      <c r="DW39" s="49"/>
      <c r="DX39" s="47"/>
      <c r="DY39" s="49"/>
      <c r="DZ39" s="49"/>
      <c r="EA39" s="48"/>
      <c r="EC39" s="52"/>
      <c r="EF39" s="51"/>
      <c r="EG39" s="48"/>
      <c r="EH39" s="50"/>
      <c r="EI39" s="50"/>
      <c r="EK39" s="50"/>
      <c r="EL39" s="50"/>
      <c r="EM39" s="6"/>
      <c r="EO39" s="48"/>
      <c r="EP39" s="49"/>
      <c r="EQ39" s="49"/>
      <c r="ER39" s="47"/>
      <c r="ES39" s="49"/>
      <c r="ET39" s="49"/>
      <c r="EU39" s="48"/>
      <c r="EV39" s="50"/>
      <c r="EW39" s="50"/>
      <c r="EZ39" s="51"/>
      <c r="FA39" s="48"/>
      <c r="FB39" s="50"/>
      <c r="FC39" s="50"/>
      <c r="FE39" s="50"/>
      <c r="FF39" s="50"/>
      <c r="FG39" s="6"/>
      <c r="FI39" s="48"/>
      <c r="FJ39" s="49"/>
      <c r="FK39" s="49"/>
      <c r="FL39" s="47"/>
      <c r="FM39" s="49"/>
      <c r="FN39" s="49"/>
      <c r="FO39" s="48"/>
      <c r="FP39" s="50"/>
      <c r="FQ39" s="50"/>
      <c r="FT39" s="51"/>
      <c r="FU39" s="48"/>
      <c r="FV39" s="50"/>
      <c r="FW39" s="50"/>
      <c r="FY39" s="50"/>
      <c r="FZ39" s="50"/>
      <c r="GA39" s="61"/>
      <c r="GB39" s="55"/>
      <c r="GC39" s="55"/>
      <c r="GD39" s="56"/>
      <c r="GE39" s="47"/>
      <c r="GF39" s="57"/>
      <c r="GG39" s="56"/>
      <c r="GH39" s="47"/>
      <c r="GI39" s="58"/>
      <c r="GJ39" s="47"/>
      <c r="GK39" s="47"/>
      <c r="GL39" s="47"/>
      <c r="GM39" s="47"/>
      <c r="GN39" s="59"/>
      <c r="GO39" s="47"/>
      <c r="GP39" s="47"/>
      <c r="GQ39" s="47"/>
      <c r="GR39" s="47"/>
      <c r="GS39" s="47"/>
      <c r="GT39" s="47"/>
      <c r="GU39" s="61"/>
      <c r="GV39" s="55"/>
      <c r="GW39" s="55"/>
      <c r="GX39" s="56"/>
      <c r="GY39" s="47"/>
      <c r="GZ39" s="57"/>
      <c r="HA39" s="56"/>
      <c r="HB39" s="47"/>
      <c r="HC39" s="58"/>
      <c r="HD39" s="47"/>
      <c r="HE39" s="47"/>
      <c r="HF39" s="47"/>
      <c r="HG39" s="47"/>
      <c r="HH39" s="59"/>
      <c r="HI39" s="47"/>
      <c r="HJ39" s="47"/>
      <c r="HK39" s="47"/>
      <c r="HL39" s="47"/>
      <c r="HM39" s="47"/>
      <c r="HN39" s="47"/>
      <c r="HO39" s="61"/>
      <c r="HP39" s="55"/>
      <c r="HQ39" s="55"/>
      <c r="HR39" s="56"/>
      <c r="HS39" s="47"/>
      <c r="HT39" s="57"/>
      <c r="HU39" s="56"/>
      <c r="HV39" s="47"/>
      <c r="HW39" s="58"/>
      <c r="HX39" s="47"/>
      <c r="HY39" s="47"/>
      <c r="HZ39" s="47"/>
      <c r="IA39" s="47"/>
      <c r="IB39" s="59"/>
      <c r="IC39" s="47"/>
      <c r="ID39" s="47"/>
      <c r="IE39" s="47"/>
      <c r="IF39" s="47"/>
      <c r="IG39" s="47"/>
      <c r="IH39" s="47"/>
      <c r="II39" s="61"/>
      <c r="IJ39" s="55"/>
      <c r="IK39" s="55"/>
      <c r="IL39" s="56"/>
      <c r="IM39" s="47"/>
      <c r="IN39" s="57"/>
      <c r="IO39" s="56"/>
      <c r="IP39" s="47"/>
      <c r="IQ39" s="58"/>
      <c r="IR39" s="47"/>
      <c r="IS39" s="47"/>
      <c r="IT39" s="47"/>
      <c r="IU39" s="47"/>
      <c r="IV39" s="59"/>
      <c r="IW39" s="47"/>
      <c r="IX39" s="47"/>
      <c r="IY39" s="47"/>
      <c r="IZ39" s="47"/>
      <c r="JA39" s="47"/>
      <c r="JB39" s="47"/>
    </row>
    <row r="40" spans="1:262" s="7" customFormat="1" ht="13.5" customHeight="1">
      <c r="A40" s="46" t="s">
        <v>320</v>
      </c>
      <c r="B40" s="47" t="s">
        <v>1113</v>
      </c>
      <c r="C40" s="6"/>
      <c r="E40" s="48"/>
      <c r="F40" s="187"/>
      <c r="G40" s="188"/>
      <c r="H40" s="47"/>
      <c r="I40" s="187"/>
      <c r="J40" s="188"/>
      <c r="K40" s="48"/>
      <c r="L40" s="50"/>
      <c r="M40" s="50"/>
      <c r="P40" s="51"/>
      <c r="Q40" s="48"/>
      <c r="R40" s="50"/>
      <c r="S40" s="50"/>
      <c r="U40" s="50"/>
      <c r="V40" s="50"/>
      <c r="W40" s="6" t="s">
        <v>1113</v>
      </c>
      <c r="X40" s="7">
        <v>5</v>
      </c>
      <c r="Y40" s="48">
        <v>16192</v>
      </c>
      <c r="Z40" s="187">
        <v>4.7999999999999996E-3</v>
      </c>
      <c r="AA40" s="187">
        <v>4.7999999999999996E-3</v>
      </c>
      <c r="AB40" s="47">
        <v>0</v>
      </c>
      <c r="AC40" s="187">
        <v>0</v>
      </c>
      <c r="AD40" s="187">
        <v>0</v>
      </c>
      <c r="AE40" s="48"/>
      <c r="AF40" s="50"/>
      <c r="AG40" s="50"/>
      <c r="AJ40" s="51"/>
      <c r="AK40" s="48"/>
      <c r="AM40" s="50"/>
      <c r="AO40" s="50"/>
      <c r="AP40" s="50"/>
      <c r="AQ40" s="6"/>
      <c r="AS40" s="48"/>
      <c r="AT40" s="187"/>
      <c r="AU40" s="187"/>
      <c r="AV40" s="47"/>
      <c r="AW40" s="188"/>
      <c r="AX40" s="188"/>
      <c r="AY40" s="48"/>
      <c r="AZ40" s="50"/>
      <c r="BA40" s="50"/>
      <c r="BD40" s="51"/>
      <c r="BE40" s="48"/>
      <c r="BF40" s="50"/>
      <c r="BG40" s="50"/>
      <c r="BI40" s="50"/>
      <c r="BJ40" s="50"/>
      <c r="BK40" s="6"/>
      <c r="BM40" s="48"/>
      <c r="BN40" s="187"/>
      <c r="BO40" s="187"/>
      <c r="BP40" s="47"/>
      <c r="BQ40" s="187"/>
      <c r="BR40" s="187"/>
      <c r="BS40" s="67"/>
      <c r="BT40" s="50"/>
      <c r="BU40" s="50"/>
      <c r="BX40" s="51"/>
      <c r="BY40" s="48"/>
      <c r="BZ40" s="50"/>
      <c r="CA40" s="50"/>
      <c r="CC40" s="50"/>
      <c r="CD40" s="50"/>
      <c r="CE40" s="48"/>
      <c r="CG40" s="48"/>
      <c r="CH40" s="49"/>
      <c r="CI40" s="49"/>
      <c r="CJ40" s="47"/>
      <c r="CK40" s="49"/>
      <c r="CL40" s="104"/>
      <c r="CM40" s="48"/>
      <c r="CN40" s="50"/>
      <c r="CO40" s="50"/>
      <c r="CR40" s="51"/>
      <c r="CS40" s="48"/>
      <c r="CT40" s="50"/>
      <c r="CU40" s="50"/>
      <c r="CW40" s="50"/>
      <c r="CX40" s="50"/>
      <c r="CY40" s="6"/>
      <c r="DA40" s="48"/>
      <c r="DB40" s="49"/>
      <c r="DC40" s="49"/>
      <c r="DD40" s="47"/>
      <c r="DE40" s="49"/>
      <c r="DF40" s="49"/>
      <c r="DG40" s="48"/>
      <c r="DH40" s="50"/>
      <c r="DI40" s="50"/>
      <c r="DL40" s="51"/>
      <c r="DM40" s="48"/>
      <c r="DN40" s="50"/>
      <c r="DO40" s="50"/>
      <c r="DQ40" s="50"/>
      <c r="DR40" s="50"/>
      <c r="DS40" s="6"/>
      <c r="DU40" s="48"/>
      <c r="DV40" s="49"/>
      <c r="DW40" s="49"/>
      <c r="DX40" s="47"/>
      <c r="DY40" s="49"/>
      <c r="DZ40" s="49"/>
      <c r="EA40" s="48"/>
      <c r="EC40" s="52"/>
      <c r="EF40" s="51"/>
      <c r="EG40" s="48"/>
      <c r="EH40" s="50"/>
      <c r="EI40" s="50"/>
      <c r="EK40" s="50"/>
      <c r="EL40" s="50"/>
      <c r="EM40" s="6"/>
      <c r="EO40" s="48"/>
      <c r="EP40" s="49"/>
      <c r="EQ40" s="49"/>
      <c r="ER40" s="47"/>
      <c r="ES40" s="49"/>
      <c r="ET40" s="49"/>
      <c r="EU40" s="48"/>
      <c r="EV40" s="50"/>
      <c r="EW40" s="50"/>
      <c r="EZ40" s="51"/>
      <c r="FA40" s="48"/>
      <c r="FB40" s="50"/>
      <c r="FC40" s="50"/>
      <c r="FE40" s="50"/>
      <c r="FF40" s="50"/>
      <c r="FG40" s="6"/>
      <c r="FI40" s="48"/>
      <c r="FJ40" s="49"/>
      <c r="FK40" s="49"/>
      <c r="FL40" s="47"/>
      <c r="FM40" s="49"/>
      <c r="FN40" s="49"/>
      <c r="FO40" s="48"/>
      <c r="FP40" s="50"/>
      <c r="FQ40" s="50"/>
      <c r="FT40" s="51"/>
      <c r="FU40" s="48"/>
      <c r="FV40" s="50"/>
      <c r="FW40" s="50"/>
      <c r="FY40" s="50"/>
      <c r="FZ40" s="50"/>
      <c r="GA40" s="61"/>
      <c r="GB40" s="55"/>
      <c r="GC40" s="55"/>
      <c r="GD40" s="56"/>
      <c r="GE40" s="47"/>
      <c r="GF40" s="57"/>
      <c r="GG40" s="56"/>
      <c r="GH40" s="47"/>
      <c r="GI40" s="58"/>
      <c r="GJ40" s="47"/>
      <c r="GK40" s="47"/>
      <c r="GL40" s="47"/>
      <c r="GM40" s="47"/>
      <c r="GN40" s="59"/>
      <c r="GO40" s="47"/>
      <c r="GP40" s="47"/>
      <c r="GQ40" s="47"/>
      <c r="GR40" s="47"/>
      <c r="GS40" s="47"/>
      <c r="GT40" s="47"/>
      <c r="GU40" s="61"/>
      <c r="GV40" s="55"/>
      <c r="GW40" s="55"/>
      <c r="GX40" s="56"/>
      <c r="GY40" s="47"/>
      <c r="GZ40" s="57"/>
      <c r="HA40" s="56"/>
      <c r="HB40" s="47"/>
      <c r="HC40" s="58"/>
      <c r="HD40" s="47"/>
      <c r="HE40" s="47"/>
      <c r="HF40" s="47"/>
      <c r="HG40" s="47"/>
      <c r="HH40" s="59"/>
      <c r="HI40" s="47"/>
      <c r="HJ40" s="47"/>
      <c r="HK40" s="47"/>
      <c r="HL40" s="47"/>
      <c r="HM40" s="47"/>
      <c r="HN40" s="47"/>
      <c r="HO40" s="61"/>
      <c r="HP40" s="55"/>
      <c r="HQ40" s="55"/>
      <c r="HR40" s="56"/>
      <c r="HS40" s="47"/>
      <c r="HT40" s="57"/>
      <c r="HU40" s="56"/>
      <c r="HV40" s="47"/>
      <c r="HW40" s="58"/>
      <c r="HX40" s="47"/>
      <c r="HY40" s="47"/>
      <c r="HZ40" s="47"/>
      <c r="IA40" s="47"/>
      <c r="IB40" s="59"/>
      <c r="IC40" s="47"/>
      <c r="ID40" s="47"/>
      <c r="IE40" s="47"/>
      <c r="IF40" s="47"/>
      <c r="IG40" s="47"/>
      <c r="IH40" s="47"/>
      <c r="II40" s="61"/>
      <c r="IJ40" s="55"/>
      <c r="IK40" s="55"/>
      <c r="IL40" s="56"/>
      <c r="IM40" s="47"/>
      <c r="IN40" s="57"/>
      <c r="IO40" s="56"/>
      <c r="IP40" s="47"/>
      <c r="IQ40" s="58"/>
      <c r="IR40" s="47"/>
      <c r="IS40" s="47"/>
      <c r="IT40" s="47"/>
      <c r="IU40" s="47"/>
      <c r="IV40" s="59"/>
      <c r="IW40" s="47"/>
      <c r="IX40" s="47"/>
      <c r="IY40" s="47"/>
      <c r="IZ40" s="47"/>
      <c r="JA40" s="47"/>
      <c r="JB40" s="47"/>
    </row>
    <row r="41" spans="1:262" s="7" customFormat="1" ht="13.5" customHeight="1">
      <c r="A41" s="46" t="s">
        <v>344</v>
      </c>
      <c r="B41" s="47" t="s">
        <v>1114</v>
      </c>
      <c r="C41" s="6"/>
      <c r="E41" s="48"/>
      <c r="F41" s="187"/>
      <c r="G41" s="188"/>
      <c r="H41" s="47"/>
      <c r="I41" s="187"/>
      <c r="J41" s="188"/>
      <c r="K41" s="48"/>
      <c r="L41" s="50"/>
      <c r="M41" s="50"/>
      <c r="P41" s="51"/>
      <c r="Q41" s="48"/>
      <c r="R41" s="50"/>
      <c r="S41" s="50"/>
      <c r="U41" s="50"/>
      <c r="V41" s="50"/>
      <c r="W41" s="6" t="s">
        <v>1114</v>
      </c>
      <c r="X41" s="7">
        <v>11</v>
      </c>
      <c r="Y41" s="48">
        <v>9227</v>
      </c>
      <c r="Z41" s="187">
        <v>2.7000000000000001E-3</v>
      </c>
      <c r="AA41" s="187">
        <v>2.7000000000000001E-3</v>
      </c>
      <c r="AB41" s="47">
        <v>0</v>
      </c>
      <c r="AC41" s="187">
        <v>0</v>
      </c>
      <c r="AD41" s="187">
        <v>0</v>
      </c>
      <c r="AE41" s="48"/>
      <c r="AF41" s="50"/>
      <c r="AG41" s="50"/>
      <c r="AJ41" s="51"/>
      <c r="AK41" s="48"/>
      <c r="AM41" s="50"/>
      <c r="AO41" s="50"/>
      <c r="AP41" s="50"/>
      <c r="AQ41" s="6"/>
      <c r="AS41" s="48"/>
      <c r="AT41" s="187"/>
      <c r="AU41" s="187"/>
      <c r="AV41" s="47"/>
      <c r="AW41" s="188"/>
      <c r="AX41" s="188"/>
      <c r="AY41" s="48"/>
      <c r="AZ41" s="50"/>
      <c r="BA41" s="50"/>
      <c r="BD41" s="51"/>
      <c r="BE41" s="48"/>
      <c r="BF41" s="50"/>
      <c r="BG41" s="50"/>
      <c r="BI41" s="50"/>
      <c r="BJ41" s="50"/>
      <c r="BK41" s="6"/>
      <c r="BM41" s="48"/>
      <c r="BN41" s="187"/>
      <c r="BO41" s="187"/>
      <c r="BP41" s="47"/>
      <c r="BQ41" s="187"/>
      <c r="BR41" s="187"/>
      <c r="BS41" s="67"/>
      <c r="BT41" s="50"/>
      <c r="BU41" s="50"/>
      <c r="BX41" s="51"/>
      <c r="BY41" s="48"/>
      <c r="BZ41" s="50"/>
      <c r="CA41" s="50"/>
      <c r="CC41" s="50"/>
      <c r="CD41" s="50"/>
      <c r="CE41" s="48"/>
      <c r="CG41" s="48"/>
      <c r="CH41" s="49"/>
      <c r="CI41" s="49"/>
      <c r="CJ41" s="47"/>
      <c r="CK41" s="49"/>
      <c r="CL41" s="104"/>
      <c r="CM41" s="48"/>
      <c r="CN41" s="50"/>
      <c r="CO41" s="50"/>
      <c r="CR41" s="51"/>
      <c r="CS41" s="48"/>
      <c r="CT41" s="50"/>
      <c r="CU41" s="50"/>
      <c r="CW41" s="50"/>
      <c r="CX41" s="50"/>
      <c r="CY41" s="6"/>
      <c r="DA41" s="48"/>
      <c r="DB41" s="49"/>
      <c r="DC41" s="49"/>
      <c r="DD41" s="47"/>
      <c r="DE41" s="49"/>
      <c r="DF41" s="49"/>
      <c r="DG41" s="48"/>
      <c r="DH41" s="50"/>
      <c r="DI41" s="50"/>
      <c r="DL41" s="51"/>
      <c r="DM41" s="48"/>
      <c r="DN41" s="50"/>
      <c r="DO41" s="50"/>
      <c r="DQ41" s="50"/>
      <c r="DR41" s="50"/>
      <c r="DS41" s="6"/>
      <c r="DU41" s="48"/>
      <c r="DV41" s="49"/>
      <c r="DW41" s="49"/>
      <c r="DX41" s="47"/>
      <c r="DY41" s="49"/>
      <c r="DZ41" s="49"/>
      <c r="EA41" s="48"/>
      <c r="EC41" s="52"/>
      <c r="EF41" s="51"/>
      <c r="EG41" s="48"/>
      <c r="EH41" s="50"/>
      <c r="EI41" s="50"/>
      <c r="EK41" s="50"/>
      <c r="EL41" s="50"/>
      <c r="EM41" s="6"/>
      <c r="EO41" s="48"/>
      <c r="EP41" s="49"/>
      <c r="EQ41" s="49"/>
      <c r="ER41" s="47"/>
      <c r="ES41" s="49"/>
      <c r="ET41" s="49"/>
      <c r="EU41" s="48"/>
      <c r="EV41" s="50"/>
      <c r="EW41" s="50"/>
      <c r="EZ41" s="51"/>
      <c r="FA41" s="48"/>
      <c r="FB41" s="50"/>
      <c r="FC41" s="50"/>
      <c r="FE41" s="50"/>
      <c r="FF41" s="50"/>
      <c r="FG41" s="6"/>
      <c r="FI41" s="48"/>
      <c r="FJ41" s="49"/>
      <c r="FK41" s="49"/>
      <c r="FL41" s="47"/>
      <c r="FM41" s="49"/>
      <c r="FN41" s="49"/>
      <c r="FO41" s="48"/>
      <c r="FP41" s="50"/>
      <c r="FQ41" s="50"/>
      <c r="FT41" s="51"/>
      <c r="FU41" s="48"/>
      <c r="FV41" s="50"/>
      <c r="FW41" s="50"/>
      <c r="FY41" s="50"/>
      <c r="FZ41" s="50"/>
      <c r="GA41" s="61"/>
      <c r="GB41" s="55"/>
      <c r="GC41" s="55"/>
      <c r="GD41" s="56"/>
      <c r="GE41" s="47"/>
      <c r="GF41" s="57"/>
      <c r="GG41" s="56"/>
      <c r="GH41" s="47"/>
      <c r="GI41" s="58"/>
      <c r="GJ41" s="47"/>
      <c r="GK41" s="47"/>
      <c r="GL41" s="47"/>
      <c r="GM41" s="47"/>
      <c r="GN41" s="59"/>
      <c r="GO41" s="47"/>
      <c r="GP41" s="47"/>
      <c r="GQ41" s="47"/>
      <c r="GR41" s="47"/>
      <c r="GS41" s="47"/>
      <c r="GT41" s="47"/>
      <c r="GU41" s="61"/>
      <c r="GV41" s="55"/>
      <c r="GW41" s="55"/>
      <c r="GX41" s="56"/>
      <c r="GY41" s="47"/>
      <c r="GZ41" s="57"/>
      <c r="HA41" s="56"/>
      <c r="HB41" s="47"/>
      <c r="HC41" s="58"/>
      <c r="HD41" s="47"/>
      <c r="HE41" s="47"/>
      <c r="HF41" s="47"/>
      <c r="HG41" s="47"/>
      <c r="HH41" s="59"/>
      <c r="HI41" s="47"/>
      <c r="HJ41" s="47"/>
      <c r="HK41" s="47"/>
      <c r="HL41" s="47"/>
      <c r="HM41" s="47"/>
      <c r="HN41" s="47"/>
      <c r="HO41" s="61"/>
      <c r="HP41" s="55"/>
      <c r="HQ41" s="55"/>
      <c r="HR41" s="56"/>
      <c r="HS41" s="47"/>
      <c r="HT41" s="57"/>
      <c r="HU41" s="56"/>
      <c r="HV41" s="47"/>
      <c r="HW41" s="58"/>
      <c r="HX41" s="47"/>
      <c r="HY41" s="47"/>
      <c r="HZ41" s="47"/>
      <c r="IA41" s="47"/>
      <c r="IB41" s="59"/>
      <c r="IC41" s="47"/>
      <c r="ID41" s="47"/>
      <c r="IE41" s="47"/>
      <c r="IF41" s="47"/>
      <c r="IG41" s="47"/>
      <c r="IH41" s="47"/>
      <c r="II41" s="61"/>
      <c r="IJ41" s="55"/>
      <c r="IK41" s="55"/>
      <c r="IL41" s="56"/>
      <c r="IM41" s="47"/>
      <c r="IN41" s="57"/>
      <c r="IO41" s="56"/>
      <c r="IP41" s="47"/>
      <c r="IQ41" s="58"/>
      <c r="IR41" s="47"/>
      <c r="IS41" s="47"/>
      <c r="IT41" s="47"/>
      <c r="IU41" s="47"/>
      <c r="IV41" s="59"/>
      <c r="IW41" s="47"/>
      <c r="IX41" s="47"/>
      <c r="IY41" s="47"/>
      <c r="IZ41" s="47"/>
      <c r="JA41" s="47"/>
      <c r="JB41" s="47"/>
    </row>
    <row r="42" spans="1:262" s="7" customFormat="1" ht="13.5" customHeight="1">
      <c r="A42" s="46" t="s">
        <v>357</v>
      </c>
      <c r="B42" s="47" t="s">
        <v>1115</v>
      </c>
      <c r="C42" s="6"/>
      <c r="E42" s="48"/>
      <c r="F42" s="187"/>
      <c r="G42" s="188"/>
      <c r="H42" s="47"/>
      <c r="I42" s="187"/>
      <c r="J42" s="188"/>
      <c r="K42" s="48"/>
      <c r="L42" s="50"/>
      <c r="M42" s="50"/>
      <c r="P42" s="51"/>
      <c r="Q42" s="48"/>
      <c r="R42" s="50"/>
      <c r="S42" s="50"/>
      <c r="U42" s="50"/>
      <c r="V42" s="50"/>
      <c r="W42" s="6"/>
      <c r="Y42" s="48"/>
      <c r="Z42" s="187"/>
      <c r="AA42" s="187"/>
      <c r="AB42" s="47"/>
      <c r="AC42" s="187"/>
      <c r="AD42" s="187"/>
      <c r="AE42" s="48"/>
      <c r="AF42" s="50"/>
      <c r="AG42" s="50"/>
      <c r="AJ42" s="51"/>
      <c r="AK42" s="48"/>
      <c r="AM42" s="50"/>
      <c r="AO42" s="50"/>
      <c r="AP42" s="50"/>
      <c r="AQ42" s="6" t="s">
        <v>1115</v>
      </c>
      <c r="AR42" s="7">
        <v>1</v>
      </c>
      <c r="AS42" s="48">
        <v>28365</v>
      </c>
      <c r="AT42" s="187">
        <v>9.7999999999999997E-3</v>
      </c>
      <c r="AU42" s="187">
        <v>9.7999999999999997E-3</v>
      </c>
      <c r="AV42" s="47">
        <v>0</v>
      </c>
      <c r="AW42" s="188">
        <v>0</v>
      </c>
      <c r="AX42" s="188">
        <v>0</v>
      </c>
      <c r="AY42" s="48"/>
      <c r="AZ42" s="50"/>
      <c r="BA42" s="50"/>
      <c r="BD42" s="51"/>
      <c r="BE42" s="48"/>
      <c r="BF42" s="50"/>
      <c r="BG42" s="50"/>
      <c r="BI42" s="50"/>
      <c r="BJ42" s="50"/>
      <c r="BK42" s="6"/>
      <c r="BM42" s="48"/>
      <c r="BN42" s="187"/>
      <c r="BO42" s="187"/>
      <c r="BP42" s="47"/>
      <c r="BQ42" s="187"/>
      <c r="BR42" s="187"/>
      <c r="BS42" s="67"/>
      <c r="BT42" s="50"/>
      <c r="BU42" s="50"/>
      <c r="BX42" s="51"/>
      <c r="BY42" s="48"/>
      <c r="BZ42" s="50"/>
      <c r="CA42" s="50"/>
      <c r="CC42" s="50"/>
      <c r="CD42" s="50"/>
      <c r="CE42" s="48"/>
      <c r="CG42" s="48"/>
      <c r="CH42" s="49"/>
      <c r="CI42" s="49"/>
      <c r="CJ42" s="47"/>
      <c r="CK42" s="49"/>
      <c r="CL42" s="104"/>
      <c r="CM42" s="48"/>
      <c r="CN42" s="50"/>
      <c r="CO42" s="50"/>
      <c r="CR42" s="51"/>
      <c r="CS42" s="48"/>
      <c r="CT42" s="50"/>
      <c r="CU42" s="50"/>
      <c r="CW42" s="50"/>
      <c r="CX42" s="50"/>
      <c r="CY42" s="6" t="s">
        <v>500</v>
      </c>
      <c r="DA42" s="48">
        <v>10832</v>
      </c>
      <c r="DB42" s="49">
        <v>4.2416453448803825E-3</v>
      </c>
      <c r="DC42" s="49">
        <v>4.2416453448803825E-3</v>
      </c>
      <c r="DD42" s="47">
        <v>0</v>
      </c>
      <c r="DE42" s="49">
        <v>0</v>
      </c>
      <c r="DF42" s="49">
        <v>0</v>
      </c>
      <c r="DG42" s="48"/>
      <c r="DH42" s="50"/>
      <c r="DI42" s="50"/>
      <c r="DL42" s="51"/>
      <c r="DM42" s="48"/>
      <c r="DN42" s="50"/>
      <c r="DO42" s="50"/>
      <c r="DQ42" s="50"/>
      <c r="DR42" s="50"/>
      <c r="DS42" s="6" t="s">
        <v>1652</v>
      </c>
      <c r="DT42" s="7">
        <v>7</v>
      </c>
      <c r="DU42" s="48">
        <v>17541</v>
      </c>
      <c r="DV42" s="49">
        <v>6.7264883520276103E-3</v>
      </c>
      <c r="DW42" s="49">
        <v>6.7264883520276103E-3</v>
      </c>
      <c r="DX42" s="47">
        <v>0</v>
      </c>
      <c r="DY42" s="49">
        <v>0</v>
      </c>
      <c r="DZ42" s="49">
        <v>0</v>
      </c>
      <c r="EA42" s="48"/>
      <c r="EC42" s="52"/>
      <c r="EF42" s="51"/>
      <c r="EG42" s="48"/>
      <c r="EH42" s="50"/>
      <c r="EI42" s="50"/>
      <c r="EK42" s="50"/>
      <c r="EL42" s="50"/>
      <c r="EM42" s="6"/>
      <c r="EO42" s="48"/>
      <c r="EP42" s="49"/>
      <c r="EQ42" s="49"/>
      <c r="ER42" s="47"/>
      <c r="ES42" s="49"/>
      <c r="ET42" s="49"/>
      <c r="EU42" s="48"/>
      <c r="EV42" s="50"/>
      <c r="EW42" s="50"/>
      <c r="EZ42" s="51"/>
      <c r="FA42" s="48"/>
      <c r="FB42" s="50"/>
      <c r="FC42" s="50"/>
      <c r="FE42" s="50"/>
      <c r="FF42" s="50"/>
      <c r="FG42" s="6"/>
      <c r="FI42" s="48"/>
      <c r="FJ42" s="49"/>
      <c r="FK42" s="49"/>
      <c r="FL42" s="47"/>
      <c r="FM42" s="49"/>
      <c r="FN42" s="49"/>
      <c r="FO42" s="48"/>
      <c r="FP42" s="50"/>
      <c r="FQ42" s="50"/>
      <c r="FT42" s="51"/>
      <c r="FU42" s="48"/>
      <c r="FV42" s="50"/>
      <c r="FW42" s="50"/>
      <c r="FY42" s="50"/>
      <c r="FZ42" s="50"/>
      <c r="GA42" s="61"/>
      <c r="GB42" s="55"/>
      <c r="GC42" s="55"/>
      <c r="GD42" s="56"/>
      <c r="GE42" s="47"/>
      <c r="GF42" s="57"/>
      <c r="GG42" s="56"/>
      <c r="GH42" s="47"/>
      <c r="GI42" s="58"/>
      <c r="GJ42" s="47"/>
      <c r="GK42" s="47"/>
      <c r="GL42" s="47"/>
      <c r="GM42" s="47"/>
      <c r="GN42" s="59"/>
      <c r="GO42" s="47"/>
      <c r="GP42" s="47"/>
      <c r="GQ42" s="47"/>
      <c r="GR42" s="47"/>
      <c r="GS42" s="47"/>
      <c r="GT42" s="47"/>
      <c r="GU42" s="61"/>
      <c r="GV42" s="55"/>
      <c r="GW42" s="55"/>
      <c r="GX42" s="56"/>
      <c r="GY42" s="47"/>
      <c r="GZ42" s="57"/>
      <c r="HA42" s="56"/>
      <c r="HB42" s="47"/>
      <c r="HC42" s="58"/>
      <c r="HD42" s="47"/>
      <c r="HE42" s="47"/>
      <c r="HF42" s="47"/>
      <c r="HG42" s="47"/>
      <c r="HH42" s="59"/>
      <c r="HI42" s="47"/>
      <c r="HJ42" s="47"/>
      <c r="HK42" s="47"/>
      <c r="HL42" s="47"/>
      <c r="HM42" s="47"/>
      <c r="HN42" s="47"/>
      <c r="HO42" s="61"/>
      <c r="HP42" s="55"/>
      <c r="HQ42" s="55"/>
      <c r="HR42" s="56"/>
      <c r="HS42" s="47"/>
      <c r="HT42" s="57"/>
      <c r="HU42" s="56"/>
      <c r="HV42" s="47"/>
      <c r="HW42" s="58"/>
      <c r="HX42" s="47"/>
      <c r="HY42" s="47"/>
      <c r="HZ42" s="47"/>
      <c r="IA42" s="47"/>
      <c r="IB42" s="59"/>
      <c r="IC42" s="47"/>
      <c r="ID42" s="47"/>
      <c r="IE42" s="47"/>
      <c r="IF42" s="47"/>
      <c r="IG42" s="47"/>
      <c r="IH42" s="47"/>
      <c r="II42" s="61"/>
      <c r="IJ42" s="55"/>
      <c r="IK42" s="55"/>
      <c r="IL42" s="56"/>
      <c r="IM42" s="47"/>
      <c r="IN42" s="57"/>
      <c r="IO42" s="56"/>
      <c r="IP42" s="47"/>
      <c r="IQ42" s="58"/>
      <c r="IR42" s="47"/>
      <c r="IS42" s="47"/>
      <c r="IT42" s="47"/>
      <c r="IU42" s="47"/>
      <c r="IV42" s="59"/>
      <c r="IW42" s="47"/>
      <c r="IX42" s="47"/>
      <c r="IY42" s="47"/>
      <c r="IZ42" s="47"/>
      <c r="JA42" s="47"/>
      <c r="JB42" s="47"/>
    </row>
    <row r="43" spans="1:262" s="7" customFormat="1" ht="13.5" customHeight="1">
      <c r="A43" s="46" t="s">
        <v>308</v>
      </c>
      <c r="B43" s="47" t="s">
        <v>1116</v>
      </c>
      <c r="C43" s="6"/>
      <c r="E43" s="48"/>
      <c r="F43" s="187"/>
      <c r="G43" s="188"/>
      <c r="H43" s="47"/>
      <c r="I43" s="187"/>
      <c r="J43" s="188"/>
      <c r="K43" s="48"/>
      <c r="L43" s="50"/>
      <c r="M43" s="50"/>
      <c r="P43" s="51"/>
      <c r="Q43" s="48"/>
      <c r="R43" s="50"/>
      <c r="S43" s="50"/>
      <c r="U43" s="50"/>
      <c r="V43" s="50"/>
      <c r="W43" s="6"/>
      <c r="Y43" s="48"/>
      <c r="Z43" s="187"/>
      <c r="AA43" s="187"/>
      <c r="AB43" s="47"/>
      <c r="AC43" s="187"/>
      <c r="AD43" s="187"/>
      <c r="AE43" s="48"/>
      <c r="AF43" s="50"/>
      <c r="AG43" s="50"/>
      <c r="AJ43" s="51"/>
      <c r="AK43" s="48"/>
      <c r="AM43" s="50"/>
      <c r="AO43" s="50"/>
      <c r="AP43" s="50"/>
      <c r="AQ43" s="6" t="s">
        <v>1116</v>
      </c>
      <c r="AR43" s="7">
        <v>14</v>
      </c>
      <c r="AS43" s="48">
        <v>763</v>
      </c>
      <c r="AT43" s="187">
        <v>2.0000000000000001E-4</v>
      </c>
      <c r="AU43" s="187">
        <v>2.0000000000000001E-4</v>
      </c>
      <c r="AV43" s="47">
        <v>0</v>
      </c>
      <c r="AW43" s="188">
        <v>0</v>
      </c>
      <c r="AX43" s="188">
        <v>0</v>
      </c>
      <c r="AY43" s="48"/>
      <c r="AZ43" s="50"/>
      <c r="BA43" s="50"/>
      <c r="BD43" s="51"/>
      <c r="BE43" s="48"/>
      <c r="BF43" s="50"/>
      <c r="BG43" s="50"/>
      <c r="BI43" s="50"/>
      <c r="BJ43" s="50"/>
      <c r="BK43" s="6"/>
      <c r="BM43" s="48"/>
      <c r="BN43" s="187"/>
      <c r="BO43" s="187"/>
      <c r="BP43" s="47"/>
      <c r="BQ43" s="187"/>
      <c r="BR43" s="187"/>
      <c r="BS43" s="67"/>
      <c r="BT43" s="50"/>
      <c r="BU43" s="50"/>
      <c r="BX43" s="51"/>
      <c r="BY43" s="48"/>
      <c r="BZ43" s="50"/>
      <c r="CA43" s="50"/>
      <c r="CC43" s="50"/>
      <c r="CD43" s="50"/>
      <c r="CE43" s="48"/>
      <c r="CG43" s="48"/>
      <c r="CH43" s="49"/>
      <c r="CI43" s="49"/>
      <c r="CJ43" s="47"/>
      <c r="CK43" s="49"/>
      <c r="CL43" s="104"/>
      <c r="CM43" s="48"/>
      <c r="CN43" s="50"/>
      <c r="CO43" s="50"/>
      <c r="CR43" s="51"/>
      <c r="CS43" s="48"/>
      <c r="CT43" s="50"/>
      <c r="CU43" s="50"/>
      <c r="CW43" s="50"/>
      <c r="CX43" s="50"/>
      <c r="CY43" s="6"/>
      <c r="DA43" s="48"/>
      <c r="DB43" s="49"/>
      <c r="DC43" s="49"/>
      <c r="DD43" s="47"/>
      <c r="DE43" s="49"/>
      <c r="DF43" s="49"/>
      <c r="DG43" s="48"/>
      <c r="DH43" s="50"/>
      <c r="DI43" s="50"/>
      <c r="DL43" s="51"/>
      <c r="DM43" s="48"/>
      <c r="DN43" s="50"/>
      <c r="DO43" s="50"/>
      <c r="DQ43" s="50"/>
      <c r="DR43" s="50"/>
      <c r="DS43" s="6"/>
      <c r="DU43" s="48"/>
      <c r="DV43" s="49"/>
      <c r="DW43" s="49"/>
      <c r="DX43" s="47"/>
      <c r="DY43" s="49"/>
      <c r="DZ43" s="49"/>
      <c r="EA43" s="48"/>
      <c r="EC43" s="52"/>
      <c r="EF43" s="51"/>
      <c r="EG43" s="48"/>
      <c r="EH43" s="50"/>
      <c r="EI43" s="50"/>
      <c r="EK43" s="50"/>
      <c r="EL43" s="50"/>
      <c r="EM43" s="6"/>
      <c r="EO43" s="48"/>
      <c r="EP43" s="49"/>
      <c r="EQ43" s="49"/>
      <c r="ER43" s="47"/>
      <c r="ES43" s="49"/>
      <c r="ET43" s="49"/>
      <c r="EU43" s="48"/>
      <c r="EV43" s="50"/>
      <c r="EW43" s="50"/>
      <c r="EZ43" s="51"/>
      <c r="FA43" s="48"/>
      <c r="FB43" s="50"/>
      <c r="FC43" s="50"/>
      <c r="FE43" s="50"/>
      <c r="FF43" s="50"/>
      <c r="FG43" s="6"/>
      <c r="FI43" s="48"/>
      <c r="FJ43" s="49"/>
      <c r="FK43" s="49"/>
      <c r="FL43" s="47"/>
      <c r="FM43" s="49"/>
      <c r="FN43" s="49"/>
      <c r="FO43" s="48"/>
      <c r="FP43" s="50"/>
      <c r="FQ43" s="50"/>
      <c r="FT43" s="51"/>
      <c r="FU43" s="48"/>
      <c r="FV43" s="50"/>
      <c r="FW43" s="50"/>
      <c r="FY43" s="50"/>
      <c r="FZ43" s="50"/>
      <c r="GA43" s="61"/>
      <c r="GB43" s="55"/>
      <c r="GC43" s="55"/>
      <c r="GD43" s="56"/>
      <c r="GE43" s="47"/>
      <c r="GF43" s="57"/>
      <c r="GG43" s="56"/>
      <c r="GH43" s="47"/>
      <c r="GI43" s="58"/>
      <c r="GJ43" s="47"/>
      <c r="GK43" s="47"/>
      <c r="GL43" s="47"/>
      <c r="GM43" s="47"/>
      <c r="GN43" s="59"/>
      <c r="GO43" s="47"/>
      <c r="GP43" s="47"/>
      <c r="GQ43" s="47"/>
      <c r="GR43" s="47"/>
      <c r="GS43" s="47"/>
      <c r="GT43" s="47"/>
      <c r="GU43" s="61"/>
      <c r="GV43" s="55"/>
      <c r="GW43" s="55"/>
      <c r="GX43" s="56"/>
      <c r="GY43" s="47"/>
      <c r="GZ43" s="57"/>
      <c r="HA43" s="56"/>
      <c r="HB43" s="47"/>
      <c r="HC43" s="58"/>
      <c r="HD43" s="47"/>
      <c r="HE43" s="47"/>
      <c r="HF43" s="47"/>
      <c r="HG43" s="47"/>
      <c r="HH43" s="59"/>
      <c r="HI43" s="47"/>
      <c r="HJ43" s="47"/>
      <c r="HK43" s="47"/>
      <c r="HL43" s="47"/>
      <c r="HM43" s="47"/>
      <c r="HN43" s="47"/>
      <c r="HO43" s="61"/>
      <c r="HP43" s="55"/>
      <c r="HQ43" s="55"/>
      <c r="HR43" s="56"/>
      <c r="HS43" s="47"/>
      <c r="HT43" s="57"/>
      <c r="HU43" s="56"/>
      <c r="HV43" s="47"/>
      <c r="HW43" s="58"/>
      <c r="HX43" s="47"/>
      <c r="HY43" s="47"/>
      <c r="HZ43" s="47"/>
      <c r="IA43" s="47"/>
      <c r="IB43" s="59"/>
      <c r="IC43" s="47"/>
      <c r="ID43" s="47"/>
      <c r="IE43" s="47"/>
      <c r="IF43" s="47"/>
      <c r="IG43" s="47"/>
      <c r="IH43" s="47"/>
      <c r="II43" s="61"/>
      <c r="IJ43" s="55"/>
      <c r="IK43" s="55"/>
      <c r="IL43" s="56"/>
      <c r="IM43" s="47"/>
      <c r="IN43" s="57"/>
      <c r="IO43" s="56"/>
      <c r="IP43" s="47"/>
      <c r="IQ43" s="58"/>
      <c r="IR43" s="47"/>
      <c r="IS43" s="47"/>
      <c r="IT43" s="47"/>
      <c r="IU43" s="47"/>
      <c r="IV43" s="59"/>
      <c r="IW43" s="47"/>
      <c r="IX43" s="47"/>
      <c r="IY43" s="47"/>
      <c r="IZ43" s="47"/>
      <c r="JA43" s="47"/>
      <c r="JB43" s="47"/>
    </row>
    <row r="44" spans="1:262" s="7" customFormat="1" ht="13.5" customHeight="1">
      <c r="A44" s="46" t="s">
        <v>318</v>
      </c>
      <c r="B44" s="47" t="s">
        <v>1117</v>
      </c>
      <c r="C44" s="6"/>
      <c r="E44" s="48"/>
      <c r="F44" s="187"/>
      <c r="G44" s="188"/>
      <c r="H44" s="47"/>
      <c r="I44" s="187"/>
      <c r="J44" s="188"/>
      <c r="K44" s="48"/>
      <c r="L44" s="50"/>
      <c r="M44" s="50"/>
      <c r="P44" s="51"/>
      <c r="Q44" s="48"/>
      <c r="R44" s="50"/>
      <c r="S44" s="50"/>
      <c r="U44" s="50"/>
      <c r="V44" s="50"/>
      <c r="W44" s="6"/>
      <c r="Y44" s="48"/>
      <c r="Z44" s="187"/>
      <c r="AA44" s="187"/>
      <c r="AB44" s="47"/>
      <c r="AC44" s="187"/>
      <c r="AD44" s="187"/>
      <c r="AE44" s="48"/>
      <c r="AF44" s="50"/>
      <c r="AG44" s="50"/>
      <c r="AJ44" s="51"/>
      <c r="AK44" s="48"/>
      <c r="AM44" s="50"/>
      <c r="AO44" s="50"/>
      <c r="AP44" s="50"/>
      <c r="AQ44" s="6" t="s">
        <v>1117</v>
      </c>
      <c r="AR44" s="7">
        <v>22</v>
      </c>
      <c r="AS44" s="48">
        <v>26205</v>
      </c>
      <c r="AT44" s="187">
        <v>9.1000000000000004E-3</v>
      </c>
      <c r="AU44" s="187">
        <v>9.1000000000000004E-3</v>
      </c>
      <c r="AV44" s="47">
        <v>0</v>
      </c>
      <c r="AW44" s="188">
        <v>0</v>
      </c>
      <c r="AX44" s="188">
        <v>0</v>
      </c>
      <c r="AY44" s="48"/>
      <c r="AZ44" s="50"/>
      <c r="BA44" s="50"/>
      <c r="BD44" s="51"/>
      <c r="BE44" s="48"/>
      <c r="BF44" s="50"/>
      <c r="BG44" s="50"/>
      <c r="BI44" s="50"/>
      <c r="BJ44" s="50"/>
      <c r="BK44" s="6"/>
      <c r="BM44" s="48"/>
      <c r="BN44" s="187"/>
      <c r="BO44" s="187"/>
      <c r="BP44" s="47"/>
      <c r="BQ44" s="187"/>
      <c r="BR44" s="187"/>
      <c r="BS44" s="67"/>
      <c r="BT44" s="50"/>
      <c r="BU44" s="50"/>
      <c r="BX44" s="51"/>
      <c r="BY44" s="48"/>
      <c r="BZ44" s="50"/>
      <c r="CA44" s="50"/>
      <c r="CC44" s="50"/>
      <c r="CD44" s="50"/>
      <c r="CE44" s="48"/>
      <c r="CG44" s="48"/>
      <c r="CH44" s="49"/>
      <c r="CI44" s="49"/>
      <c r="CJ44" s="47"/>
      <c r="CK44" s="49"/>
      <c r="CL44" s="104"/>
      <c r="CM44" s="48"/>
      <c r="CN44" s="50"/>
      <c r="CO44" s="50"/>
      <c r="CR44" s="51"/>
      <c r="CS44" s="48"/>
      <c r="CT44" s="50"/>
      <c r="CU44" s="50"/>
      <c r="CW44" s="50"/>
      <c r="CX44" s="50"/>
      <c r="CY44" s="6"/>
      <c r="DA44" s="48"/>
      <c r="DB44" s="49"/>
      <c r="DC44" s="49"/>
      <c r="DD44" s="47"/>
      <c r="DE44" s="49"/>
      <c r="DF44" s="49"/>
      <c r="DG44" s="48"/>
      <c r="DH44" s="50"/>
      <c r="DI44" s="50"/>
      <c r="DL44" s="51"/>
      <c r="DM44" s="48"/>
      <c r="DN44" s="50"/>
      <c r="DO44" s="50"/>
      <c r="DQ44" s="50"/>
      <c r="DR44" s="50"/>
      <c r="DS44" s="6"/>
      <c r="DU44" s="48"/>
      <c r="DV44" s="49"/>
      <c r="DW44" s="49"/>
      <c r="DX44" s="47"/>
      <c r="DY44" s="49"/>
      <c r="DZ44" s="49"/>
      <c r="EA44" s="48"/>
      <c r="EC44" s="52"/>
      <c r="EF44" s="51"/>
      <c r="EG44" s="48"/>
      <c r="EH44" s="50"/>
      <c r="EI44" s="50"/>
      <c r="EK44" s="50"/>
      <c r="EL44" s="50"/>
      <c r="EM44" s="6"/>
      <c r="EO44" s="48"/>
      <c r="EP44" s="49"/>
      <c r="EQ44" s="49"/>
      <c r="ER44" s="47"/>
      <c r="ES44" s="49"/>
      <c r="ET44" s="49"/>
      <c r="EU44" s="48"/>
      <c r="EV44" s="50"/>
      <c r="EW44" s="50"/>
      <c r="EZ44" s="51"/>
      <c r="FA44" s="48"/>
      <c r="FB44" s="50"/>
      <c r="FC44" s="50"/>
      <c r="FE44" s="50"/>
      <c r="FF44" s="50"/>
      <c r="FG44" s="6"/>
      <c r="FI44" s="48"/>
      <c r="FJ44" s="49"/>
      <c r="FK44" s="49"/>
      <c r="FL44" s="47"/>
      <c r="FM44" s="49"/>
      <c r="FN44" s="49"/>
      <c r="FO44" s="48"/>
      <c r="FP44" s="50"/>
      <c r="FQ44" s="50"/>
      <c r="FT44" s="51"/>
      <c r="FU44" s="48"/>
      <c r="FV44" s="50"/>
      <c r="FW44" s="50"/>
      <c r="FY44" s="50"/>
      <c r="FZ44" s="50"/>
      <c r="GA44" s="61"/>
      <c r="GB44" s="55"/>
      <c r="GC44" s="55"/>
      <c r="GD44" s="56"/>
      <c r="GE44" s="47"/>
      <c r="GF44" s="57"/>
      <c r="GG44" s="56"/>
      <c r="GH44" s="47"/>
      <c r="GI44" s="58"/>
      <c r="GJ44" s="47"/>
      <c r="GK44" s="47"/>
      <c r="GL44" s="47"/>
      <c r="GM44" s="47"/>
      <c r="GN44" s="59"/>
      <c r="GO44" s="47"/>
      <c r="GP44" s="47"/>
      <c r="GQ44" s="47"/>
      <c r="GR44" s="47"/>
      <c r="GS44" s="47"/>
      <c r="GT44" s="47"/>
      <c r="GU44" s="61"/>
      <c r="GV44" s="55"/>
      <c r="GW44" s="55"/>
      <c r="GX44" s="56"/>
      <c r="GY44" s="47"/>
      <c r="GZ44" s="57"/>
      <c r="HA44" s="56"/>
      <c r="HB44" s="47"/>
      <c r="HC44" s="58"/>
      <c r="HD44" s="47"/>
      <c r="HE44" s="47"/>
      <c r="HF44" s="47"/>
      <c r="HG44" s="47"/>
      <c r="HH44" s="59"/>
      <c r="HI44" s="47"/>
      <c r="HJ44" s="47"/>
      <c r="HK44" s="47"/>
      <c r="HL44" s="47"/>
      <c r="HM44" s="47"/>
      <c r="HN44" s="47"/>
      <c r="HO44" s="61"/>
      <c r="HP44" s="55"/>
      <c r="HQ44" s="55"/>
      <c r="HR44" s="56"/>
      <c r="HS44" s="47"/>
      <c r="HT44" s="57"/>
      <c r="HU44" s="56"/>
      <c r="HV44" s="47"/>
      <c r="HW44" s="58"/>
      <c r="HX44" s="47"/>
      <c r="HY44" s="47"/>
      <c r="HZ44" s="47"/>
      <c r="IA44" s="47"/>
      <c r="IB44" s="59"/>
      <c r="IC44" s="47"/>
      <c r="ID44" s="47"/>
      <c r="IE44" s="47"/>
      <c r="IF44" s="47"/>
      <c r="IG44" s="47"/>
      <c r="IH44" s="47"/>
      <c r="II44" s="61"/>
      <c r="IJ44" s="55"/>
      <c r="IK44" s="55"/>
      <c r="IL44" s="56"/>
      <c r="IM44" s="47"/>
      <c r="IN44" s="57"/>
      <c r="IO44" s="56"/>
      <c r="IP44" s="47"/>
      <c r="IQ44" s="58"/>
      <c r="IR44" s="47"/>
      <c r="IS44" s="47"/>
      <c r="IT44" s="47"/>
      <c r="IU44" s="47"/>
      <c r="IV44" s="59"/>
      <c r="IW44" s="47"/>
      <c r="IX44" s="47"/>
      <c r="IY44" s="47"/>
      <c r="IZ44" s="47"/>
      <c r="JA44" s="47"/>
      <c r="JB44" s="47"/>
    </row>
    <row r="45" spans="1:262" s="7" customFormat="1" ht="13.5" customHeight="1">
      <c r="A45" s="46" t="s">
        <v>314</v>
      </c>
      <c r="B45" s="47" t="s">
        <v>1118</v>
      </c>
      <c r="C45" s="6"/>
      <c r="E45" s="48"/>
      <c r="F45" s="187"/>
      <c r="G45" s="188"/>
      <c r="H45" s="47"/>
      <c r="I45" s="187"/>
      <c r="J45" s="188"/>
      <c r="K45" s="48"/>
      <c r="L45" s="50"/>
      <c r="M45" s="50"/>
      <c r="P45" s="51"/>
      <c r="Q45" s="48"/>
      <c r="R45" s="50"/>
      <c r="S45" s="50"/>
      <c r="U45" s="50"/>
      <c r="V45" s="50"/>
      <c r="W45" s="6"/>
      <c r="Y45" s="48"/>
      <c r="Z45" s="187"/>
      <c r="AA45" s="187"/>
      <c r="AB45" s="47"/>
      <c r="AC45" s="187"/>
      <c r="AD45" s="187"/>
      <c r="AE45" s="48"/>
      <c r="AF45" s="50"/>
      <c r="AG45" s="50"/>
      <c r="AJ45" s="51"/>
      <c r="AK45" s="48"/>
      <c r="AM45" s="50"/>
      <c r="AO45" s="50"/>
      <c r="AP45" s="50"/>
      <c r="AQ45" s="6"/>
      <c r="AS45" s="48"/>
      <c r="AT45" s="187"/>
      <c r="AU45" s="187"/>
      <c r="AV45" s="47"/>
      <c r="AW45" s="188"/>
      <c r="AX45" s="188"/>
      <c r="AY45" s="48"/>
      <c r="AZ45" s="50"/>
      <c r="BA45" s="50"/>
      <c r="BD45" s="51"/>
      <c r="BE45" s="48"/>
      <c r="BF45" s="50"/>
      <c r="BG45" s="50"/>
      <c r="BI45" s="50"/>
      <c r="BJ45" s="50"/>
      <c r="BK45" s="6" t="s">
        <v>1118</v>
      </c>
      <c r="BM45" s="48">
        <v>14595</v>
      </c>
      <c r="BN45" s="187">
        <v>6.3E-3</v>
      </c>
      <c r="BO45" s="187">
        <v>6.3E-3</v>
      </c>
      <c r="BP45" s="47" t="s">
        <v>692</v>
      </c>
      <c r="BQ45" s="187">
        <v>0</v>
      </c>
      <c r="BR45" s="187">
        <v>0</v>
      </c>
      <c r="BS45" s="67"/>
      <c r="BT45" s="50"/>
      <c r="BU45" s="50"/>
      <c r="BX45" s="51"/>
      <c r="BY45" s="48"/>
      <c r="BZ45" s="50"/>
      <c r="CA45" s="50"/>
      <c r="CC45" s="50"/>
      <c r="CD45" s="50"/>
      <c r="CE45" s="48"/>
      <c r="CG45" s="48"/>
      <c r="CH45" s="49"/>
      <c r="CI45" s="49"/>
      <c r="CJ45" s="47"/>
      <c r="CK45" s="49"/>
      <c r="CL45" s="104"/>
      <c r="CM45" s="48"/>
      <c r="CN45" s="50"/>
      <c r="CO45" s="50"/>
      <c r="CR45" s="51"/>
      <c r="CS45" s="48"/>
      <c r="CT45" s="50"/>
      <c r="CU45" s="50"/>
      <c r="CW45" s="50"/>
      <c r="CX45" s="50"/>
      <c r="CY45" s="6"/>
      <c r="DA45" s="48"/>
      <c r="DB45" s="49"/>
      <c r="DC45" s="49"/>
      <c r="DD45" s="47"/>
      <c r="DE45" s="49"/>
      <c r="DF45" s="49"/>
      <c r="DG45" s="48"/>
      <c r="DH45" s="50"/>
      <c r="DI45" s="50"/>
      <c r="DL45" s="51"/>
      <c r="DM45" s="48"/>
      <c r="DN45" s="50"/>
      <c r="DO45" s="50"/>
      <c r="DQ45" s="50"/>
      <c r="DR45" s="50"/>
      <c r="DS45" s="6"/>
      <c r="DU45" s="48"/>
      <c r="DV45" s="49"/>
      <c r="DW45" s="49"/>
      <c r="DX45" s="47"/>
      <c r="DY45" s="49"/>
      <c r="DZ45" s="49"/>
      <c r="EA45" s="48"/>
      <c r="EC45" s="52"/>
      <c r="EF45" s="51"/>
      <c r="EG45" s="48"/>
      <c r="EH45" s="50"/>
      <c r="EI45" s="50"/>
      <c r="EK45" s="50"/>
      <c r="EL45" s="50"/>
      <c r="EM45" s="6"/>
      <c r="EO45" s="48"/>
      <c r="EP45" s="49"/>
      <c r="EQ45" s="49"/>
      <c r="ER45" s="47"/>
      <c r="ES45" s="49"/>
      <c r="ET45" s="49"/>
      <c r="EU45" s="48"/>
      <c r="EV45" s="50"/>
      <c r="EW45" s="50"/>
      <c r="EZ45" s="51"/>
      <c r="FA45" s="48"/>
      <c r="FB45" s="50"/>
      <c r="FC45" s="50"/>
      <c r="FE45" s="50"/>
      <c r="FF45" s="50"/>
      <c r="FG45" s="6"/>
      <c r="FI45" s="48"/>
      <c r="FJ45" s="49"/>
      <c r="FK45" s="49"/>
      <c r="FL45" s="47"/>
      <c r="FM45" s="49"/>
      <c r="FN45" s="49"/>
      <c r="FO45" s="48"/>
      <c r="FP45" s="50"/>
      <c r="FQ45" s="50"/>
      <c r="FT45" s="51"/>
      <c r="FU45" s="48"/>
      <c r="FV45" s="50"/>
      <c r="FW45" s="50"/>
      <c r="FY45" s="50"/>
      <c r="FZ45" s="50"/>
      <c r="GA45" s="61"/>
      <c r="GB45" s="55"/>
      <c r="GC45" s="55"/>
      <c r="GD45" s="56"/>
      <c r="GE45" s="47"/>
      <c r="GF45" s="57"/>
      <c r="GG45" s="56"/>
      <c r="GH45" s="47"/>
      <c r="GI45" s="58"/>
      <c r="GJ45" s="47"/>
      <c r="GK45" s="47"/>
      <c r="GL45" s="47"/>
      <c r="GM45" s="47"/>
      <c r="GN45" s="59"/>
      <c r="GO45" s="47"/>
      <c r="GP45" s="47"/>
      <c r="GQ45" s="47"/>
      <c r="GR45" s="47"/>
      <c r="GS45" s="47"/>
      <c r="GT45" s="47"/>
      <c r="GU45" s="61"/>
      <c r="GV45" s="55"/>
      <c r="GW45" s="55"/>
      <c r="GX45" s="56"/>
      <c r="GY45" s="47"/>
      <c r="GZ45" s="57"/>
      <c r="HA45" s="56"/>
      <c r="HB45" s="47"/>
      <c r="HC45" s="58"/>
      <c r="HD45" s="47"/>
      <c r="HE45" s="47"/>
      <c r="HF45" s="47"/>
      <c r="HG45" s="47"/>
      <c r="HH45" s="59"/>
      <c r="HI45" s="47"/>
      <c r="HJ45" s="47"/>
      <c r="HK45" s="47"/>
      <c r="HL45" s="47"/>
      <c r="HM45" s="47"/>
      <c r="HN45" s="47"/>
      <c r="HO45" s="61"/>
      <c r="HP45" s="55"/>
      <c r="HQ45" s="55"/>
      <c r="HR45" s="56"/>
      <c r="HS45" s="47"/>
      <c r="HT45" s="57"/>
      <c r="HU45" s="56"/>
      <c r="HV45" s="47"/>
      <c r="HW45" s="58"/>
      <c r="HX45" s="47"/>
      <c r="HY45" s="47"/>
      <c r="HZ45" s="47"/>
      <c r="IA45" s="47"/>
      <c r="IB45" s="59"/>
      <c r="IC45" s="47"/>
      <c r="ID45" s="47"/>
      <c r="IE45" s="47"/>
      <c r="IF45" s="47"/>
      <c r="IG45" s="47"/>
      <c r="IH45" s="47"/>
      <c r="II45" s="61"/>
      <c r="IJ45" s="55"/>
      <c r="IK45" s="55"/>
      <c r="IL45" s="56"/>
      <c r="IM45" s="47"/>
      <c r="IN45" s="57"/>
      <c r="IO45" s="56"/>
      <c r="IP45" s="47"/>
      <c r="IQ45" s="58"/>
      <c r="IR45" s="47"/>
      <c r="IS45" s="47"/>
      <c r="IT45" s="47"/>
      <c r="IU45" s="47"/>
      <c r="IV45" s="59"/>
      <c r="IW45" s="47"/>
      <c r="IX45" s="47"/>
      <c r="IY45" s="47"/>
      <c r="IZ45" s="47"/>
      <c r="JA45" s="47"/>
      <c r="JB45" s="47"/>
    </row>
    <row r="46" spans="1:262" s="7" customFormat="1" ht="13.5" customHeight="1">
      <c r="A46" s="46" t="s">
        <v>368</v>
      </c>
      <c r="B46" s="47" t="s">
        <v>1122</v>
      </c>
      <c r="C46" s="6"/>
      <c r="E46" s="48"/>
      <c r="F46" s="187"/>
      <c r="G46" s="188"/>
      <c r="H46" s="47"/>
      <c r="I46" s="187"/>
      <c r="J46" s="188"/>
      <c r="K46" s="48"/>
      <c r="L46" s="50"/>
      <c r="M46" s="50"/>
      <c r="P46" s="51"/>
      <c r="Q46" s="48"/>
      <c r="R46" s="50"/>
      <c r="S46" s="50"/>
      <c r="U46" s="50"/>
      <c r="V46" s="50"/>
      <c r="W46" s="6"/>
      <c r="Y46" s="48"/>
      <c r="Z46" s="187"/>
      <c r="AA46" s="187"/>
      <c r="AB46" s="47"/>
      <c r="AC46" s="187"/>
      <c r="AD46" s="187"/>
      <c r="AE46" s="48"/>
      <c r="AF46" s="50"/>
      <c r="AG46" s="50"/>
      <c r="AJ46" s="51"/>
      <c r="AK46" s="48"/>
      <c r="AM46" s="50"/>
      <c r="AO46" s="50"/>
      <c r="AP46" s="50"/>
      <c r="AQ46" s="6"/>
      <c r="AS46" s="48"/>
      <c r="AT46" s="187"/>
      <c r="AU46" s="187"/>
      <c r="AV46" s="47"/>
      <c r="AW46" s="188"/>
      <c r="AX46" s="188"/>
      <c r="AY46" s="48"/>
      <c r="AZ46" s="50"/>
      <c r="BA46" s="50"/>
      <c r="BD46" s="51"/>
      <c r="BE46" s="48"/>
      <c r="BF46" s="50"/>
      <c r="BG46" s="50"/>
      <c r="BI46" s="50"/>
      <c r="BJ46" s="50"/>
      <c r="BK46" s="6"/>
      <c r="BM46" s="48"/>
      <c r="BN46" s="187"/>
      <c r="BO46" s="187"/>
      <c r="BP46" s="47"/>
      <c r="BQ46" s="187"/>
      <c r="BR46" s="187"/>
      <c r="BS46" s="67"/>
      <c r="BT46" s="50"/>
      <c r="BU46" s="50"/>
      <c r="BX46" s="51"/>
      <c r="BY46" s="48"/>
      <c r="BZ46" s="50"/>
      <c r="CA46" s="50"/>
      <c r="CC46" s="50"/>
      <c r="CD46" s="50"/>
      <c r="CE46" s="48" t="s">
        <v>519</v>
      </c>
      <c r="CG46" s="48">
        <v>307287</v>
      </c>
      <c r="CH46" s="49">
        <v>0.12139999999999999</v>
      </c>
      <c r="CI46" s="187">
        <v>0.12140000000000001</v>
      </c>
      <c r="CJ46" s="47">
        <v>22</v>
      </c>
      <c r="CK46" s="49">
        <v>0.14660000000000001</v>
      </c>
      <c r="CL46" s="49">
        <f t="shared" ref="CL46:CL50" si="0">CK46-BQ46</f>
        <v>0.14660000000000001</v>
      </c>
      <c r="CM46" s="48"/>
      <c r="CN46" s="50"/>
      <c r="CO46" s="50"/>
      <c r="CR46" s="51"/>
      <c r="CS46" s="48"/>
      <c r="CT46" s="50"/>
      <c r="CU46" s="50"/>
      <c r="CW46" s="50"/>
      <c r="CX46" s="50"/>
      <c r="CY46" s="6" t="s">
        <v>519</v>
      </c>
      <c r="DA46" s="48">
        <v>150266</v>
      </c>
      <c r="DB46" s="49">
        <v>5.8841864788939768E-2</v>
      </c>
      <c r="DC46" s="49">
        <v>-6.2558135211060226E-2</v>
      </c>
      <c r="DD46" s="47">
        <v>11</v>
      </c>
      <c r="DE46" s="49">
        <v>7.3333333333333334E-2</v>
      </c>
      <c r="DF46" s="49">
        <v>-7.3266666666666674E-2</v>
      </c>
      <c r="DG46" s="48"/>
      <c r="DH46" s="50"/>
      <c r="DI46" s="50"/>
      <c r="DL46" s="51"/>
      <c r="DM46" s="48"/>
      <c r="DN46" s="50"/>
      <c r="DO46" s="50"/>
      <c r="DQ46" s="50"/>
      <c r="DR46" s="50"/>
      <c r="DS46" s="6" t="s">
        <v>1643</v>
      </c>
      <c r="DT46" s="7">
        <v>23</v>
      </c>
      <c r="DU46" s="48">
        <v>315558</v>
      </c>
      <c r="DV46" s="49">
        <v>0.12100776531492666</v>
      </c>
      <c r="DW46" s="49">
        <v>6.2165900525986889E-2</v>
      </c>
      <c r="DX46" s="47">
        <v>21</v>
      </c>
      <c r="DY46" s="49">
        <v>0.14000000000000001</v>
      </c>
      <c r="DZ46" s="49">
        <v>6.666666666666668E-2</v>
      </c>
      <c r="EA46" s="48"/>
      <c r="EC46" s="52"/>
      <c r="EF46" s="51"/>
      <c r="EG46" s="48"/>
      <c r="EH46" s="50"/>
      <c r="EI46" s="50"/>
      <c r="EK46" s="50"/>
      <c r="EL46" s="50"/>
      <c r="EM46" s="6"/>
      <c r="EO46" s="48">
        <v>179246</v>
      </c>
      <c r="EP46" s="49">
        <v>6.2205558125580644E-2</v>
      </c>
      <c r="EQ46" s="49">
        <v>-5.8802207189346013E-2</v>
      </c>
      <c r="ER46" s="47">
        <v>13</v>
      </c>
      <c r="ES46" s="49">
        <v>8.666666666666667E-2</v>
      </c>
      <c r="ET46" s="49">
        <v>-5.3333333333333344E-2</v>
      </c>
      <c r="EU46" s="48"/>
      <c r="EV46" s="50"/>
      <c r="EW46" s="50"/>
      <c r="EZ46" s="51"/>
      <c r="FA46" s="48"/>
      <c r="FB46" s="50"/>
      <c r="FC46" s="50"/>
      <c r="FE46" s="50"/>
      <c r="FF46" s="50"/>
      <c r="FG46" s="6"/>
      <c r="FI46" s="48"/>
      <c r="FJ46" s="49"/>
      <c r="FK46" s="49"/>
      <c r="FL46" s="47"/>
      <c r="FM46" s="49"/>
      <c r="FN46" s="49"/>
      <c r="FO46" s="48"/>
      <c r="FP46" s="50"/>
      <c r="FQ46" s="50"/>
      <c r="FT46" s="51"/>
      <c r="FU46" s="48"/>
      <c r="FV46" s="50"/>
      <c r="FW46" s="50"/>
      <c r="FY46" s="50"/>
      <c r="FZ46" s="50"/>
      <c r="GA46" s="61"/>
      <c r="GB46" s="55"/>
      <c r="GC46" s="55"/>
      <c r="GD46" s="62"/>
      <c r="GE46" s="47"/>
      <c r="GF46" s="55"/>
      <c r="GG46" s="56"/>
      <c r="GH46" s="47"/>
      <c r="GI46" s="58"/>
      <c r="GJ46" s="47"/>
      <c r="GK46" s="47"/>
      <c r="GL46" s="47"/>
      <c r="GM46" s="47"/>
      <c r="GN46" s="59"/>
      <c r="GO46" s="47"/>
      <c r="GP46" s="47"/>
      <c r="GQ46" s="47"/>
      <c r="GR46" s="47"/>
      <c r="GS46" s="47"/>
      <c r="GT46" s="47"/>
      <c r="GU46" s="61"/>
      <c r="GV46" s="55"/>
      <c r="GW46" s="55"/>
      <c r="GX46" s="62"/>
      <c r="GY46" s="47"/>
      <c r="GZ46" s="55"/>
      <c r="HA46" s="56"/>
      <c r="HB46" s="47"/>
      <c r="HC46" s="58"/>
      <c r="HD46" s="47"/>
      <c r="HE46" s="47"/>
      <c r="HF46" s="47"/>
      <c r="HG46" s="47"/>
      <c r="HH46" s="59"/>
      <c r="HI46" s="47"/>
      <c r="HJ46" s="47"/>
      <c r="HK46" s="47"/>
      <c r="HL46" s="47"/>
      <c r="HM46" s="47"/>
      <c r="HN46" s="47"/>
      <c r="HO46" s="61"/>
      <c r="HP46" s="55"/>
      <c r="HQ46" s="55"/>
      <c r="HR46" s="62"/>
      <c r="HS46" s="47"/>
      <c r="HT46" s="55"/>
      <c r="HU46" s="56"/>
      <c r="HV46" s="47"/>
      <c r="HW46" s="58"/>
      <c r="HX46" s="47"/>
      <c r="HY46" s="47"/>
      <c r="HZ46" s="47"/>
      <c r="IA46" s="47"/>
      <c r="IB46" s="59"/>
      <c r="IC46" s="47"/>
      <c r="ID46" s="47"/>
      <c r="IE46" s="47"/>
      <c r="IF46" s="47"/>
      <c r="IG46" s="47"/>
      <c r="IH46" s="47"/>
      <c r="II46" s="61"/>
      <c r="IJ46" s="55"/>
      <c r="IK46" s="55"/>
      <c r="IL46" s="62"/>
      <c r="IM46" s="47"/>
      <c r="IN46" s="55"/>
      <c r="IO46" s="56"/>
      <c r="IP46" s="47"/>
      <c r="IQ46" s="58"/>
      <c r="IR46" s="47"/>
      <c r="IS46" s="47"/>
      <c r="IT46" s="47"/>
      <c r="IU46" s="47"/>
      <c r="IV46" s="59"/>
      <c r="IW46" s="47"/>
      <c r="IX46" s="47"/>
      <c r="IY46" s="47"/>
      <c r="IZ46" s="47"/>
      <c r="JA46" s="47"/>
      <c r="JB46" s="47"/>
    </row>
    <row r="47" spans="1:262" s="7" customFormat="1" ht="13.5" customHeight="1">
      <c r="A47" s="46" t="s">
        <v>371</v>
      </c>
      <c r="B47" s="47" t="s">
        <v>1123</v>
      </c>
      <c r="C47" s="6"/>
      <c r="E47" s="48"/>
      <c r="F47" s="187"/>
      <c r="G47" s="188"/>
      <c r="H47" s="47"/>
      <c r="I47" s="187"/>
      <c r="J47" s="188"/>
      <c r="K47" s="48"/>
      <c r="L47" s="50"/>
      <c r="M47" s="50"/>
      <c r="P47" s="51"/>
      <c r="Q47" s="48"/>
      <c r="R47" s="50"/>
      <c r="S47" s="50"/>
      <c r="U47" s="50"/>
      <c r="V47" s="50"/>
      <c r="W47" s="6"/>
      <c r="Y47" s="48"/>
      <c r="Z47" s="187"/>
      <c r="AA47" s="187"/>
      <c r="AB47" s="47"/>
      <c r="AC47" s="187"/>
      <c r="AD47" s="187"/>
      <c r="AE47" s="48"/>
      <c r="AF47" s="50"/>
      <c r="AG47" s="50"/>
      <c r="AJ47" s="51"/>
      <c r="AK47" s="48"/>
      <c r="AM47" s="50"/>
      <c r="AO47" s="50"/>
      <c r="AP47" s="50"/>
      <c r="AQ47" s="6"/>
      <c r="AS47" s="48"/>
      <c r="AT47" s="187"/>
      <c r="AU47" s="187"/>
      <c r="AV47" s="47"/>
      <c r="AW47" s="50"/>
      <c r="AX47" s="50"/>
      <c r="AY47" s="48"/>
      <c r="AZ47" s="50"/>
      <c r="BA47" s="50"/>
      <c r="BD47" s="51"/>
      <c r="BE47" s="48"/>
      <c r="BF47" s="50"/>
      <c r="BG47" s="50"/>
      <c r="BI47" s="50"/>
      <c r="BJ47" s="50"/>
      <c r="BK47" s="6"/>
      <c r="BM47" s="48"/>
      <c r="BN47" s="49"/>
      <c r="BO47" s="49"/>
      <c r="BP47" s="47"/>
      <c r="BQ47" s="187"/>
      <c r="BR47" s="187"/>
      <c r="BS47" s="67"/>
      <c r="BT47" s="50"/>
      <c r="BU47" s="50"/>
      <c r="BX47" s="51"/>
      <c r="BY47" s="48"/>
      <c r="BZ47" s="50"/>
      <c r="CA47" s="50"/>
      <c r="CC47" s="50"/>
      <c r="CD47" s="50"/>
      <c r="CE47" s="48" t="s">
        <v>616</v>
      </c>
      <c r="CG47" s="48">
        <v>205538</v>
      </c>
      <c r="CH47" s="49">
        <v>8.1199999999999994E-2</v>
      </c>
      <c r="CI47" s="187">
        <v>8.1199999999999994E-2</v>
      </c>
      <c r="CJ47" s="47">
        <v>14</v>
      </c>
      <c r="CK47" s="49">
        <v>9.3299999999999994E-2</v>
      </c>
      <c r="CL47" s="49">
        <f t="shared" si="0"/>
        <v>9.3299999999999994E-2</v>
      </c>
      <c r="CM47" s="48"/>
      <c r="CN47" s="50"/>
      <c r="CO47" s="50"/>
      <c r="CR47" s="51"/>
      <c r="CS47" s="48"/>
      <c r="CT47" s="50"/>
      <c r="CU47" s="50"/>
      <c r="CW47" s="50"/>
      <c r="CX47" s="50"/>
      <c r="CY47" s="6" t="s">
        <v>1124</v>
      </c>
      <c r="DA47" s="48">
        <v>176088</v>
      </c>
      <c r="DB47" s="49">
        <v>6.895336461311824E-2</v>
      </c>
      <c r="DC47" s="49">
        <v>-1.2246635386881755E-2</v>
      </c>
      <c r="DD47" s="47">
        <v>13</v>
      </c>
      <c r="DE47" s="49">
        <v>8.666666666666667E-2</v>
      </c>
      <c r="DF47" s="49">
        <v>-6.6333333333333244E-3</v>
      </c>
      <c r="DG47" s="48"/>
      <c r="DH47" s="50"/>
      <c r="DI47" s="50"/>
      <c r="DL47" s="51"/>
      <c r="DM47" s="48"/>
      <c r="DN47" s="50"/>
      <c r="DO47" s="50"/>
      <c r="DQ47" s="50"/>
      <c r="DR47" s="50"/>
      <c r="DS47" s="6" t="s">
        <v>1124</v>
      </c>
      <c r="DT47" s="7">
        <v>11</v>
      </c>
      <c r="DU47" s="48">
        <v>169593</v>
      </c>
      <c r="DV47" s="49">
        <v>6.5000000000000002E-2</v>
      </c>
      <c r="DW47" s="49">
        <v>-3.9533646131182376E-3</v>
      </c>
      <c r="DX47" s="47">
        <v>11</v>
      </c>
      <c r="DY47" s="49">
        <v>7.3333333333333334E-2</v>
      </c>
      <c r="DZ47" s="49">
        <v>-1.3333333333333336E-2</v>
      </c>
      <c r="EA47" s="48"/>
      <c r="EC47" s="52"/>
      <c r="EF47" s="51"/>
      <c r="EG47" s="48"/>
      <c r="EH47" s="50"/>
      <c r="EI47" s="50"/>
      <c r="EK47" s="50"/>
      <c r="EL47" s="50"/>
      <c r="EM47" s="6"/>
      <c r="EO47" s="48">
        <v>59174</v>
      </c>
      <c r="EP47" s="49">
        <v>2.0535753637588056E-2</v>
      </c>
      <c r="EQ47" s="49">
        <v>-4.4464246362411947E-2</v>
      </c>
      <c r="ER47" s="47">
        <v>0</v>
      </c>
      <c r="ES47" s="49">
        <v>0</v>
      </c>
      <c r="ET47" s="49">
        <v>-7.3333333333333334E-2</v>
      </c>
      <c r="EU47" s="48"/>
      <c r="EV47" s="50"/>
      <c r="EW47" s="50"/>
      <c r="EZ47" s="51"/>
      <c r="FA47" s="48"/>
      <c r="FB47" s="50"/>
      <c r="FC47" s="50"/>
      <c r="FE47" s="50"/>
      <c r="FF47" s="50"/>
      <c r="FG47" s="6"/>
      <c r="FI47" s="48"/>
      <c r="FJ47" s="49"/>
      <c r="FK47" s="49"/>
      <c r="FL47" s="47"/>
      <c r="FM47" s="49"/>
      <c r="FN47" s="49"/>
      <c r="FO47" s="48"/>
      <c r="FP47" s="50"/>
      <c r="FQ47" s="50"/>
      <c r="FT47" s="51"/>
      <c r="FU47" s="48"/>
      <c r="FV47" s="50"/>
      <c r="FW47" s="50"/>
      <c r="FY47" s="50"/>
      <c r="FZ47" s="50"/>
      <c r="GA47" s="63"/>
      <c r="GB47" s="55"/>
      <c r="GC47" s="56"/>
      <c r="GD47" s="57"/>
      <c r="GE47" s="56"/>
      <c r="GF47" s="55"/>
      <c r="GG47" s="56"/>
      <c r="GH47" s="56"/>
      <c r="GI47" s="64"/>
      <c r="GJ47" s="56"/>
      <c r="GN47" s="51"/>
      <c r="GS47" s="57"/>
      <c r="GT47" s="56"/>
      <c r="GU47" s="63"/>
      <c r="GV47" s="55"/>
      <c r="GW47" s="56"/>
      <c r="GX47" s="57"/>
      <c r="GY47" s="56"/>
      <c r="GZ47" s="55"/>
      <c r="HA47" s="56"/>
      <c r="HB47" s="56"/>
      <c r="HC47" s="64"/>
      <c r="HD47" s="56"/>
      <c r="HH47" s="51"/>
      <c r="HM47" s="57"/>
      <c r="HN47" s="56"/>
      <c r="HO47" s="63"/>
      <c r="HP47" s="55"/>
      <c r="HQ47" s="56"/>
      <c r="HR47" s="57"/>
      <c r="HS47" s="56"/>
      <c r="HT47" s="55"/>
      <c r="HU47" s="56"/>
      <c r="HV47" s="56"/>
      <c r="HW47" s="64"/>
      <c r="HX47" s="56"/>
      <c r="IB47" s="51"/>
      <c r="IG47" s="57"/>
      <c r="IH47" s="56"/>
      <c r="II47" s="63"/>
      <c r="IJ47" s="55"/>
      <c r="IK47" s="56"/>
      <c r="IL47" s="57"/>
      <c r="IM47" s="56"/>
      <c r="IN47" s="55"/>
      <c r="IO47" s="56"/>
      <c r="IP47" s="56"/>
      <c r="IQ47" s="64"/>
      <c r="IR47" s="56"/>
      <c r="IV47" s="51"/>
      <c r="JA47" s="57"/>
      <c r="JB47" s="56"/>
    </row>
    <row r="48" spans="1:262" s="7" customFormat="1" ht="13.5" customHeight="1">
      <c r="A48" s="46" t="s">
        <v>372</v>
      </c>
      <c r="B48" s="47" t="s">
        <v>1125</v>
      </c>
      <c r="C48" s="6"/>
      <c r="E48" s="48"/>
      <c r="F48" s="187"/>
      <c r="G48" s="188"/>
      <c r="H48" s="47"/>
      <c r="I48" s="187"/>
      <c r="J48" s="188"/>
      <c r="K48" s="48"/>
      <c r="L48" s="50"/>
      <c r="M48" s="50"/>
      <c r="P48" s="51"/>
      <c r="Q48" s="48"/>
      <c r="R48" s="50"/>
      <c r="S48" s="50"/>
      <c r="U48" s="50"/>
      <c r="V48" s="50"/>
      <c r="W48" s="6"/>
      <c r="Y48" s="48"/>
      <c r="Z48" s="49"/>
      <c r="AA48" s="49"/>
      <c r="AB48" s="47"/>
      <c r="AC48" s="49"/>
      <c r="AD48" s="49"/>
      <c r="AE48" s="48"/>
      <c r="AF48" s="50"/>
      <c r="AG48" s="50"/>
      <c r="AJ48" s="51"/>
      <c r="AK48" s="48"/>
      <c r="AM48" s="50"/>
      <c r="AO48" s="50"/>
      <c r="AP48" s="50"/>
      <c r="AQ48" s="6"/>
      <c r="AS48" s="48"/>
      <c r="AT48" s="187"/>
      <c r="AU48" s="187"/>
      <c r="AV48" s="47"/>
      <c r="AW48" s="49"/>
      <c r="AX48" s="49"/>
      <c r="AY48" s="48"/>
      <c r="AZ48" s="50"/>
      <c r="BA48" s="50"/>
      <c r="BD48" s="51"/>
      <c r="BE48" s="48"/>
      <c r="BF48" s="50"/>
      <c r="BG48" s="50"/>
      <c r="BI48" s="50"/>
      <c r="BJ48" s="50"/>
      <c r="BK48" s="6"/>
      <c r="BM48" s="48"/>
      <c r="BN48" s="49"/>
      <c r="BO48" s="49"/>
      <c r="BP48" s="47"/>
      <c r="BQ48" s="187"/>
      <c r="BR48" s="187"/>
      <c r="BS48" s="67"/>
      <c r="BT48" s="50"/>
      <c r="BU48" s="50"/>
      <c r="BX48" s="51"/>
      <c r="BY48" s="48"/>
      <c r="BZ48" s="50"/>
      <c r="CA48" s="50"/>
      <c r="CC48" s="50"/>
      <c r="CD48" s="50"/>
      <c r="CE48" s="48" t="s">
        <v>1126</v>
      </c>
      <c r="CG48" s="48">
        <v>33724</v>
      </c>
      <c r="CH48" s="49">
        <v>1.3299999999999999E-2</v>
      </c>
      <c r="CI48" s="187">
        <v>1.3300000000000001E-2</v>
      </c>
      <c r="CJ48" s="47">
        <v>0</v>
      </c>
      <c r="CK48" s="49">
        <v>0</v>
      </c>
      <c r="CL48" s="49">
        <f t="shared" si="0"/>
        <v>0</v>
      </c>
      <c r="CM48" s="48"/>
      <c r="CN48" s="50"/>
      <c r="CO48" s="50"/>
      <c r="CR48" s="51"/>
      <c r="CS48" s="48"/>
      <c r="CT48" s="50"/>
      <c r="CU48" s="50"/>
      <c r="CW48" s="50"/>
      <c r="CX48" s="50"/>
      <c r="CY48" s="6" t="s">
        <v>525</v>
      </c>
      <c r="DA48" s="48">
        <v>40460</v>
      </c>
      <c r="DB48" s="49">
        <v>1.5843516493155491E-2</v>
      </c>
      <c r="DC48" s="49">
        <v>2.5435164931554913E-3</v>
      </c>
      <c r="DD48" s="47">
        <v>0</v>
      </c>
      <c r="DE48" s="49">
        <v>0</v>
      </c>
      <c r="DF48" s="49">
        <v>0</v>
      </c>
      <c r="DG48" s="48"/>
      <c r="DH48" s="50"/>
      <c r="DI48" s="50"/>
      <c r="DL48" s="51"/>
      <c r="DM48" s="48"/>
      <c r="DN48" s="50"/>
      <c r="DO48" s="50"/>
      <c r="DQ48" s="50"/>
      <c r="DR48" s="50"/>
      <c r="DS48" s="6" t="s">
        <v>1645</v>
      </c>
      <c r="DT48" s="7">
        <v>19</v>
      </c>
      <c r="DU48" s="48">
        <v>209779</v>
      </c>
      <c r="DV48" s="49">
        <v>8.0444444444444443E-2</v>
      </c>
      <c r="DW48" s="49">
        <v>6.4600927951288953E-2</v>
      </c>
      <c r="DX48" s="47">
        <v>14</v>
      </c>
      <c r="DY48" s="49">
        <v>9.3333333333333338E-2</v>
      </c>
      <c r="DZ48" s="49">
        <v>9.3333333333333338E-2</v>
      </c>
      <c r="EA48" s="48"/>
      <c r="EC48" s="52"/>
      <c r="EF48" s="51"/>
      <c r="EG48" s="48"/>
      <c r="EH48" s="50"/>
      <c r="EI48" s="50"/>
      <c r="EK48" s="50"/>
      <c r="EL48" s="50"/>
      <c r="EM48" s="6" t="s">
        <v>1693</v>
      </c>
      <c r="EO48" s="48">
        <v>229660</v>
      </c>
      <c r="EP48" s="49">
        <v>7.9701240078556002E-2</v>
      </c>
      <c r="EQ48" s="49">
        <v>-7.4320436588844185E-4</v>
      </c>
      <c r="ER48" s="47">
        <v>17</v>
      </c>
      <c r="ES48" s="49">
        <v>0.11333333333333333</v>
      </c>
      <c r="ET48" s="49">
        <v>1.999999999999999E-2</v>
      </c>
      <c r="EU48" s="48"/>
      <c r="EV48" s="50"/>
      <c r="EW48" s="50"/>
      <c r="EZ48" s="51"/>
      <c r="FA48" s="48"/>
      <c r="FB48" s="50"/>
      <c r="FC48" s="50"/>
      <c r="FE48" s="50"/>
      <c r="FF48" s="50"/>
      <c r="FG48" s="6"/>
      <c r="FI48" s="48"/>
      <c r="FJ48" s="49"/>
      <c r="FK48" s="49"/>
      <c r="FL48" s="47"/>
      <c r="FM48" s="49"/>
      <c r="FN48" s="49"/>
      <c r="FO48" s="48"/>
      <c r="FP48" s="50"/>
      <c r="FQ48" s="50"/>
      <c r="FT48" s="51"/>
      <c r="FU48" s="48"/>
      <c r="FV48" s="50"/>
      <c r="FW48" s="50"/>
      <c r="FY48" s="50"/>
      <c r="FZ48" s="50"/>
      <c r="GA48" s="61"/>
      <c r="GB48" s="55"/>
      <c r="GC48" s="55"/>
      <c r="GD48" s="62"/>
      <c r="GE48" s="47"/>
      <c r="GF48" s="55"/>
      <c r="GG48" s="56"/>
      <c r="GH48" s="47"/>
      <c r="GI48" s="58"/>
      <c r="GJ48" s="47"/>
      <c r="GK48" s="47"/>
      <c r="GL48" s="47"/>
      <c r="GM48" s="47"/>
      <c r="GN48" s="59"/>
      <c r="GO48" s="47"/>
      <c r="GP48" s="47"/>
      <c r="GQ48" s="47"/>
      <c r="GR48" s="47"/>
      <c r="GS48" s="47"/>
      <c r="GT48" s="47"/>
      <c r="GU48" s="61"/>
      <c r="GV48" s="55"/>
      <c r="GW48" s="55"/>
      <c r="GX48" s="62"/>
      <c r="GY48" s="47"/>
      <c r="GZ48" s="55"/>
      <c r="HA48" s="56"/>
      <c r="HB48" s="47"/>
      <c r="HC48" s="58"/>
      <c r="HD48" s="47"/>
      <c r="HE48" s="47"/>
      <c r="HF48" s="47"/>
      <c r="HG48" s="47"/>
      <c r="HH48" s="59"/>
      <c r="HI48" s="47"/>
      <c r="HJ48" s="47"/>
      <c r="HK48" s="47"/>
      <c r="HL48" s="47"/>
      <c r="HM48" s="47"/>
      <c r="HN48" s="47"/>
      <c r="HO48" s="61"/>
      <c r="HP48" s="55"/>
      <c r="HQ48" s="55"/>
      <c r="HR48" s="62"/>
      <c r="HS48" s="47"/>
      <c r="HT48" s="55"/>
      <c r="HU48" s="56"/>
      <c r="HV48" s="47"/>
      <c r="HW48" s="58"/>
      <c r="HX48" s="47"/>
      <c r="HY48" s="47"/>
      <c r="HZ48" s="47"/>
      <c r="IA48" s="47"/>
      <c r="IB48" s="59"/>
      <c r="IC48" s="47"/>
      <c r="ID48" s="47"/>
      <c r="IE48" s="47"/>
      <c r="IF48" s="47"/>
      <c r="IG48" s="47"/>
      <c r="IH48" s="47"/>
      <c r="II48" s="61"/>
      <c r="IJ48" s="55"/>
      <c r="IK48" s="55"/>
      <c r="IL48" s="62"/>
      <c r="IM48" s="47"/>
      <c r="IN48" s="55"/>
      <c r="IO48" s="56"/>
      <c r="IP48" s="47"/>
      <c r="IQ48" s="58"/>
      <c r="IR48" s="47"/>
      <c r="IS48" s="47"/>
      <c r="IT48" s="47"/>
      <c r="IU48" s="47"/>
      <c r="IV48" s="59"/>
      <c r="IW48" s="47"/>
      <c r="IX48" s="47"/>
      <c r="IY48" s="47"/>
      <c r="IZ48" s="47"/>
      <c r="JA48" s="47"/>
      <c r="JB48" s="47"/>
    </row>
    <row r="49" spans="1:262" s="7" customFormat="1" ht="13.5" customHeight="1">
      <c r="A49" s="46" t="s">
        <v>373</v>
      </c>
      <c r="B49" s="47" t="s">
        <v>1127</v>
      </c>
      <c r="C49" s="6"/>
      <c r="E49" s="48"/>
      <c r="F49" s="187"/>
      <c r="G49" s="188"/>
      <c r="H49" s="47"/>
      <c r="I49" s="187"/>
      <c r="J49" s="188"/>
      <c r="K49" s="48"/>
      <c r="L49" s="50"/>
      <c r="M49" s="50"/>
      <c r="P49" s="51"/>
      <c r="Q49" s="48"/>
      <c r="R49" s="50"/>
      <c r="S49" s="50"/>
      <c r="U49" s="50"/>
      <c r="V49" s="50"/>
      <c r="W49" s="6"/>
      <c r="Y49" s="48"/>
      <c r="Z49" s="49"/>
      <c r="AA49" s="49"/>
      <c r="AB49" s="47"/>
      <c r="AC49" s="49"/>
      <c r="AD49" s="49"/>
      <c r="AE49" s="48"/>
      <c r="AF49" s="50"/>
      <c r="AG49" s="50"/>
      <c r="AJ49" s="51"/>
      <c r="AK49" s="48"/>
      <c r="AM49" s="50"/>
      <c r="AO49" s="50"/>
      <c r="AP49" s="50"/>
      <c r="AQ49" s="6"/>
      <c r="AS49" s="48"/>
      <c r="AT49" s="187"/>
      <c r="AU49" s="187"/>
      <c r="AV49" s="47"/>
      <c r="AW49" s="49"/>
      <c r="AX49" s="49"/>
      <c r="AY49" s="48"/>
      <c r="AZ49" s="50"/>
      <c r="BA49" s="50"/>
      <c r="BD49" s="51"/>
      <c r="BE49" s="48"/>
      <c r="BF49" s="50"/>
      <c r="BG49" s="50"/>
      <c r="BI49" s="50"/>
      <c r="BJ49" s="50"/>
      <c r="BK49" s="6"/>
      <c r="BM49" s="48"/>
      <c r="BN49" s="49"/>
      <c r="BO49" s="49"/>
      <c r="BP49" s="47"/>
      <c r="BQ49" s="187"/>
      <c r="BR49" s="187"/>
      <c r="BS49" s="67"/>
      <c r="BT49" s="50"/>
      <c r="BU49" s="50"/>
      <c r="BX49" s="51"/>
      <c r="BY49" s="48"/>
      <c r="BZ49" s="50"/>
      <c r="CA49" s="50"/>
      <c r="CC49" s="50"/>
      <c r="CD49" s="50"/>
      <c r="CE49" s="48" t="s">
        <v>1127</v>
      </c>
      <c r="CG49" s="48">
        <v>17741</v>
      </c>
      <c r="CH49" s="49">
        <v>7.0000000000000001E-3</v>
      </c>
      <c r="CI49" s="187">
        <v>6.9999999999999993E-3</v>
      </c>
      <c r="CJ49" s="47">
        <v>0</v>
      </c>
      <c r="CK49" s="49">
        <v>0</v>
      </c>
      <c r="CL49" s="49">
        <f t="shared" si="0"/>
        <v>0</v>
      </c>
      <c r="CM49" s="48"/>
      <c r="CN49" s="50"/>
      <c r="CO49" s="50"/>
      <c r="CR49" s="51"/>
      <c r="CS49" s="48"/>
      <c r="CT49" s="50"/>
      <c r="CU49" s="50"/>
      <c r="CW49" s="50"/>
      <c r="CX49" s="50"/>
      <c r="CY49" s="6"/>
      <c r="DA49" s="48"/>
      <c r="DB49" s="49"/>
      <c r="DC49" s="49"/>
      <c r="DD49" s="47"/>
      <c r="DE49" s="49"/>
      <c r="DF49" s="49"/>
      <c r="DG49" s="48"/>
      <c r="DH49" s="50"/>
      <c r="DI49" s="50"/>
      <c r="DL49" s="51"/>
      <c r="DM49" s="48"/>
      <c r="DN49" s="50"/>
      <c r="DO49" s="50"/>
      <c r="DQ49" s="50"/>
      <c r="DR49" s="50"/>
      <c r="DS49" s="6"/>
      <c r="DU49" s="48"/>
      <c r="DV49" s="49"/>
      <c r="DW49" s="49"/>
      <c r="DX49" s="47"/>
      <c r="DY49" s="49"/>
      <c r="DZ49" s="49"/>
      <c r="EA49" s="48"/>
      <c r="EC49" s="52"/>
      <c r="EF49" s="51"/>
      <c r="EG49" s="48"/>
      <c r="EH49" s="50"/>
      <c r="EI49" s="50"/>
      <c r="EK49" s="50"/>
      <c r="EL49" s="50"/>
      <c r="EM49" s="6"/>
      <c r="EO49" s="48"/>
      <c r="EP49" s="49"/>
      <c r="EQ49" s="49"/>
      <c r="ER49" s="47"/>
      <c r="ES49" s="49"/>
      <c r="ET49" s="49"/>
      <c r="EU49" s="48"/>
      <c r="EV49" s="50"/>
      <c r="EW49" s="50"/>
      <c r="EZ49" s="51"/>
      <c r="FA49" s="48"/>
      <c r="FB49" s="50"/>
      <c r="FC49" s="50"/>
      <c r="FE49" s="50"/>
      <c r="FF49" s="50"/>
      <c r="FG49" s="6"/>
      <c r="FI49" s="48"/>
      <c r="FJ49" s="49"/>
      <c r="FK49" s="49"/>
      <c r="FL49" s="47"/>
      <c r="FM49" s="49"/>
      <c r="FN49" s="49"/>
      <c r="FO49" s="48"/>
      <c r="FP49" s="50"/>
      <c r="FQ49" s="50"/>
      <c r="FT49" s="51"/>
      <c r="FU49" s="48"/>
      <c r="FV49" s="50"/>
      <c r="FW49" s="50"/>
      <c r="FY49" s="50"/>
      <c r="FZ49" s="50"/>
      <c r="GA49" s="61"/>
      <c r="GB49" s="55"/>
      <c r="GC49" s="55"/>
      <c r="GD49" s="62"/>
      <c r="GE49" s="62"/>
      <c r="GF49" s="55"/>
      <c r="GG49" s="56"/>
      <c r="GH49" s="47"/>
      <c r="GI49" s="58"/>
      <c r="GJ49" s="47"/>
      <c r="GK49" s="47"/>
      <c r="GL49" s="47"/>
      <c r="GM49" s="47"/>
      <c r="GN49" s="59"/>
      <c r="GO49" s="47"/>
      <c r="GP49" s="47"/>
      <c r="GQ49" s="47"/>
      <c r="GR49" s="47"/>
      <c r="GS49" s="47"/>
      <c r="GT49" s="47"/>
      <c r="GU49" s="61"/>
      <c r="GV49" s="55"/>
      <c r="GW49" s="55"/>
      <c r="GX49" s="62"/>
      <c r="GY49" s="62"/>
      <c r="GZ49" s="55"/>
      <c r="HA49" s="56"/>
      <c r="HB49" s="47"/>
      <c r="HC49" s="58"/>
      <c r="HD49" s="47"/>
      <c r="HE49" s="47"/>
      <c r="HF49" s="47"/>
      <c r="HG49" s="47"/>
      <c r="HH49" s="59"/>
      <c r="HI49" s="47"/>
      <c r="HJ49" s="47"/>
      <c r="HK49" s="47"/>
      <c r="HL49" s="47"/>
      <c r="HM49" s="47"/>
      <c r="HN49" s="47"/>
      <c r="HO49" s="61"/>
      <c r="HP49" s="55"/>
      <c r="HQ49" s="55"/>
      <c r="HR49" s="62"/>
      <c r="HS49" s="62"/>
      <c r="HT49" s="55"/>
      <c r="HU49" s="56"/>
      <c r="HV49" s="47"/>
      <c r="HW49" s="58"/>
      <c r="HX49" s="47"/>
      <c r="HY49" s="47"/>
      <c r="HZ49" s="47"/>
      <c r="IA49" s="47"/>
      <c r="IB49" s="59"/>
      <c r="IC49" s="47"/>
      <c r="ID49" s="47"/>
      <c r="IE49" s="47"/>
      <c r="IF49" s="47"/>
      <c r="IG49" s="47"/>
      <c r="IH49" s="47"/>
      <c r="II49" s="61"/>
      <c r="IJ49" s="55"/>
      <c r="IK49" s="55"/>
      <c r="IL49" s="62"/>
      <c r="IM49" s="62"/>
      <c r="IN49" s="55"/>
      <c r="IO49" s="56"/>
      <c r="IP49" s="47"/>
      <c r="IQ49" s="58"/>
      <c r="IR49" s="47"/>
      <c r="IS49" s="47"/>
      <c r="IT49" s="47"/>
      <c r="IU49" s="47"/>
      <c r="IV49" s="59"/>
      <c r="IW49" s="47"/>
      <c r="IX49" s="47"/>
      <c r="IY49" s="47"/>
      <c r="IZ49" s="47"/>
      <c r="JA49" s="47"/>
      <c r="JB49" s="47"/>
    </row>
    <row r="50" spans="1:262" s="7" customFormat="1" ht="13.5" customHeight="1">
      <c r="A50" s="46" t="s">
        <v>374</v>
      </c>
      <c r="B50" s="47" t="s">
        <v>1128</v>
      </c>
      <c r="C50" s="6"/>
      <c r="E50" s="48"/>
      <c r="F50" s="187"/>
      <c r="G50" s="188"/>
      <c r="H50" s="47"/>
      <c r="I50" s="187"/>
      <c r="J50" s="188"/>
      <c r="K50" s="48"/>
      <c r="L50" s="50"/>
      <c r="M50" s="50"/>
      <c r="P50" s="51"/>
      <c r="Q50" s="48"/>
      <c r="R50" s="50"/>
      <c r="S50" s="50"/>
      <c r="U50" s="50"/>
      <c r="V50" s="50"/>
      <c r="W50" s="6"/>
      <c r="Y50" s="48"/>
      <c r="Z50" s="49"/>
      <c r="AA50" s="49"/>
      <c r="AB50" s="47"/>
      <c r="AC50" s="49"/>
      <c r="AD50" s="49"/>
      <c r="AE50" s="48"/>
      <c r="AF50" s="50"/>
      <c r="AG50" s="50"/>
      <c r="AJ50" s="51"/>
      <c r="AK50" s="48"/>
      <c r="AM50" s="50"/>
      <c r="AO50" s="50"/>
      <c r="AP50" s="50"/>
      <c r="AQ50" s="6"/>
      <c r="AS50" s="48"/>
      <c r="AT50" s="187"/>
      <c r="AU50" s="187"/>
      <c r="AV50" s="47"/>
      <c r="AW50" s="49"/>
      <c r="AX50" s="49"/>
      <c r="AY50" s="48"/>
      <c r="AZ50" s="50"/>
      <c r="BA50" s="50"/>
      <c r="BD50" s="51"/>
      <c r="BE50" s="48"/>
      <c r="BF50" s="50"/>
      <c r="BG50" s="50"/>
      <c r="BI50" s="50"/>
      <c r="BJ50" s="50"/>
      <c r="BK50" s="6"/>
      <c r="BM50" s="48"/>
      <c r="BN50" s="49"/>
      <c r="BO50" s="49"/>
      <c r="BP50" s="47"/>
      <c r="BQ50" s="187"/>
      <c r="BR50" s="187"/>
      <c r="BS50" s="67"/>
      <c r="BT50" s="50"/>
      <c r="BU50" s="50"/>
      <c r="BX50" s="51"/>
      <c r="BY50" s="48"/>
      <c r="BZ50" s="50"/>
      <c r="CA50" s="50"/>
      <c r="CC50" s="50"/>
      <c r="CD50" s="50"/>
      <c r="CE50" s="48" t="s">
        <v>1128</v>
      </c>
      <c r="CG50" s="48">
        <v>14576</v>
      </c>
      <c r="CH50" s="49">
        <v>5.7000000000000002E-3</v>
      </c>
      <c r="CI50" s="187">
        <v>5.6999999999999993E-3</v>
      </c>
      <c r="CJ50" s="47">
        <v>0</v>
      </c>
      <c r="CK50" s="49">
        <v>0</v>
      </c>
      <c r="CL50" s="49">
        <f t="shared" si="0"/>
        <v>0</v>
      </c>
      <c r="CM50" s="48"/>
      <c r="CN50" s="50"/>
      <c r="CO50" s="50"/>
      <c r="CR50" s="51"/>
      <c r="CS50" s="48"/>
      <c r="CT50" s="50"/>
      <c r="CU50" s="50"/>
      <c r="CW50" s="50"/>
      <c r="CX50" s="50"/>
      <c r="CY50" s="6"/>
      <c r="DA50" s="48"/>
      <c r="DB50" s="49"/>
      <c r="DC50" s="49"/>
      <c r="DD50" s="47"/>
      <c r="DE50" s="49"/>
      <c r="DF50" s="49"/>
      <c r="DG50" s="48"/>
      <c r="DH50" s="50"/>
      <c r="DI50" s="50"/>
      <c r="DL50" s="51"/>
      <c r="DM50" s="48"/>
      <c r="DN50" s="50"/>
      <c r="DO50" s="50"/>
      <c r="DQ50" s="50"/>
      <c r="DR50" s="50"/>
      <c r="DS50" s="6"/>
      <c r="DU50" s="48"/>
      <c r="DV50" s="49"/>
      <c r="DW50" s="49"/>
      <c r="DX50" s="47"/>
      <c r="DY50" s="49"/>
      <c r="DZ50" s="49"/>
      <c r="EA50" s="48"/>
      <c r="EC50" s="52"/>
      <c r="EF50" s="51"/>
      <c r="EG50" s="48"/>
      <c r="EH50" s="50"/>
      <c r="EI50" s="50"/>
      <c r="EK50" s="50"/>
      <c r="EL50" s="50"/>
      <c r="EM50" s="6"/>
      <c r="EO50" s="48"/>
      <c r="EP50" s="49"/>
      <c r="EQ50" s="49"/>
      <c r="ER50" s="47"/>
      <c r="ES50" s="49"/>
      <c r="ET50" s="49"/>
      <c r="EU50" s="48"/>
      <c r="EV50" s="50"/>
      <c r="EW50" s="50"/>
      <c r="EZ50" s="51"/>
      <c r="FA50" s="48"/>
      <c r="FB50" s="50"/>
      <c r="FC50" s="50"/>
      <c r="FE50" s="50"/>
      <c r="FF50" s="50"/>
      <c r="FG50" s="6"/>
      <c r="FI50" s="48"/>
      <c r="FJ50" s="49"/>
      <c r="FK50" s="49"/>
      <c r="FL50" s="47"/>
      <c r="FM50" s="49"/>
      <c r="FN50" s="49"/>
      <c r="FO50" s="48"/>
      <c r="FP50" s="50"/>
      <c r="FQ50" s="50"/>
      <c r="FT50" s="51"/>
      <c r="FU50" s="48"/>
      <c r="FV50" s="50"/>
      <c r="FW50" s="50"/>
      <c r="FY50" s="50"/>
      <c r="FZ50" s="50"/>
      <c r="GA50" s="6"/>
      <c r="GG50" s="50"/>
      <c r="GI50" s="53"/>
      <c r="GN50" s="51"/>
      <c r="GU50" s="6"/>
      <c r="HA50" s="50"/>
      <c r="HC50" s="53"/>
      <c r="HH50" s="51"/>
      <c r="HO50" s="6"/>
      <c r="HU50" s="50"/>
      <c r="HW50" s="53"/>
      <c r="IB50" s="51"/>
      <c r="II50" s="6"/>
      <c r="IO50" s="50"/>
      <c r="IQ50" s="53"/>
      <c r="IV50" s="51"/>
    </row>
    <row r="51" spans="1:262" s="7" customFormat="1" ht="13.5" customHeight="1">
      <c r="A51" s="46" t="s">
        <v>379</v>
      </c>
      <c r="B51" s="47" t="s">
        <v>1129</v>
      </c>
      <c r="C51" s="6"/>
      <c r="E51" s="48"/>
      <c r="F51" s="187"/>
      <c r="G51" s="188"/>
      <c r="H51" s="47"/>
      <c r="I51" s="187"/>
      <c r="J51" s="188"/>
      <c r="K51" s="48"/>
      <c r="L51" s="50"/>
      <c r="M51" s="50"/>
      <c r="P51" s="51"/>
      <c r="Q51" s="48"/>
      <c r="R51" s="50"/>
      <c r="S51" s="50"/>
      <c r="U51" s="50"/>
      <c r="V51" s="50"/>
      <c r="W51" s="6"/>
      <c r="Y51" s="48"/>
      <c r="Z51" s="49"/>
      <c r="AA51" s="49"/>
      <c r="AB51" s="47"/>
      <c r="AC51" s="49"/>
      <c r="AD51" s="49"/>
      <c r="AE51" s="48"/>
      <c r="AF51" s="50"/>
      <c r="AG51" s="50"/>
      <c r="AJ51" s="51"/>
      <c r="AK51" s="48"/>
      <c r="AM51" s="50"/>
      <c r="AO51" s="50"/>
      <c r="AP51" s="50"/>
      <c r="AQ51" s="6"/>
      <c r="AS51" s="48"/>
      <c r="AT51" s="187"/>
      <c r="AU51" s="187"/>
      <c r="AV51" s="47"/>
      <c r="AW51" s="49"/>
      <c r="AX51" s="49"/>
      <c r="AY51" s="48"/>
      <c r="AZ51" s="50"/>
      <c r="BA51" s="50"/>
      <c r="BD51" s="51"/>
      <c r="BE51" s="48"/>
      <c r="BF51" s="50"/>
      <c r="BG51" s="50"/>
      <c r="BI51" s="50"/>
      <c r="BJ51" s="50"/>
      <c r="BK51" s="6"/>
      <c r="BM51" s="48"/>
      <c r="BN51" s="49"/>
      <c r="BO51" s="49"/>
      <c r="BP51" s="47"/>
      <c r="BQ51" s="187"/>
      <c r="BR51" s="187"/>
      <c r="BS51" s="67"/>
      <c r="BT51" s="50"/>
      <c r="BU51" s="50"/>
      <c r="BX51" s="51"/>
      <c r="BY51" s="48"/>
      <c r="BZ51" s="50"/>
      <c r="CA51" s="50"/>
      <c r="CC51" s="50"/>
      <c r="CD51" s="50"/>
      <c r="CE51" s="48"/>
      <c r="CG51" s="48"/>
      <c r="CH51" s="49"/>
      <c r="CI51" s="187"/>
      <c r="CJ51" s="47"/>
      <c r="CK51" s="49"/>
      <c r="CL51" s="104"/>
      <c r="CM51" s="48"/>
      <c r="CN51" s="50"/>
      <c r="CO51" s="50"/>
      <c r="CR51" s="51"/>
      <c r="CS51" s="48"/>
      <c r="CT51" s="50"/>
      <c r="CU51" s="50"/>
      <c r="CW51" s="50"/>
      <c r="CX51" s="50"/>
      <c r="CY51" s="6" t="s">
        <v>539</v>
      </c>
      <c r="DA51" s="48">
        <v>218537</v>
      </c>
      <c r="DB51" s="49">
        <v>8.5575743051525502E-2</v>
      </c>
      <c r="DC51" s="49">
        <v>8.5575743051525502E-2</v>
      </c>
      <c r="DD51" s="47">
        <v>16</v>
      </c>
      <c r="DE51" s="49">
        <v>0.10666666666666667</v>
      </c>
      <c r="DF51" s="49">
        <v>0</v>
      </c>
      <c r="DG51" s="48"/>
      <c r="DH51" s="50"/>
      <c r="DI51" s="50"/>
      <c r="DL51" s="51"/>
      <c r="DM51" s="48"/>
      <c r="DN51" s="50"/>
      <c r="DO51" s="50"/>
      <c r="DQ51" s="50"/>
      <c r="DR51" s="50"/>
      <c r="DS51" s="6" t="s">
        <v>1644</v>
      </c>
      <c r="DT51" s="7">
        <v>3</v>
      </c>
      <c r="DU51" s="48">
        <v>287611</v>
      </c>
      <c r="DV51" s="49">
        <v>0.11029086377145049</v>
      </c>
      <c r="DW51" s="49">
        <v>2.4715120719924988E-2</v>
      </c>
      <c r="DX51" s="47">
        <v>19</v>
      </c>
      <c r="DY51" s="49">
        <v>0.12666666666666668</v>
      </c>
      <c r="DZ51" s="49">
        <v>2.0000000000000004E-2</v>
      </c>
      <c r="EA51" s="48"/>
      <c r="EC51" s="52"/>
      <c r="EF51" s="51"/>
      <c r="EG51" s="48"/>
      <c r="EH51" s="50"/>
      <c r="EI51" s="50"/>
      <c r="EK51" s="50"/>
      <c r="EL51" s="50"/>
      <c r="EM51" s="6" t="s">
        <v>1692</v>
      </c>
      <c r="EO51" s="48">
        <v>721166</v>
      </c>
      <c r="EP51" s="49">
        <v>0.25027355439559312</v>
      </c>
      <c r="EQ51" s="49">
        <v>0.13998269062414265</v>
      </c>
      <c r="ER51" s="47">
        <v>53</v>
      </c>
      <c r="ES51" s="49">
        <v>0.35333333333333333</v>
      </c>
      <c r="ET51" s="49">
        <v>0.22666666666666666</v>
      </c>
      <c r="EU51" s="48"/>
      <c r="EV51" s="50"/>
      <c r="EW51" s="50"/>
      <c r="EZ51" s="51"/>
      <c r="FA51" s="48"/>
      <c r="FB51" s="50"/>
      <c r="FC51" s="50"/>
      <c r="FE51" s="50"/>
      <c r="FF51" s="50"/>
      <c r="FG51" s="6"/>
      <c r="FI51" s="48"/>
      <c r="FJ51" s="49"/>
      <c r="FK51" s="49"/>
      <c r="FL51" s="47"/>
      <c r="FM51" s="49"/>
      <c r="FN51" s="49"/>
      <c r="FO51" s="48"/>
      <c r="FP51" s="50"/>
      <c r="FQ51" s="50"/>
      <c r="FT51" s="51"/>
      <c r="FU51" s="48"/>
      <c r="FV51" s="50"/>
      <c r="FW51" s="50"/>
      <c r="FY51" s="50"/>
      <c r="FZ51" s="50"/>
      <c r="GA51" s="6"/>
      <c r="GG51" s="50"/>
      <c r="GI51" s="53"/>
      <c r="GN51" s="51"/>
      <c r="GU51" s="6"/>
      <c r="HA51" s="50"/>
      <c r="HC51" s="53"/>
      <c r="HH51" s="51"/>
      <c r="HO51" s="6"/>
      <c r="HU51" s="50"/>
      <c r="HW51" s="53"/>
      <c r="IB51" s="51"/>
      <c r="II51" s="6"/>
      <c r="IO51" s="50"/>
      <c r="IQ51" s="53"/>
      <c r="IV51" s="51"/>
    </row>
    <row r="52" spans="1:262" s="7" customFormat="1" ht="13.5" customHeight="1">
      <c r="A52" s="46" t="s">
        <v>380</v>
      </c>
      <c r="B52" s="47" t="s">
        <v>1130</v>
      </c>
      <c r="C52" s="6"/>
      <c r="E52" s="48"/>
      <c r="F52" s="187"/>
      <c r="G52" s="188"/>
      <c r="H52" s="47"/>
      <c r="I52" s="187"/>
      <c r="J52" s="188"/>
      <c r="K52" s="48"/>
      <c r="L52" s="50"/>
      <c r="M52" s="50"/>
      <c r="P52" s="51"/>
      <c r="Q52" s="48"/>
      <c r="R52" s="50"/>
      <c r="S52" s="50"/>
      <c r="U52" s="50"/>
      <c r="V52" s="50"/>
      <c r="W52" s="6"/>
      <c r="Y52" s="48"/>
      <c r="Z52" s="49"/>
      <c r="AA52" s="49"/>
      <c r="AB52" s="47"/>
      <c r="AC52" s="49"/>
      <c r="AD52" s="49"/>
      <c r="AE52" s="48"/>
      <c r="AF52" s="50"/>
      <c r="AG52" s="50"/>
      <c r="AJ52" s="51"/>
      <c r="AK52" s="48"/>
      <c r="AM52" s="50"/>
      <c r="AO52" s="50"/>
      <c r="AP52" s="50"/>
      <c r="AQ52" s="6"/>
      <c r="AS52" s="48"/>
      <c r="AT52" s="187"/>
      <c r="AU52" s="187"/>
      <c r="AV52" s="47"/>
      <c r="AW52" s="49"/>
      <c r="AX52" s="49"/>
      <c r="AY52" s="48"/>
      <c r="AZ52" s="50"/>
      <c r="BA52" s="50"/>
      <c r="BD52" s="51"/>
      <c r="BE52" s="48"/>
      <c r="BF52" s="50"/>
      <c r="BG52" s="50"/>
      <c r="BI52" s="50"/>
      <c r="BJ52" s="50"/>
      <c r="BK52" s="6"/>
      <c r="BM52" s="48"/>
      <c r="BN52" s="49"/>
      <c r="BO52" s="49"/>
      <c r="BP52" s="47"/>
      <c r="BQ52" s="187"/>
      <c r="BR52" s="187"/>
      <c r="BS52" s="67"/>
      <c r="BT52" s="50"/>
      <c r="BU52" s="50"/>
      <c r="BX52" s="51"/>
      <c r="BY52" s="48"/>
      <c r="BZ52" s="50"/>
      <c r="CA52" s="50"/>
      <c r="CC52" s="50"/>
      <c r="CD52" s="50"/>
      <c r="CE52" s="48"/>
      <c r="CG52" s="48"/>
      <c r="CH52" s="49"/>
      <c r="CI52" s="49"/>
      <c r="CJ52" s="47"/>
      <c r="CK52" s="49"/>
      <c r="CL52" s="104"/>
      <c r="CM52" s="48"/>
      <c r="CN52" s="50"/>
      <c r="CO52" s="50"/>
      <c r="CR52" s="51"/>
      <c r="CS52" s="48"/>
      <c r="CT52" s="50"/>
      <c r="CU52" s="50"/>
      <c r="CW52" s="50"/>
      <c r="CX52" s="50"/>
      <c r="CY52" s="6" t="s">
        <v>1131</v>
      </c>
      <c r="DA52" s="48">
        <v>40488</v>
      </c>
      <c r="DB52" s="49">
        <v>1.5854480864431031E-2</v>
      </c>
      <c r="DC52" s="49">
        <v>1.5854480864431031E-2</v>
      </c>
      <c r="DD52" s="47">
        <v>0</v>
      </c>
      <c r="DE52" s="49">
        <v>0</v>
      </c>
      <c r="DF52" s="49">
        <v>0</v>
      </c>
      <c r="DG52" s="48"/>
      <c r="DH52" s="50"/>
      <c r="DI52" s="50"/>
      <c r="DL52" s="51"/>
      <c r="DM52" s="48"/>
      <c r="DN52" s="50"/>
      <c r="DO52" s="50"/>
      <c r="DQ52" s="50"/>
      <c r="DR52" s="50"/>
      <c r="DS52" s="6"/>
      <c r="DU52" s="48"/>
      <c r="DV52" s="49"/>
      <c r="DW52" s="49"/>
      <c r="DX52" s="47"/>
      <c r="DY52" s="49"/>
      <c r="DZ52" s="49"/>
      <c r="EA52" s="48"/>
      <c r="EC52" s="52"/>
      <c r="EF52" s="51"/>
      <c r="EG52" s="48"/>
      <c r="EH52" s="50"/>
      <c r="EI52" s="50"/>
      <c r="EK52" s="50"/>
      <c r="EL52" s="50"/>
      <c r="EM52" s="6"/>
      <c r="EO52" s="48"/>
      <c r="EP52" s="49"/>
      <c r="EQ52" s="49"/>
      <c r="ER52" s="47"/>
      <c r="ES52" s="49"/>
      <c r="ET52" s="49"/>
      <c r="EU52" s="48"/>
      <c r="EV52" s="50"/>
      <c r="EW52" s="50"/>
      <c r="EZ52" s="51"/>
      <c r="FA52" s="48"/>
      <c r="FB52" s="50"/>
      <c r="FC52" s="50"/>
      <c r="FE52" s="50"/>
      <c r="FF52" s="50"/>
      <c r="FG52" s="6"/>
      <c r="FI52" s="48"/>
      <c r="FJ52" s="49"/>
      <c r="FK52" s="49"/>
      <c r="FL52" s="47"/>
      <c r="FM52" s="49"/>
      <c r="FN52" s="49"/>
      <c r="FO52" s="48"/>
      <c r="FP52" s="50"/>
      <c r="FQ52" s="50"/>
      <c r="FT52" s="51"/>
      <c r="FU52" s="48"/>
      <c r="FV52" s="50"/>
      <c r="FW52" s="50"/>
      <c r="FY52" s="50"/>
      <c r="FZ52" s="50"/>
      <c r="GA52" s="6"/>
      <c r="GG52" s="50"/>
      <c r="GI52" s="53"/>
      <c r="GN52" s="51"/>
      <c r="GU52" s="6"/>
      <c r="HA52" s="50"/>
      <c r="HC52" s="53"/>
      <c r="HH52" s="51"/>
      <c r="HO52" s="6"/>
      <c r="HU52" s="50"/>
      <c r="HW52" s="53"/>
      <c r="IB52" s="51"/>
      <c r="II52" s="6"/>
      <c r="IO52" s="50"/>
      <c r="IQ52" s="53"/>
      <c r="IV52" s="51"/>
    </row>
    <row r="53" spans="1:262" s="7" customFormat="1" ht="13.5" customHeight="1">
      <c r="A53" s="46" t="s">
        <v>381</v>
      </c>
      <c r="B53" s="47" t="s">
        <v>1132</v>
      </c>
      <c r="C53" s="6"/>
      <c r="E53" s="48"/>
      <c r="F53" s="187"/>
      <c r="G53" s="188"/>
      <c r="H53" s="47"/>
      <c r="I53" s="187"/>
      <c r="J53" s="188"/>
      <c r="K53" s="48"/>
      <c r="L53" s="50"/>
      <c r="M53" s="50"/>
      <c r="P53" s="51"/>
      <c r="Q53" s="48"/>
      <c r="R53" s="50"/>
      <c r="S53" s="50"/>
      <c r="U53" s="50"/>
      <c r="V53" s="50"/>
      <c r="W53" s="6"/>
      <c r="Y53" s="48"/>
      <c r="Z53" s="49"/>
      <c r="AA53" s="49"/>
      <c r="AB53" s="47"/>
      <c r="AC53" s="49"/>
      <c r="AD53" s="49"/>
      <c r="AE53" s="48"/>
      <c r="AF53" s="50"/>
      <c r="AG53" s="50"/>
      <c r="AJ53" s="51"/>
      <c r="AK53" s="48"/>
      <c r="AM53" s="50"/>
      <c r="AO53" s="50"/>
      <c r="AP53" s="50"/>
      <c r="AQ53" s="6"/>
      <c r="AS53" s="48"/>
      <c r="AT53" s="187"/>
      <c r="AU53" s="187"/>
      <c r="AV53" s="47"/>
      <c r="AW53" s="49"/>
      <c r="AX53" s="49"/>
      <c r="AY53" s="48"/>
      <c r="AZ53" s="50"/>
      <c r="BA53" s="50"/>
      <c r="BD53" s="51"/>
      <c r="BE53" s="48"/>
      <c r="BF53" s="50"/>
      <c r="BG53" s="50"/>
      <c r="BI53" s="50"/>
      <c r="BJ53" s="50"/>
      <c r="BK53" s="6"/>
      <c r="BM53" s="48"/>
      <c r="BN53" s="49"/>
      <c r="BO53" s="49"/>
      <c r="BP53" s="47"/>
      <c r="BQ53" s="187"/>
      <c r="BR53" s="187"/>
      <c r="BS53" s="67"/>
      <c r="BT53" s="50"/>
      <c r="BU53" s="50"/>
      <c r="BX53" s="51"/>
      <c r="BY53" s="48"/>
      <c r="BZ53" s="50"/>
      <c r="CA53" s="50"/>
      <c r="CC53" s="50"/>
      <c r="CD53" s="50"/>
      <c r="CE53" s="48"/>
      <c r="CG53" s="48"/>
      <c r="CH53" s="49"/>
      <c r="CI53" s="49"/>
      <c r="CJ53" s="47"/>
      <c r="CK53" s="49"/>
      <c r="CL53" s="104"/>
      <c r="CM53" s="48"/>
      <c r="CN53" s="50"/>
      <c r="CO53" s="50"/>
      <c r="CR53" s="51"/>
      <c r="CS53" s="48"/>
      <c r="CT53" s="50"/>
      <c r="CU53" s="50"/>
      <c r="CW53" s="50"/>
      <c r="CX53" s="50"/>
      <c r="CY53" s="6" t="s">
        <v>1133</v>
      </c>
      <c r="DA53" s="48">
        <v>33155</v>
      </c>
      <c r="DB53" s="49">
        <v>1.2982990344304753E-2</v>
      </c>
      <c r="DC53" s="49">
        <v>1.2982990344304753E-2</v>
      </c>
      <c r="DD53" s="47">
        <v>0</v>
      </c>
      <c r="DE53" s="49">
        <v>0</v>
      </c>
      <c r="DF53" s="49">
        <v>0</v>
      </c>
      <c r="DG53" s="48"/>
      <c r="DH53" s="50"/>
      <c r="DI53" s="50"/>
      <c r="DL53" s="51"/>
      <c r="DM53" s="48"/>
      <c r="DN53" s="50"/>
      <c r="DO53" s="50"/>
      <c r="DQ53" s="50"/>
      <c r="DR53" s="50"/>
      <c r="DS53" s="6"/>
      <c r="DU53" s="48"/>
      <c r="DV53" s="49"/>
      <c r="DW53" s="49"/>
      <c r="DX53" s="47"/>
      <c r="DY53" s="49"/>
      <c r="DZ53" s="49"/>
      <c r="EA53" s="48"/>
      <c r="EC53" s="52"/>
      <c r="EF53" s="51"/>
      <c r="EG53" s="48"/>
      <c r="EH53" s="50"/>
      <c r="EI53" s="50"/>
      <c r="EK53" s="50"/>
      <c r="EL53" s="50"/>
      <c r="EM53" s="6"/>
      <c r="EO53" s="48"/>
      <c r="EP53" s="49"/>
      <c r="EQ53" s="49"/>
      <c r="ER53" s="47"/>
      <c r="ES53" s="49"/>
      <c r="ET53" s="49"/>
      <c r="EU53" s="48"/>
      <c r="EV53" s="50"/>
      <c r="EW53" s="50"/>
      <c r="EZ53" s="51"/>
      <c r="FA53" s="48"/>
      <c r="FB53" s="50"/>
      <c r="FC53" s="50"/>
      <c r="FE53" s="50"/>
      <c r="FF53" s="50"/>
      <c r="FG53" s="6"/>
      <c r="FI53" s="48"/>
      <c r="FJ53" s="49"/>
      <c r="FK53" s="49"/>
      <c r="FL53" s="47"/>
      <c r="FM53" s="49"/>
      <c r="FN53" s="49"/>
      <c r="FO53" s="48"/>
      <c r="FP53" s="50"/>
      <c r="FQ53" s="50"/>
      <c r="FT53" s="51"/>
      <c r="FU53" s="48"/>
      <c r="FV53" s="50"/>
      <c r="FW53" s="50"/>
      <c r="FY53" s="50"/>
      <c r="FZ53" s="50"/>
      <c r="GA53" s="6"/>
      <c r="GG53" s="50"/>
      <c r="GI53" s="53"/>
      <c r="GN53" s="51"/>
      <c r="GU53" s="6"/>
      <c r="HA53" s="50"/>
      <c r="HC53" s="53"/>
      <c r="HH53" s="51"/>
      <c r="HO53" s="6"/>
      <c r="HU53" s="50"/>
      <c r="HW53" s="53"/>
      <c r="IB53" s="51"/>
      <c r="II53" s="6"/>
      <c r="IO53" s="50"/>
      <c r="IQ53" s="53"/>
      <c r="IV53" s="51"/>
    </row>
    <row r="54" spans="1:262" s="7" customFormat="1" ht="13.5" customHeight="1">
      <c r="A54" s="46" t="s">
        <v>382</v>
      </c>
      <c r="B54" s="47" t="s">
        <v>1134</v>
      </c>
      <c r="C54" s="6"/>
      <c r="E54" s="48"/>
      <c r="F54" s="187"/>
      <c r="G54" s="188"/>
      <c r="H54" s="47"/>
      <c r="I54" s="187"/>
      <c r="J54" s="188"/>
      <c r="K54" s="48"/>
      <c r="L54" s="50"/>
      <c r="M54" s="50"/>
      <c r="P54" s="51"/>
      <c r="Q54" s="48"/>
      <c r="R54" s="50"/>
      <c r="S54" s="50"/>
      <c r="U54" s="50"/>
      <c r="V54" s="50"/>
      <c r="W54" s="6"/>
      <c r="Y54" s="48"/>
      <c r="Z54" s="49"/>
      <c r="AA54" s="49"/>
      <c r="AB54" s="47"/>
      <c r="AC54" s="49"/>
      <c r="AD54" s="49"/>
      <c r="AE54" s="48"/>
      <c r="AF54" s="50"/>
      <c r="AG54" s="50"/>
      <c r="AJ54" s="51"/>
      <c r="AK54" s="48"/>
      <c r="AM54" s="50"/>
      <c r="AO54" s="50"/>
      <c r="AP54" s="50"/>
      <c r="AQ54" s="6"/>
      <c r="AS54" s="48"/>
      <c r="AT54" s="187"/>
      <c r="AU54" s="187"/>
      <c r="AV54" s="47"/>
      <c r="AW54" s="49"/>
      <c r="AX54" s="49"/>
      <c r="AY54" s="48"/>
      <c r="AZ54" s="50"/>
      <c r="BA54" s="50"/>
      <c r="BD54" s="51"/>
      <c r="BE54" s="48"/>
      <c r="BF54" s="50"/>
      <c r="BG54" s="50"/>
      <c r="BI54" s="50"/>
      <c r="BJ54" s="50"/>
      <c r="BK54" s="6"/>
      <c r="BM54" s="48"/>
      <c r="BN54" s="49"/>
      <c r="BO54" s="49"/>
      <c r="BP54" s="47"/>
      <c r="BQ54" s="187"/>
      <c r="BR54" s="187"/>
      <c r="BS54" s="67"/>
      <c r="BT54" s="50"/>
      <c r="BU54" s="50"/>
      <c r="BX54" s="51"/>
      <c r="BY54" s="48"/>
      <c r="BZ54" s="50"/>
      <c r="CA54" s="50"/>
      <c r="CC54" s="50"/>
      <c r="CD54" s="50"/>
      <c r="CE54" s="48"/>
      <c r="CG54" s="48"/>
      <c r="CH54" s="49"/>
      <c r="CI54" s="49"/>
      <c r="CJ54" s="47"/>
      <c r="CK54" s="49"/>
      <c r="CL54" s="104"/>
      <c r="CM54" s="48"/>
      <c r="CN54" s="50"/>
      <c r="CO54" s="50"/>
      <c r="CR54" s="51"/>
      <c r="CS54" s="48"/>
      <c r="CT54" s="50"/>
      <c r="CU54" s="50"/>
      <c r="CW54" s="50"/>
      <c r="CX54" s="50"/>
      <c r="CY54" s="6" t="s">
        <v>1135</v>
      </c>
      <c r="DA54" s="48">
        <v>31159</v>
      </c>
      <c r="DB54" s="49">
        <v>1.2201387306234107E-2</v>
      </c>
      <c r="DC54" s="49">
        <v>1.2201387306234107E-2</v>
      </c>
      <c r="DD54" s="47">
        <v>0</v>
      </c>
      <c r="DE54" s="49">
        <v>0</v>
      </c>
      <c r="DF54" s="49">
        <v>0</v>
      </c>
      <c r="DG54" s="48"/>
      <c r="DH54" s="50"/>
      <c r="DI54" s="50"/>
      <c r="DL54" s="51"/>
      <c r="DM54" s="48"/>
      <c r="DN54" s="50"/>
      <c r="DO54" s="50"/>
      <c r="DQ54" s="50"/>
      <c r="DR54" s="50"/>
      <c r="DS54" s="6"/>
      <c r="DU54" s="48"/>
      <c r="DV54" s="49"/>
      <c r="DW54" s="49"/>
      <c r="DX54" s="47"/>
      <c r="DY54" s="49"/>
      <c r="DZ54" s="49"/>
      <c r="EA54" s="48"/>
      <c r="EC54" s="52"/>
      <c r="EF54" s="51"/>
      <c r="EG54" s="48"/>
      <c r="EH54" s="50"/>
      <c r="EI54" s="50"/>
      <c r="EK54" s="50"/>
      <c r="EL54" s="50"/>
      <c r="EM54" s="6"/>
      <c r="EO54" s="48"/>
      <c r="EP54" s="49"/>
      <c r="EQ54" s="49"/>
      <c r="ER54" s="47"/>
      <c r="ES54" s="49"/>
      <c r="ET54" s="49"/>
      <c r="EU54" s="48"/>
      <c r="EV54" s="50"/>
      <c r="EW54" s="50"/>
      <c r="EZ54" s="51"/>
      <c r="FA54" s="48"/>
      <c r="FB54" s="50"/>
      <c r="FC54" s="50"/>
      <c r="FE54" s="50"/>
      <c r="FF54" s="50"/>
      <c r="FG54" s="6"/>
      <c r="FI54" s="48"/>
      <c r="FJ54" s="49"/>
      <c r="FK54" s="49"/>
      <c r="FL54" s="47"/>
      <c r="FM54" s="49"/>
      <c r="FN54" s="49"/>
      <c r="FO54" s="48"/>
      <c r="FP54" s="50"/>
      <c r="FQ54" s="50"/>
      <c r="FT54" s="51"/>
      <c r="FU54" s="48"/>
      <c r="FV54" s="50"/>
      <c r="FW54" s="50"/>
      <c r="FY54" s="50"/>
      <c r="FZ54" s="50"/>
      <c r="GA54" s="6"/>
      <c r="GG54" s="50"/>
      <c r="GI54" s="53"/>
      <c r="GN54" s="51"/>
      <c r="GU54" s="6"/>
      <c r="HA54" s="50"/>
      <c r="HC54" s="53"/>
      <c r="HH54" s="51"/>
      <c r="HO54" s="6"/>
      <c r="HU54" s="50"/>
      <c r="HW54" s="53"/>
      <c r="IB54" s="51"/>
      <c r="II54" s="6"/>
      <c r="IO54" s="50"/>
      <c r="IQ54" s="53"/>
      <c r="IV54" s="51"/>
    </row>
    <row r="55" spans="1:262" s="7" customFormat="1" ht="13.5" customHeight="1">
      <c r="A55" s="46" t="s">
        <v>383</v>
      </c>
      <c r="B55" s="47" t="s">
        <v>1136</v>
      </c>
      <c r="C55" s="6"/>
      <c r="E55" s="48"/>
      <c r="F55" s="187"/>
      <c r="G55" s="188"/>
      <c r="H55" s="47"/>
      <c r="I55" s="49"/>
      <c r="J55" s="50"/>
      <c r="K55" s="48"/>
      <c r="L55" s="50"/>
      <c r="M55" s="50"/>
      <c r="P55" s="51"/>
      <c r="Q55" s="48"/>
      <c r="R55" s="50"/>
      <c r="S55" s="50"/>
      <c r="U55" s="50"/>
      <c r="V55" s="50"/>
      <c r="W55" s="6"/>
      <c r="Y55" s="48"/>
      <c r="Z55" s="49"/>
      <c r="AA55" s="49"/>
      <c r="AB55" s="47"/>
      <c r="AC55" s="49"/>
      <c r="AD55" s="49"/>
      <c r="AE55" s="48"/>
      <c r="AF55" s="50"/>
      <c r="AG55" s="50"/>
      <c r="AJ55" s="51"/>
      <c r="AK55" s="48"/>
      <c r="AM55" s="50"/>
      <c r="AO55" s="50"/>
      <c r="AP55" s="50"/>
      <c r="AQ55" s="6"/>
      <c r="AS55" s="48"/>
      <c r="AT55" s="187"/>
      <c r="AU55" s="187"/>
      <c r="AV55" s="47"/>
      <c r="AW55" s="49"/>
      <c r="AX55" s="49"/>
      <c r="AY55" s="48"/>
      <c r="AZ55" s="50"/>
      <c r="BA55" s="50"/>
      <c r="BD55" s="51"/>
      <c r="BE55" s="48"/>
      <c r="BF55" s="50"/>
      <c r="BG55" s="50"/>
      <c r="BI55" s="50"/>
      <c r="BJ55" s="50"/>
      <c r="BK55" s="6"/>
      <c r="BM55" s="48"/>
      <c r="BN55" s="49"/>
      <c r="BO55" s="49"/>
      <c r="BP55" s="47"/>
      <c r="BQ55" s="187"/>
      <c r="BR55" s="187"/>
      <c r="BS55" s="67"/>
      <c r="BT55" s="50"/>
      <c r="BU55" s="50"/>
      <c r="BX55" s="51"/>
      <c r="BY55" s="48"/>
      <c r="BZ55" s="50"/>
      <c r="CA55" s="50"/>
      <c r="CC55" s="50"/>
      <c r="CD55" s="50"/>
      <c r="CE55" s="48"/>
      <c r="CG55" s="48"/>
      <c r="CH55" s="49"/>
      <c r="CI55" s="49"/>
      <c r="CJ55" s="47"/>
      <c r="CK55" s="49"/>
      <c r="CL55" s="104"/>
      <c r="CM55" s="48"/>
      <c r="CN55" s="50"/>
      <c r="CO55" s="50"/>
      <c r="CR55" s="51"/>
      <c r="CS55" s="48"/>
      <c r="CT55" s="50"/>
      <c r="CU55" s="50"/>
      <c r="CW55" s="50"/>
      <c r="CX55" s="50"/>
      <c r="CY55" s="6" t="s">
        <v>1137</v>
      </c>
      <c r="DA55" s="48">
        <v>16234</v>
      </c>
      <c r="DB55" s="49">
        <v>6.3569858316828041E-3</v>
      </c>
      <c r="DC55" s="49">
        <v>6.3569858316828041E-3</v>
      </c>
      <c r="DD55" s="47">
        <v>0</v>
      </c>
      <c r="DE55" s="49">
        <v>0</v>
      </c>
      <c r="DF55" s="49">
        <v>0</v>
      </c>
      <c r="DG55" s="48"/>
      <c r="DH55" s="50"/>
      <c r="DI55" s="50"/>
      <c r="DL55" s="51"/>
      <c r="DM55" s="48"/>
      <c r="DN55" s="50"/>
      <c r="DO55" s="50"/>
      <c r="DQ55" s="50"/>
      <c r="DR55" s="50"/>
      <c r="DS55" s="6"/>
      <c r="DU55" s="48"/>
      <c r="DV55" s="49"/>
      <c r="DW55" s="49"/>
      <c r="DX55" s="47"/>
      <c r="DY55" s="49"/>
      <c r="DZ55" s="49"/>
      <c r="EA55" s="48"/>
      <c r="EC55" s="52"/>
      <c r="EF55" s="51"/>
      <c r="EG55" s="48"/>
      <c r="EH55" s="50"/>
      <c r="EI55" s="50"/>
      <c r="EK55" s="50"/>
      <c r="EL55" s="50"/>
      <c r="EM55" s="6"/>
      <c r="EO55" s="48"/>
      <c r="EP55" s="49"/>
      <c r="EQ55" s="49"/>
      <c r="ER55" s="47"/>
      <c r="ES55" s="49"/>
      <c r="ET55" s="49"/>
      <c r="EU55" s="48"/>
      <c r="EV55" s="50"/>
      <c r="EW55" s="50"/>
      <c r="EZ55" s="51"/>
      <c r="FA55" s="48"/>
      <c r="FB55" s="50"/>
      <c r="FC55" s="50"/>
      <c r="FE55" s="50"/>
      <c r="FF55" s="50"/>
      <c r="FG55" s="6"/>
      <c r="FI55" s="48"/>
      <c r="FJ55" s="49"/>
      <c r="FK55" s="49"/>
      <c r="FL55" s="47"/>
      <c r="FM55" s="49"/>
      <c r="FN55" s="49"/>
      <c r="FO55" s="48"/>
      <c r="FP55" s="50"/>
      <c r="FQ55" s="50"/>
      <c r="FT55" s="51"/>
      <c r="FU55" s="48"/>
      <c r="FV55" s="50"/>
      <c r="FW55" s="50"/>
      <c r="FY55" s="50"/>
      <c r="FZ55" s="50"/>
      <c r="GA55" s="6"/>
      <c r="GG55" s="50"/>
      <c r="GI55" s="53"/>
      <c r="GN55" s="51"/>
      <c r="GU55" s="6"/>
      <c r="HA55" s="50"/>
      <c r="HC55" s="53"/>
      <c r="HH55" s="51"/>
      <c r="HO55" s="6"/>
      <c r="HU55" s="50"/>
      <c r="HW55" s="53"/>
      <c r="IB55" s="51"/>
      <c r="II55" s="6"/>
      <c r="IO55" s="50"/>
      <c r="IQ55" s="53"/>
      <c r="IV55" s="51"/>
    </row>
    <row r="56" spans="1:262" s="7" customFormat="1" ht="13.5" customHeight="1">
      <c r="A56" s="46" t="s">
        <v>1656</v>
      </c>
      <c r="B56" s="6" t="s">
        <v>1646</v>
      </c>
      <c r="C56" s="6"/>
      <c r="E56" s="48"/>
      <c r="F56" s="187"/>
      <c r="G56" s="188"/>
      <c r="H56" s="47"/>
      <c r="I56" s="49"/>
      <c r="J56" s="50"/>
      <c r="K56" s="48"/>
      <c r="L56" s="50"/>
      <c r="M56" s="50"/>
      <c r="P56" s="51"/>
      <c r="Q56" s="48"/>
      <c r="R56" s="50"/>
      <c r="S56" s="50"/>
      <c r="U56" s="50"/>
      <c r="V56" s="50"/>
      <c r="W56" s="6"/>
      <c r="Y56" s="48"/>
      <c r="Z56" s="49"/>
      <c r="AA56" s="49"/>
      <c r="AB56" s="47"/>
      <c r="AC56" s="49"/>
      <c r="AD56" s="49"/>
      <c r="AE56" s="48"/>
      <c r="AF56" s="50"/>
      <c r="AG56" s="50"/>
      <c r="AJ56" s="51"/>
      <c r="AK56" s="48"/>
      <c r="AM56" s="50"/>
      <c r="AO56" s="50"/>
      <c r="AP56" s="50"/>
      <c r="AQ56" s="6"/>
      <c r="AS56" s="48"/>
      <c r="AT56" s="187"/>
      <c r="AU56" s="187"/>
      <c r="AV56" s="47"/>
      <c r="AW56" s="49"/>
      <c r="AX56" s="49"/>
      <c r="AY56" s="48"/>
      <c r="AZ56" s="50"/>
      <c r="BA56" s="50"/>
      <c r="BD56" s="51"/>
      <c r="BE56" s="48"/>
      <c r="BF56" s="50"/>
      <c r="BG56" s="50"/>
      <c r="BI56" s="50"/>
      <c r="BJ56" s="50"/>
      <c r="BK56" s="6"/>
      <c r="BM56" s="48"/>
      <c r="BN56" s="49"/>
      <c r="BO56" s="49"/>
      <c r="BP56" s="47"/>
      <c r="BQ56" s="187"/>
      <c r="BR56" s="187"/>
      <c r="BS56" s="67"/>
      <c r="BT56" s="50"/>
      <c r="BU56" s="50"/>
      <c r="BX56" s="51"/>
      <c r="BY56" s="48"/>
      <c r="BZ56" s="50"/>
      <c r="CA56" s="50"/>
      <c r="CC56" s="50"/>
      <c r="CD56" s="50"/>
      <c r="CE56" s="48"/>
      <c r="CG56" s="48"/>
      <c r="CH56" s="49"/>
      <c r="CI56" s="49"/>
      <c r="CJ56" s="47"/>
      <c r="CK56" s="49"/>
      <c r="CL56" s="104"/>
      <c r="CM56" s="48"/>
      <c r="CN56" s="50"/>
      <c r="CO56" s="50"/>
      <c r="CR56" s="51"/>
      <c r="CS56" s="48"/>
      <c r="CT56" s="50"/>
      <c r="CU56" s="50"/>
      <c r="CW56" s="50"/>
      <c r="CX56" s="50"/>
      <c r="CY56" s="6"/>
      <c r="DA56" s="48"/>
      <c r="DB56" s="49"/>
      <c r="DC56" s="49"/>
      <c r="DD56" s="47"/>
      <c r="DE56" s="49"/>
      <c r="DF56" s="49"/>
      <c r="DG56" s="48"/>
      <c r="DH56" s="50"/>
      <c r="DI56" s="50"/>
      <c r="DL56" s="51"/>
      <c r="DM56" s="48"/>
      <c r="DN56" s="50"/>
      <c r="DO56" s="50"/>
      <c r="DQ56" s="50"/>
      <c r="DR56" s="50"/>
      <c r="DS56" s="6" t="s">
        <v>1646</v>
      </c>
      <c r="DT56" s="7">
        <v>6</v>
      </c>
      <c r="DU56" s="48">
        <v>172860</v>
      </c>
      <c r="DV56" s="49">
        <v>6.6287029048029911E-2</v>
      </c>
      <c r="DW56" s="49">
        <v>6.6287029048029911E-2</v>
      </c>
      <c r="DX56" s="47">
        <v>11</v>
      </c>
      <c r="DY56" s="49">
        <v>7.3333333333333334E-2</v>
      </c>
      <c r="DZ56" s="49">
        <v>7.3333333333333334E-2</v>
      </c>
      <c r="EA56" s="48"/>
      <c r="EC56" s="52"/>
      <c r="EF56" s="51"/>
      <c r="EG56" s="48"/>
      <c r="EH56" s="50"/>
      <c r="EI56" s="50"/>
      <c r="EK56" s="50"/>
      <c r="EL56" s="50"/>
      <c r="EM56" s="6"/>
      <c r="EO56" s="48">
        <v>237531</v>
      </c>
      <c r="EP56" s="49">
        <v>8.2432793072801047E-2</v>
      </c>
      <c r="EQ56" s="49">
        <v>1.6145764024771136E-2</v>
      </c>
      <c r="ER56" s="47">
        <v>17</v>
      </c>
      <c r="ES56" s="49">
        <v>0.11333333333333333</v>
      </c>
      <c r="ET56" s="49">
        <v>3.9999999999999994E-2</v>
      </c>
      <c r="EU56" s="48"/>
      <c r="EV56" s="50"/>
      <c r="EW56" s="50"/>
      <c r="EZ56" s="51"/>
      <c r="FA56" s="48"/>
      <c r="FB56" s="50"/>
      <c r="FC56" s="50"/>
      <c r="FE56" s="50"/>
      <c r="FF56" s="50"/>
      <c r="FG56" s="6"/>
      <c r="FI56" s="48"/>
      <c r="FJ56" s="49"/>
      <c r="FK56" s="49"/>
      <c r="FL56" s="47"/>
      <c r="FM56" s="49"/>
      <c r="FN56" s="49"/>
      <c r="FO56" s="48"/>
      <c r="FP56" s="50"/>
      <c r="FQ56" s="50"/>
      <c r="FT56" s="51"/>
      <c r="FU56" s="48"/>
      <c r="FV56" s="50"/>
      <c r="FW56" s="50"/>
      <c r="FY56" s="50"/>
      <c r="FZ56" s="50"/>
      <c r="GA56" s="6"/>
      <c r="GG56" s="50"/>
      <c r="GI56" s="53"/>
      <c r="GN56" s="51"/>
      <c r="GU56" s="6"/>
      <c r="HA56" s="50"/>
      <c r="HC56" s="53"/>
      <c r="HH56" s="51"/>
      <c r="HO56" s="6"/>
      <c r="HU56" s="50"/>
      <c r="HW56" s="53"/>
      <c r="IB56" s="51"/>
      <c r="II56" s="6"/>
      <c r="IO56" s="50"/>
      <c r="IQ56" s="53"/>
      <c r="IV56" s="51"/>
    </row>
    <row r="57" spans="1:262" s="7" customFormat="1" ht="13.5" customHeight="1">
      <c r="A57" s="46" t="s">
        <v>1665</v>
      </c>
      <c r="B57" s="6" t="s">
        <v>1647</v>
      </c>
      <c r="C57" s="6"/>
      <c r="E57" s="48"/>
      <c r="F57" s="187"/>
      <c r="G57" s="188"/>
      <c r="H57" s="47"/>
      <c r="I57" s="49"/>
      <c r="J57" s="50"/>
      <c r="K57" s="48"/>
      <c r="L57" s="50"/>
      <c r="M57" s="50"/>
      <c r="P57" s="51"/>
      <c r="Q57" s="48"/>
      <c r="R57" s="50"/>
      <c r="S57" s="50"/>
      <c r="U57" s="50"/>
      <c r="V57" s="50"/>
      <c r="W57" s="6"/>
      <c r="Y57" s="48"/>
      <c r="Z57" s="49"/>
      <c r="AA57" s="49"/>
      <c r="AB57" s="47"/>
      <c r="AC57" s="49"/>
      <c r="AD57" s="49"/>
      <c r="AE57" s="48"/>
      <c r="AF57" s="50"/>
      <c r="AG57" s="50"/>
      <c r="AJ57" s="51"/>
      <c r="AK57" s="48"/>
      <c r="AM57" s="50"/>
      <c r="AO57" s="50"/>
      <c r="AP57" s="50"/>
      <c r="AQ57" s="6"/>
      <c r="AS57" s="48"/>
      <c r="AT57" s="187"/>
      <c r="AU57" s="187"/>
      <c r="AV57" s="47"/>
      <c r="AW57" s="49"/>
      <c r="AX57" s="49"/>
      <c r="AY57" s="48"/>
      <c r="AZ57" s="50"/>
      <c r="BA57" s="50"/>
      <c r="BD57" s="51"/>
      <c r="BE57" s="48"/>
      <c r="BF57" s="50"/>
      <c r="BG57" s="50"/>
      <c r="BI57" s="50"/>
      <c r="BJ57" s="50"/>
      <c r="BK57" s="6"/>
      <c r="BM57" s="48"/>
      <c r="BN57" s="49"/>
      <c r="BO57" s="49"/>
      <c r="BP57" s="47"/>
      <c r="BQ57" s="187"/>
      <c r="BR57" s="187"/>
      <c r="BS57" s="67"/>
      <c r="BT57" s="50"/>
      <c r="BU57" s="50"/>
      <c r="BX57" s="51"/>
      <c r="BY57" s="48"/>
      <c r="BZ57" s="50"/>
      <c r="CA57" s="50"/>
      <c r="CC57" s="50"/>
      <c r="CD57" s="50"/>
      <c r="CE57" s="48"/>
      <c r="CG57" s="48"/>
      <c r="CH57" s="49"/>
      <c r="CI57" s="49"/>
      <c r="CJ57" s="47"/>
      <c r="CK57" s="49"/>
      <c r="CL57" s="104"/>
      <c r="CM57" s="48"/>
      <c r="CN57" s="50"/>
      <c r="CO57" s="50"/>
      <c r="CR57" s="51"/>
      <c r="CS57" s="48"/>
      <c r="CT57" s="50"/>
      <c r="CU57" s="50"/>
      <c r="CW57" s="50"/>
      <c r="CX57" s="50"/>
      <c r="CY57" s="6"/>
      <c r="DA57" s="48"/>
      <c r="DB57" s="49"/>
      <c r="DC57" s="49"/>
      <c r="DD57" s="47"/>
      <c r="DE57" s="49"/>
      <c r="DF57" s="49"/>
      <c r="DG57" s="48"/>
      <c r="DH57" s="50"/>
      <c r="DI57" s="50"/>
      <c r="DL57" s="51"/>
      <c r="DM57" s="48"/>
      <c r="DN57" s="50"/>
      <c r="DO57" s="50"/>
      <c r="DQ57" s="50"/>
      <c r="DR57" s="50"/>
      <c r="DS57" s="6" t="s">
        <v>1647</v>
      </c>
      <c r="DT57" s="7">
        <v>20</v>
      </c>
      <c r="DU57" s="48">
        <v>146205</v>
      </c>
      <c r="DV57" s="49">
        <v>5.6065573770491803E-2</v>
      </c>
      <c r="DW57" s="49">
        <v>5.6065573770491803E-2</v>
      </c>
      <c r="DX57" s="47">
        <v>10</v>
      </c>
      <c r="DY57" s="49">
        <v>6.6666666666666666E-2</v>
      </c>
      <c r="DZ57" s="49">
        <v>6.6666666666666666E-2</v>
      </c>
      <c r="EA57" s="48"/>
      <c r="EC57" s="52"/>
      <c r="EF57" s="51"/>
      <c r="EG57" s="48"/>
      <c r="EH57" s="50"/>
      <c r="EI57" s="50"/>
      <c r="EK57" s="50"/>
      <c r="EL57" s="50"/>
      <c r="EM57" s="6"/>
      <c r="EO57" s="48"/>
      <c r="EP57" s="49"/>
      <c r="EQ57" s="49"/>
      <c r="ER57" s="47"/>
      <c r="ES57" s="49"/>
      <c r="ET57" s="49"/>
      <c r="EU57" s="48"/>
      <c r="EV57" s="50"/>
      <c r="EW57" s="50"/>
      <c r="EZ57" s="51"/>
      <c r="FA57" s="48"/>
      <c r="FB57" s="50"/>
      <c r="FC57" s="50"/>
      <c r="FE57" s="50"/>
      <c r="FF57" s="50"/>
      <c r="FG57" s="6"/>
      <c r="FI57" s="48"/>
      <c r="FJ57" s="49"/>
      <c r="FK57" s="49"/>
      <c r="FL57" s="47"/>
      <c r="FM57" s="49"/>
      <c r="FN57" s="49"/>
      <c r="FO57" s="48"/>
      <c r="FP57" s="50"/>
      <c r="FQ57" s="50"/>
      <c r="FT57" s="51"/>
      <c r="FU57" s="48"/>
      <c r="FV57" s="50"/>
      <c r="FW57" s="50"/>
      <c r="FY57" s="50"/>
      <c r="FZ57" s="50"/>
      <c r="GA57" s="6"/>
      <c r="GG57" s="50"/>
      <c r="GI57" s="53"/>
      <c r="GN57" s="51"/>
      <c r="GU57" s="6"/>
      <c r="HA57" s="50"/>
      <c r="HC57" s="53"/>
      <c r="HH57" s="51"/>
      <c r="HO57" s="6"/>
      <c r="HU57" s="50"/>
      <c r="HW57" s="53"/>
      <c r="IB57" s="51"/>
      <c r="II57" s="6"/>
      <c r="IO57" s="50"/>
      <c r="IQ57" s="53"/>
      <c r="IV57" s="51"/>
    </row>
    <row r="58" spans="1:262" s="7" customFormat="1" ht="13.5" customHeight="1">
      <c r="A58" s="46" t="s">
        <v>1666</v>
      </c>
      <c r="B58" s="6" t="s">
        <v>1650</v>
      </c>
      <c r="C58" s="6"/>
      <c r="E58" s="48"/>
      <c r="F58" s="187"/>
      <c r="G58" s="188"/>
      <c r="H58" s="47"/>
      <c r="I58" s="49"/>
      <c r="J58" s="50"/>
      <c r="K58" s="48"/>
      <c r="L58" s="50"/>
      <c r="M58" s="50"/>
      <c r="P58" s="51"/>
      <c r="Q58" s="48"/>
      <c r="R58" s="50"/>
      <c r="S58" s="50"/>
      <c r="U58" s="50"/>
      <c r="V58" s="50"/>
      <c r="W58" s="6"/>
      <c r="Y58" s="48"/>
      <c r="Z58" s="49"/>
      <c r="AA58" s="49"/>
      <c r="AB58" s="47"/>
      <c r="AC58" s="49"/>
      <c r="AD58" s="49"/>
      <c r="AE58" s="48"/>
      <c r="AF58" s="50"/>
      <c r="AG58" s="50"/>
      <c r="AJ58" s="51"/>
      <c r="AK58" s="48"/>
      <c r="AM58" s="50"/>
      <c r="AO58" s="50"/>
      <c r="AP58" s="50"/>
      <c r="AQ58" s="6"/>
      <c r="AS58" s="48"/>
      <c r="AT58" s="187"/>
      <c r="AU58" s="187"/>
      <c r="AV58" s="47"/>
      <c r="AW58" s="49"/>
      <c r="AX58" s="49"/>
      <c r="AY58" s="48"/>
      <c r="AZ58" s="50"/>
      <c r="BA58" s="50"/>
      <c r="BD58" s="51"/>
      <c r="BE58" s="48"/>
      <c r="BF58" s="50"/>
      <c r="BG58" s="50"/>
      <c r="BI58" s="50"/>
      <c r="BJ58" s="50"/>
      <c r="BK58" s="6"/>
      <c r="BM58" s="48"/>
      <c r="BN58" s="49"/>
      <c r="BO58" s="49"/>
      <c r="BP58" s="47"/>
      <c r="BQ58" s="187"/>
      <c r="BR58" s="187"/>
      <c r="BS58" s="67"/>
      <c r="BT58" s="50"/>
      <c r="BU58" s="50"/>
      <c r="BX58" s="51"/>
      <c r="BY58" s="48"/>
      <c r="BZ58" s="50"/>
      <c r="CA58" s="50"/>
      <c r="CC58" s="50"/>
      <c r="CD58" s="50"/>
      <c r="CE58" s="48"/>
      <c r="CG58" s="48"/>
      <c r="CH58" s="49"/>
      <c r="CI58" s="49"/>
      <c r="CJ58" s="47"/>
      <c r="CK58" s="49"/>
      <c r="CL58" s="104"/>
      <c r="CM58" s="48"/>
      <c r="CN58" s="50"/>
      <c r="CO58" s="50"/>
      <c r="CR58" s="51"/>
      <c r="CS58" s="48"/>
      <c r="CT58" s="50"/>
      <c r="CU58" s="50"/>
      <c r="CW58" s="50"/>
      <c r="CX58" s="50"/>
      <c r="CY58" s="6"/>
      <c r="DA58" s="48"/>
      <c r="DB58" s="49"/>
      <c r="DC58" s="49"/>
      <c r="DD58" s="47"/>
      <c r="DE58" s="49"/>
      <c r="DF58" s="49"/>
      <c r="DG58" s="48"/>
      <c r="DH58" s="50"/>
      <c r="DI58" s="50"/>
      <c r="DL58" s="51"/>
      <c r="DM58" s="48"/>
      <c r="DN58" s="50"/>
      <c r="DO58" s="50"/>
      <c r="DQ58" s="50"/>
      <c r="DR58" s="50"/>
      <c r="DS58" s="6" t="s">
        <v>1650</v>
      </c>
      <c r="DT58" s="7">
        <v>18</v>
      </c>
      <c r="DU58" s="48">
        <v>21785</v>
      </c>
      <c r="DV58" s="49">
        <v>8.353944971718914E-3</v>
      </c>
      <c r="DW58" s="49">
        <v>8.353944971718914E-3</v>
      </c>
      <c r="DX58" s="47">
        <v>0</v>
      </c>
      <c r="DY58" s="49">
        <v>0</v>
      </c>
      <c r="DZ58" s="49">
        <v>0</v>
      </c>
      <c r="EA58" s="48"/>
      <c r="EC58" s="52"/>
      <c r="EF58" s="51"/>
      <c r="EG58" s="48"/>
      <c r="EH58" s="50"/>
      <c r="EI58" s="50"/>
      <c r="EK58" s="50"/>
      <c r="EL58" s="50"/>
      <c r="EM58" s="6"/>
      <c r="EO58" s="48"/>
      <c r="EP58" s="49"/>
      <c r="EQ58" s="49"/>
      <c r="ER58" s="47"/>
      <c r="ES58" s="49"/>
      <c r="ET58" s="49"/>
      <c r="EU58" s="48"/>
      <c r="EV58" s="50"/>
      <c r="EW58" s="50"/>
      <c r="EZ58" s="51"/>
      <c r="FA58" s="48"/>
      <c r="FB58" s="50"/>
      <c r="FC58" s="50"/>
      <c r="FE58" s="50"/>
      <c r="FF58" s="50"/>
      <c r="FG58" s="6"/>
      <c r="FI58" s="48"/>
      <c r="FJ58" s="49"/>
      <c r="FK58" s="49"/>
      <c r="FL58" s="47"/>
      <c r="FM58" s="49"/>
      <c r="FN58" s="49"/>
      <c r="FO58" s="48"/>
      <c r="FP58" s="50"/>
      <c r="FQ58" s="50"/>
      <c r="FT58" s="51"/>
      <c r="FU58" s="48"/>
      <c r="FV58" s="50"/>
      <c r="FW58" s="50"/>
      <c r="FY58" s="50"/>
      <c r="FZ58" s="50"/>
      <c r="GA58" s="6"/>
      <c r="GG58" s="50"/>
      <c r="GI58" s="53"/>
      <c r="GN58" s="51"/>
      <c r="GU58" s="6"/>
      <c r="HA58" s="50"/>
      <c r="HC58" s="53"/>
      <c r="HH58" s="51"/>
      <c r="HO58" s="6"/>
      <c r="HU58" s="50"/>
      <c r="HW58" s="53"/>
      <c r="IB58" s="51"/>
      <c r="II58" s="6"/>
      <c r="IO58" s="50"/>
      <c r="IQ58" s="53"/>
      <c r="IV58" s="51"/>
    </row>
    <row r="59" spans="1:262" s="7" customFormat="1" ht="13.5" customHeight="1">
      <c r="A59" s="46" t="s">
        <v>1433</v>
      </c>
      <c r="B59" s="6" t="s">
        <v>1651</v>
      </c>
      <c r="C59" s="6"/>
      <c r="E59" s="48"/>
      <c r="F59" s="187"/>
      <c r="G59" s="188"/>
      <c r="H59" s="47"/>
      <c r="I59" s="49"/>
      <c r="J59" s="50"/>
      <c r="K59" s="48"/>
      <c r="L59" s="50"/>
      <c r="M59" s="50"/>
      <c r="P59" s="51"/>
      <c r="Q59" s="48"/>
      <c r="R59" s="50"/>
      <c r="S59" s="50"/>
      <c r="U59" s="50"/>
      <c r="V59" s="50"/>
      <c r="W59" s="6"/>
      <c r="Y59" s="48"/>
      <c r="Z59" s="49"/>
      <c r="AA59" s="49"/>
      <c r="AB59" s="47"/>
      <c r="AC59" s="49"/>
      <c r="AD59" s="49"/>
      <c r="AE59" s="48"/>
      <c r="AF59" s="50"/>
      <c r="AG59" s="50"/>
      <c r="AJ59" s="51"/>
      <c r="AK59" s="48"/>
      <c r="AM59" s="50"/>
      <c r="AO59" s="50"/>
      <c r="AP59" s="50"/>
      <c r="AQ59" s="6"/>
      <c r="AS59" s="48"/>
      <c r="AT59" s="187"/>
      <c r="AU59" s="187"/>
      <c r="AV59" s="47"/>
      <c r="AW59" s="49"/>
      <c r="AX59" s="49"/>
      <c r="AY59" s="48"/>
      <c r="AZ59" s="50"/>
      <c r="BA59" s="50"/>
      <c r="BD59" s="51"/>
      <c r="BE59" s="48"/>
      <c r="BF59" s="50"/>
      <c r="BG59" s="50"/>
      <c r="BI59" s="50"/>
      <c r="BJ59" s="50"/>
      <c r="BK59" s="6"/>
      <c r="BM59" s="48"/>
      <c r="BN59" s="49"/>
      <c r="BO59" s="49"/>
      <c r="BP59" s="47"/>
      <c r="BQ59" s="187"/>
      <c r="BR59" s="187"/>
      <c r="BS59" s="67"/>
      <c r="BT59" s="50"/>
      <c r="BU59" s="50"/>
      <c r="BX59" s="51"/>
      <c r="BY59" s="48"/>
      <c r="BZ59" s="50"/>
      <c r="CA59" s="50"/>
      <c r="CC59" s="50"/>
      <c r="CD59" s="50"/>
      <c r="CE59" s="48"/>
      <c r="CG59" s="48"/>
      <c r="CH59" s="49"/>
      <c r="CI59" s="49"/>
      <c r="CJ59" s="47"/>
      <c r="CK59" s="49"/>
      <c r="CL59" s="104"/>
      <c r="CM59" s="48"/>
      <c r="CN59" s="50"/>
      <c r="CO59" s="50"/>
      <c r="CR59" s="51"/>
      <c r="CS59" s="48"/>
      <c r="CT59" s="50"/>
      <c r="CU59" s="50"/>
      <c r="CW59" s="50"/>
      <c r="CX59" s="50"/>
      <c r="CY59" s="6"/>
      <c r="DA59" s="48"/>
      <c r="DB59" s="49"/>
      <c r="DC59" s="49"/>
      <c r="DD59" s="47"/>
      <c r="DE59" s="49"/>
      <c r="DF59" s="49"/>
      <c r="DG59" s="48"/>
      <c r="DH59" s="50"/>
      <c r="DI59" s="50"/>
      <c r="DL59" s="51"/>
      <c r="DM59" s="48"/>
      <c r="DN59" s="50"/>
      <c r="DO59" s="50"/>
      <c r="DQ59" s="50"/>
      <c r="DR59" s="50"/>
      <c r="DS59" s="6" t="s">
        <v>1651</v>
      </c>
      <c r="DT59" s="7">
        <v>1</v>
      </c>
      <c r="DU59" s="48">
        <v>18845</v>
      </c>
      <c r="DV59" s="49">
        <v>7.2265362860703675E-3</v>
      </c>
      <c r="DW59" s="49">
        <v>7.2265362860703675E-3</v>
      </c>
      <c r="DX59" s="47">
        <v>0</v>
      </c>
      <c r="DY59" s="49">
        <v>0</v>
      </c>
      <c r="DZ59" s="49">
        <v>0</v>
      </c>
      <c r="EA59" s="48"/>
      <c r="EC59" s="52"/>
      <c r="EF59" s="51"/>
      <c r="EG59" s="48"/>
      <c r="EH59" s="50"/>
      <c r="EI59" s="50"/>
      <c r="EK59" s="50"/>
      <c r="EL59" s="50"/>
      <c r="EM59" s="6"/>
      <c r="EO59" s="48"/>
      <c r="EP59" s="49"/>
      <c r="EQ59" s="49"/>
      <c r="ER59" s="47"/>
      <c r="ES59" s="49"/>
      <c r="ET59" s="49"/>
      <c r="EU59" s="48"/>
      <c r="EV59" s="50"/>
      <c r="EW59" s="50"/>
      <c r="EZ59" s="51"/>
      <c r="FA59" s="48"/>
      <c r="FB59" s="50"/>
      <c r="FC59" s="50"/>
      <c r="FE59" s="50"/>
      <c r="FF59" s="50"/>
      <c r="FG59" s="6"/>
      <c r="FI59" s="48"/>
      <c r="FJ59" s="49"/>
      <c r="FK59" s="49"/>
      <c r="FL59" s="47"/>
      <c r="FM59" s="49"/>
      <c r="FN59" s="49"/>
      <c r="FO59" s="48"/>
      <c r="FP59" s="50"/>
      <c r="FQ59" s="50"/>
      <c r="FT59" s="51"/>
      <c r="FU59" s="48"/>
      <c r="FV59" s="50"/>
      <c r="FW59" s="50"/>
      <c r="FY59" s="50"/>
      <c r="FZ59" s="50"/>
      <c r="GA59" s="6"/>
      <c r="GG59" s="50"/>
      <c r="GI59" s="53"/>
      <c r="GN59" s="51"/>
      <c r="GU59" s="6"/>
      <c r="HA59" s="50"/>
      <c r="HC59" s="53"/>
      <c r="HH59" s="51"/>
      <c r="HO59" s="6"/>
      <c r="HU59" s="50"/>
      <c r="HW59" s="53"/>
      <c r="IB59" s="51"/>
      <c r="II59" s="6"/>
      <c r="IO59" s="50"/>
      <c r="IQ59" s="53"/>
      <c r="IV59" s="51"/>
    </row>
    <row r="60" spans="1:262" s="7" customFormat="1" ht="13.5" customHeight="1">
      <c r="A60" s="82" t="s">
        <v>1712</v>
      </c>
      <c r="B60" s="7" t="s">
        <v>1695</v>
      </c>
      <c r="C60" s="6"/>
      <c r="E60" s="48"/>
      <c r="F60" s="187"/>
      <c r="G60" s="188"/>
      <c r="H60" s="47"/>
      <c r="I60" s="49"/>
      <c r="J60" s="50"/>
      <c r="K60" s="48"/>
      <c r="L60" s="50"/>
      <c r="M60" s="50"/>
      <c r="P60" s="51"/>
      <c r="Q60" s="48"/>
      <c r="R60" s="50"/>
      <c r="S60" s="50"/>
      <c r="U60" s="50"/>
      <c r="V60" s="50"/>
      <c r="W60" s="6"/>
      <c r="Y60" s="48"/>
      <c r="Z60" s="49"/>
      <c r="AA60" s="49"/>
      <c r="AB60" s="47"/>
      <c r="AC60" s="49"/>
      <c r="AD60" s="49"/>
      <c r="AE60" s="48"/>
      <c r="AF60" s="50"/>
      <c r="AG60" s="50"/>
      <c r="AJ60" s="51"/>
      <c r="AK60" s="48"/>
      <c r="AM60" s="50"/>
      <c r="AO60" s="50"/>
      <c r="AP60" s="50"/>
      <c r="AQ60" s="6"/>
      <c r="AS60" s="48"/>
      <c r="AT60" s="187"/>
      <c r="AU60" s="187"/>
      <c r="AV60" s="47"/>
      <c r="AW60" s="49"/>
      <c r="AX60" s="49"/>
      <c r="AY60" s="48"/>
      <c r="AZ60" s="50"/>
      <c r="BA60" s="50"/>
      <c r="BD60" s="51"/>
      <c r="BE60" s="48"/>
      <c r="BF60" s="50"/>
      <c r="BG60" s="50"/>
      <c r="BI60" s="50"/>
      <c r="BJ60" s="50"/>
      <c r="BK60" s="6"/>
      <c r="BM60" s="48"/>
      <c r="BN60" s="49"/>
      <c r="BO60" s="49"/>
      <c r="BP60" s="47"/>
      <c r="BQ60" s="187"/>
      <c r="BR60" s="187"/>
      <c r="BS60" s="67"/>
      <c r="BT60" s="50"/>
      <c r="BU60" s="50"/>
      <c r="BX60" s="51"/>
      <c r="BY60" s="48"/>
      <c r="BZ60" s="50"/>
      <c r="CA60" s="50"/>
      <c r="CC60" s="50"/>
      <c r="CD60" s="50"/>
      <c r="CE60" s="48"/>
      <c r="CG60" s="48"/>
      <c r="CH60" s="49"/>
      <c r="CI60" s="49"/>
      <c r="CJ60" s="47"/>
      <c r="CK60" s="49"/>
      <c r="CL60" s="104"/>
      <c r="CM60" s="48"/>
      <c r="CN60" s="50"/>
      <c r="CO60" s="50"/>
      <c r="CR60" s="51"/>
      <c r="CS60" s="48"/>
      <c r="CT60" s="50"/>
      <c r="CU60" s="50"/>
      <c r="CW60" s="50"/>
      <c r="CX60" s="50"/>
      <c r="CY60" s="6"/>
      <c r="DA60" s="48"/>
      <c r="DB60" s="49"/>
      <c r="DC60" s="49"/>
      <c r="DD60" s="47"/>
      <c r="DE60" s="49"/>
      <c r="DF60" s="49"/>
      <c r="DG60" s="48"/>
      <c r="DH60" s="50"/>
      <c r="DI60" s="50"/>
      <c r="DL60" s="51"/>
      <c r="DM60" s="48"/>
      <c r="DN60" s="50"/>
      <c r="DO60" s="50"/>
      <c r="DQ60" s="50"/>
      <c r="DR60" s="50"/>
      <c r="DS60" s="6"/>
      <c r="DU60" s="48"/>
      <c r="DV60" s="49"/>
      <c r="DW60" s="49"/>
      <c r="DX60" s="47"/>
      <c r="DY60" s="49"/>
      <c r="DZ60" s="49"/>
      <c r="EA60" s="48"/>
      <c r="EC60" s="52"/>
      <c r="EF60" s="51"/>
      <c r="EG60" s="48"/>
      <c r="EH60" s="50"/>
      <c r="EI60" s="50"/>
      <c r="EK60" s="50"/>
      <c r="EL60" s="50"/>
      <c r="EM60" s="6"/>
      <c r="EO60" s="48">
        <v>200780</v>
      </c>
      <c r="EP60" s="49">
        <v>6.967872064344019E-2</v>
      </c>
      <c r="EQ60" s="49">
        <v>6.967872064344019E-2</v>
      </c>
      <c r="ER60" s="47">
        <v>0</v>
      </c>
      <c r="ES60" s="49">
        <v>0</v>
      </c>
      <c r="ET60" s="49">
        <v>0</v>
      </c>
      <c r="EU60" s="48"/>
      <c r="EV60" s="50"/>
      <c r="EW60" s="50"/>
      <c r="EZ60" s="51"/>
      <c r="FA60" s="48"/>
      <c r="FB60" s="50"/>
      <c r="FC60" s="50"/>
      <c r="FE60" s="50"/>
      <c r="FF60" s="50"/>
      <c r="FG60" s="6"/>
      <c r="FI60" s="48"/>
      <c r="FJ60" s="49"/>
      <c r="FK60" s="49"/>
      <c r="FL60" s="47"/>
      <c r="FM60" s="49"/>
      <c r="FN60" s="49"/>
      <c r="FO60" s="48"/>
      <c r="FP60" s="50"/>
      <c r="FQ60" s="50"/>
      <c r="FT60" s="51"/>
      <c r="FU60" s="48"/>
      <c r="FV60" s="50"/>
      <c r="FW60" s="50"/>
      <c r="FY60" s="50"/>
      <c r="FZ60" s="50"/>
      <c r="GA60" s="6"/>
      <c r="GG60" s="50"/>
      <c r="GI60" s="53"/>
      <c r="GN60" s="51"/>
      <c r="GU60" s="6"/>
      <c r="HA60" s="50"/>
      <c r="HC60" s="53"/>
      <c r="HH60" s="51"/>
      <c r="HO60" s="6"/>
      <c r="HU60" s="50"/>
      <c r="HW60" s="53"/>
      <c r="IB60" s="51"/>
      <c r="II60" s="6"/>
      <c r="IO60" s="50"/>
      <c r="IQ60" s="53"/>
      <c r="IV60" s="51"/>
    </row>
    <row r="61" spans="1:262" s="7" customFormat="1" ht="13.5" customHeight="1">
      <c r="A61" s="82" t="s">
        <v>1714</v>
      </c>
      <c r="B61" s="7" t="s">
        <v>1696</v>
      </c>
      <c r="C61" s="6"/>
      <c r="E61" s="48"/>
      <c r="F61" s="187"/>
      <c r="G61" s="188"/>
      <c r="H61" s="47"/>
      <c r="I61" s="49"/>
      <c r="J61" s="50"/>
      <c r="K61" s="48"/>
      <c r="L61" s="50"/>
      <c r="M61" s="50"/>
      <c r="P61" s="51"/>
      <c r="Q61" s="48"/>
      <c r="R61" s="50"/>
      <c r="S61" s="50"/>
      <c r="U61" s="50"/>
      <c r="V61" s="50"/>
      <c r="W61" s="6"/>
      <c r="Y61" s="48"/>
      <c r="Z61" s="49"/>
      <c r="AA61" s="49"/>
      <c r="AB61" s="47"/>
      <c r="AC61" s="49"/>
      <c r="AD61" s="49"/>
      <c r="AE61" s="48"/>
      <c r="AF61" s="50"/>
      <c r="AG61" s="50"/>
      <c r="AJ61" s="51"/>
      <c r="AK61" s="48"/>
      <c r="AM61" s="50"/>
      <c r="AO61" s="50"/>
      <c r="AP61" s="50"/>
      <c r="AQ61" s="6"/>
      <c r="AS61" s="48"/>
      <c r="AT61" s="187"/>
      <c r="AU61" s="187"/>
      <c r="AV61" s="47"/>
      <c r="AW61" s="49"/>
      <c r="AX61" s="49"/>
      <c r="AY61" s="48"/>
      <c r="AZ61" s="50"/>
      <c r="BA61" s="50"/>
      <c r="BD61" s="51"/>
      <c r="BE61" s="48"/>
      <c r="BF61" s="50"/>
      <c r="BG61" s="50"/>
      <c r="BI61" s="50"/>
      <c r="BJ61" s="50"/>
      <c r="BK61" s="6"/>
      <c r="BM61" s="48"/>
      <c r="BN61" s="49"/>
      <c r="BO61" s="49"/>
      <c r="BP61" s="47"/>
      <c r="BQ61" s="187"/>
      <c r="BR61" s="187"/>
      <c r="BS61" s="67"/>
      <c r="BT61" s="50"/>
      <c r="BU61" s="50"/>
      <c r="BX61" s="51"/>
      <c r="BY61" s="48"/>
      <c r="BZ61" s="50"/>
      <c r="CA61" s="50"/>
      <c r="CC61" s="50"/>
      <c r="CD61" s="50"/>
      <c r="CE61" s="48"/>
      <c r="CG61" s="48"/>
      <c r="CH61" s="49"/>
      <c r="CI61" s="49"/>
      <c r="CJ61" s="47"/>
      <c r="CK61" s="49"/>
      <c r="CL61" s="104"/>
      <c r="CM61" s="48"/>
      <c r="CN61" s="50"/>
      <c r="CO61" s="50"/>
      <c r="CR61" s="51"/>
      <c r="CS61" s="48"/>
      <c r="CT61" s="50"/>
      <c r="CU61" s="50"/>
      <c r="CW61" s="50"/>
      <c r="CX61" s="50"/>
      <c r="CY61" s="6"/>
      <c r="DA61" s="48"/>
      <c r="DB61" s="49"/>
      <c r="DC61" s="49"/>
      <c r="DD61" s="47"/>
      <c r="DE61" s="49"/>
      <c r="DF61" s="49"/>
      <c r="DG61" s="48"/>
      <c r="DH61" s="50"/>
      <c r="DI61" s="50"/>
      <c r="DL61" s="51"/>
      <c r="DM61" s="48"/>
      <c r="DN61" s="50"/>
      <c r="DO61" s="50"/>
      <c r="DQ61" s="50"/>
      <c r="DR61" s="50"/>
      <c r="DS61" s="6"/>
      <c r="DU61" s="48"/>
      <c r="DV61" s="49"/>
      <c r="DW61" s="49"/>
      <c r="DX61" s="47"/>
      <c r="DY61" s="49"/>
      <c r="DZ61" s="49"/>
      <c r="EA61" s="48"/>
      <c r="EC61" s="52"/>
      <c r="EF61" s="51"/>
      <c r="EG61" s="48"/>
      <c r="EH61" s="50"/>
      <c r="EI61" s="50"/>
      <c r="EK61" s="50"/>
      <c r="EL61" s="50"/>
      <c r="EM61" s="6"/>
      <c r="EO61" s="48">
        <v>166325</v>
      </c>
      <c r="EP61" s="49">
        <v>5.7721452390776924E-2</v>
      </c>
      <c r="EQ61" s="49">
        <v>5.7721452390776924E-2</v>
      </c>
      <c r="ER61" s="47">
        <v>12</v>
      </c>
      <c r="ES61" s="49">
        <v>0.08</v>
      </c>
      <c r="ET61" s="49">
        <v>0.08</v>
      </c>
      <c r="EU61" s="48"/>
      <c r="EV61" s="50"/>
      <c r="EW61" s="50"/>
      <c r="EZ61" s="51"/>
      <c r="FA61" s="48"/>
      <c r="FB61" s="50"/>
      <c r="FC61" s="50"/>
      <c r="FE61" s="50"/>
      <c r="FF61" s="50"/>
      <c r="FG61" s="6"/>
      <c r="FI61" s="48"/>
      <c r="FJ61" s="49"/>
      <c r="FK61" s="49"/>
      <c r="FL61" s="47"/>
      <c r="FM61" s="49"/>
      <c r="FN61" s="49"/>
      <c r="FO61" s="48"/>
      <c r="FP61" s="50"/>
      <c r="FQ61" s="50"/>
      <c r="FT61" s="51"/>
      <c r="FU61" s="48"/>
      <c r="FV61" s="50"/>
      <c r="FW61" s="50"/>
      <c r="FY61" s="50"/>
      <c r="FZ61" s="50"/>
      <c r="GA61" s="6"/>
      <c r="GG61" s="50"/>
      <c r="GI61" s="53"/>
      <c r="GN61" s="51"/>
      <c r="GU61" s="6"/>
      <c r="HA61" s="50"/>
      <c r="HC61" s="53"/>
      <c r="HH61" s="51"/>
      <c r="HO61" s="6"/>
      <c r="HU61" s="50"/>
      <c r="HW61" s="53"/>
      <c r="IB61" s="51"/>
      <c r="II61" s="6"/>
      <c r="IO61" s="50"/>
      <c r="IQ61" s="53"/>
      <c r="IV61" s="51"/>
    </row>
    <row r="62" spans="1:262" s="7" customFormat="1" ht="13.5" customHeight="1">
      <c r="A62" s="82" t="s">
        <v>1715</v>
      </c>
      <c r="B62" s="7" t="s">
        <v>1698</v>
      </c>
      <c r="C62" s="6"/>
      <c r="E62" s="48"/>
      <c r="F62" s="187"/>
      <c r="G62" s="188"/>
      <c r="H62" s="47"/>
      <c r="I62" s="49"/>
      <c r="J62" s="50"/>
      <c r="K62" s="48"/>
      <c r="L62" s="50"/>
      <c r="M62" s="50"/>
      <c r="P62" s="51"/>
      <c r="Q62" s="48"/>
      <c r="R62" s="50"/>
      <c r="S62" s="50"/>
      <c r="U62" s="50"/>
      <c r="V62" s="50"/>
      <c r="W62" s="6"/>
      <c r="Y62" s="48"/>
      <c r="Z62" s="49"/>
      <c r="AA62" s="49"/>
      <c r="AB62" s="47"/>
      <c r="AC62" s="49"/>
      <c r="AD62" s="49"/>
      <c r="AE62" s="48"/>
      <c r="AF62" s="50"/>
      <c r="AG62" s="50"/>
      <c r="AJ62" s="51"/>
      <c r="AK62" s="48"/>
      <c r="AM62" s="50"/>
      <c r="AO62" s="50"/>
      <c r="AP62" s="50"/>
      <c r="AQ62" s="6"/>
      <c r="AS62" s="48"/>
      <c r="AT62" s="187"/>
      <c r="AU62" s="187"/>
      <c r="AV62" s="47"/>
      <c r="AW62" s="49"/>
      <c r="AX62" s="49"/>
      <c r="AY62" s="48"/>
      <c r="AZ62" s="50"/>
      <c r="BA62" s="50"/>
      <c r="BD62" s="51"/>
      <c r="BE62" s="48"/>
      <c r="BF62" s="50"/>
      <c r="BG62" s="50"/>
      <c r="BI62" s="50"/>
      <c r="BJ62" s="50"/>
      <c r="BK62" s="6"/>
      <c r="BM62" s="48"/>
      <c r="BN62" s="49"/>
      <c r="BO62" s="49"/>
      <c r="BP62" s="47"/>
      <c r="BQ62" s="187"/>
      <c r="BR62" s="187"/>
      <c r="BS62" s="67"/>
      <c r="BT62" s="50"/>
      <c r="BU62" s="50"/>
      <c r="BX62" s="51"/>
      <c r="BY62" s="48"/>
      <c r="BZ62" s="50"/>
      <c r="CA62" s="50"/>
      <c r="CC62" s="50"/>
      <c r="CD62" s="50"/>
      <c r="CE62" s="48"/>
      <c r="CG62" s="48"/>
      <c r="CH62" s="49"/>
      <c r="CI62" s="49"/>
      <c r="CJ62" s="47"/>
      <c r="CK62" s="49"/>
      <c r="CL62" s="104"/>
      <c r="CM62" s="48"/>
      <c r="CN62" s="50"/>
      <c r="CO62" s="50"/>
      <c r="CR62" s="51"/>
      <c r="CS62" s="48"/>
      <c r="CT62" s="50"/>
      <c r="CU62" s="50"/>
      <c r="CW62" s="50"/>
      <c r="CX62" s="50"/>
      <c r="CY62" s="6"/>
      <c r="DA62" s="48"/>
      <c r="DB62" s="49"/>
      <c r="DC62" s="49"/>
      <c r="DD62" s="47"/>
      <c r="DE62" s="49"/>
      <c r="DF62" s="49"/>
      <c r="DG62" s="48"/>
      <c r="DH62" s="50"/>
      <c r="DI62" s="50"/>
      <c r="DL62" s="51"/>
      <c r="DM62" s="48"/>
      <c r="DN62" s="50"/>
      <c r="DO62" s="50"/>
      <c r="DQ62" s="50"/>
      <c r="DR62" s="50"/>
      <c r="DS62" s="6"/>
      <c r="DU62" s="48"/>
      <c r="DV62" s="49"/>
      <c r="DW62" s="49"/>
      <c r="DX62" s="47"/>
      <c r="DY62" s="49"/>
      <c r="DZ62" s="49"/>
      <c r="EA62" s="48"/>
      <c r="EC62" s="52"/>
      <c r="EF62" s="51"/>
      <c r="EG62" s="48"/>
      <c r="EH62" s="50"/>
      <c r="EI62" s="50"/>
      <c r="EK62" s="50"/>
      <c r="EL62" s="50"/>
      <c r="EM62" s="6"/>
      <c r="EO62" s="48">
        <v>88220</v>
      </c>
      <c r="EP62" s="49">
        <v>3.0615881737046987E-2</v>
      </c>
      <c r="EQ62" s="49">
        <v>3.0615881737046987E-2</v>
      </c>
      <c r="ER62" s="47">
        <v>0</v>
      </c>
      <c r="ES62" s="49">
        <v>0</v>
      </c>
      <c r="ET62" s="49">
        <v>0</v>
      </c>
      <c r="EU62" s="48"/>
      <c r="EV62" s="50"/>
      <c r="EW62" s="50"/>
      <c r="EZ62" s="51"/>
      <c r="FA62" s="48"/>
      <c r="FB62" s="50"/>
      <c r="FC62" s="50"/>
      <c r="FE62" s="50"/>
      <c r="FF62" s="50"/>
      <c r="FG62" s="6"/>
      <c r="FI62" s="48"/>
      <c r="FJ62" s="49"/>
      <c r="FK62" s="49"/>
      <c r="FL62" s="47"/>
      <c r="FM62" s="49"/>
      <c r="FN62" s="49"/>
      <c r="FO62" s="48"/>
      <c r="FP62" s="50"/>
      <c r="FQ62" s="50"/>
      <c r="FT62" s="51"/>
      <c r="FU62" s="48"/>
      <c r="FV62" s="50"/>
      <c r="FW62" s="50"/>
      <c r="FY62" s="50"/>
      <c r="FZ62" s="50"/>
      <c r="GA62" s="6"/>
      <c r="GG62" s="50"/>
      <c r="GI62" s="53"/>
      <c r="GN62" s="51"/>
      <c r="GU62" s="6"/>
      <c r="HA62" s="50"/>
      <c r="HC62" s="53"/>
      <c r="HH62" s="51"/>
      <c r="HO62" s="6"/>
      <c r="HU62" s="50"/>
      <c r="HW62" s="53"/>
      <c r="IB62" s="51"/>
      <c r="II62" s="6"/>
      <c r="IO62" s="50"/>
      <c r="IQ62" s="53"/>
      <c r="IV62" s="51"/>
    </row>
    <row r="63" spans="1:262" s="7" customFormat="1" ht="13.5" customHeight="1">
      <c r="A63" s="82" t="s">
        <v>1713</v>
      </c>
      <c r="B63" s="7" t="s">
        <v>1699</v>
      </c>
      <c r="C63" s="6"/>
      <c r="E63" s="48"/>
      <c r="F63" s="187"/>
      <c r="G63" s="188"/>
      <c r="H63" s="47"/>
      <c r="I63" s="49"/>
      <c r="J63" s="50"/>
      <c r="K63" s="48"/>
      <c r="L63" s="50"/>
      <c r="M63" s="50"/>
      <c r="P63" s="51"/>
      <c r="Q63" s="48"/>
      <c r="R63" s="50"/>
      <c r="S63" s="50"/>
      <c r="U63" s="50"/>
      <c r="V63" s="50"/>
      <c r="W63" s="6"/>
      <c r="Y63" s="48"/>
      <c r="Z63" s="49"/>
      <c r="AA63" s="49"/>
      <c r="AB63" s="47"/>
      <c r="AC63" s="49"/>
      <c r="AD63" s="49"/>
      <c r="AE63" s="48"/>
      <c r="AF63" s="50"/>
      <c r="AG63" s="50"/>
      <c r="AJ63" s="51"/>
      <c r="AK63" s="48"/>
      <c r="AM63" s="50"/>
      <c r="AO63" s="50"/>
      <c r="AP63" s="50"/>
      <c r="AQ63" s="6"/>
      <c r="AS63" s="48"/>
      <c r="AT63" s="187"/>
      <c r="AU63" s="187"/>
      <c r="AV63" s="47"/>
      <c r="AW63" s="49"/>
      <c r="AX63" s="49"/>
      <c r="AY63" s="48"/>
      <c r="AZ63" s="50"/>
      <c r="BA63" s="50"/>
      <c r="BD63" s="51"/>
      <c r="BE63" s="48"/>
      <c r="BF63" s="50"/>
      <c r="BG63" s="50"/>
      <c r="BI63" s="50"/>
      <c r="BJ63" s="50"/>
      <c r="BK63" s="6"/>
      <c r="BM63" s="48"/>
      <c r="BN63" s="49"/>
      <c r="BO63" s="49"/>
      <c r="BP63" s="47"/>
      <c r="BQ63" s="187"/>
      <c r="BR63" s="187"/>
      <c r="BS63" s="67"/>
      <c r="BT63" s="50"/>
      <c r="BU63" s="50"/>
      <c r="BX63" s="51"/>
      <c r="BY63" s="48"/>
      <c r="BZ63" s="50"/>
      <c r="CA63" s="50"/>
      <c r="CC63" s="50"/>
      <c r="CD63" s="50"/>
      <c r="CE63" s="48"/>
      <c r="CG63" s="48"/>
      <c r="CH63" s="49"/>
      <c r="CI63" s="49"/>
      <c r="CJ63" s="47"/>
      <c r="CK63" s="49"/>
      <c r="CL63" s="104"/>
      <c r="CM63" s="48"/>
      <c r="CN63" s="50"/>
      <c r="CO63" s="50"/>
      <c r="CR63" s="51"/>
      <c r="CS63" s="48"/>
      <c r="CT63" s="50"/>
      <c r="CU63" s="50"/>
      <c r="CW63" s="50"/>
      <c r="CX63" s="50"/>
      <c r="CY63" s="6"/>
      <c r="DA63" s="48"/>
      <c r="DB63" s="49"/>
      <c r="DC63" s="49"/>
      <c r="DD63" s="47"/>
      <c r="DE63" s="49"/>
      <c r="DF63" s="49"/>
      <c r="DG63" s="48"/>
      <c r="DH63" s="50"/>
      <c r="DI63" s="50"/>
      <c r="DL63" s="51"/>
      <c r="DM63" s="48"/>
      <c r="DN63" s="50"/>
      <c r="DO63" s="50"/>
      <c r="DQ63" s="50"/>
      <c r="DR63" s="50"/>
      <c r="DS63" s="6"/>
      <c r="DU63" s="48"/>
      <c r="DV63" s="49"/>
      <c r="DW63" s="49"/>
      <c r="DX63" s="47"/>
      <c r="DY63" s="49"/>
      <c r="DZ63" s="49"/>
      <c r="EA63" s="48"/>
      <c r="EC63" s="52"/>
      <c r="EF63" s="51"/>
      <c r="EG63" s="48"/>
      <c r="EH63" s="50"/>
      <c r="EI63" s="50"/>
      <c r="EK63" s="50"/>
      <c r="EL63" s="50"/>
      <c r="EM63" s="6"/>
      <c r="EO63" s="48">
        <v>84507</v>
      </c>
      <c r="EP63" s="49">
        <v>2.9327321672553044E-2</v>
      </c>
      <c r="EQ63" s="49">
        <v>2.9327321672553044E-2</v>
      </c>
      <c r="ER63" s="47">
        <v>0</v>
      </c>
      <c r="ES63" s="49">
        <v>0</v>
      </c>
      <c r="ET63" s="49">
        <v>0</v>
      </c>
      <c r="EU63" s="48"/>
      <c r="EV63" s="50"/>
      <c r="EW63" s="50"/>
      <c r="EZ63" s="51"/>
      <c r="FA63" s="48"/>
      <c r="FB63" s="50"/>
      <c r="FC63" s="50"/>
      <c r="FE63" s="50"/>
      <c r="FF63" s="50"/>
      <c r="FG63" s="6"/>
      <c r="FI63" s="48"/>
      <c r="FJ63" s="49"/>
      <c r="FK63" s="49"/>
      <c r="FL63" s="47"/>
      <c r="FM63" s="49"/>
      <c r="FN63" s="49"/>
      <c r="FO63" s="48"/>
      <c r="FP63" s="50"/>
      <c r="FQ63" s="50"/>
      <c r="FT63" s="51"/>
      <c r="FU63" s="48"/>
      <c r="FV63" s="50"/>
      <c r="FW63" s="50"/>
      <c r="FY63" s="50"/>
      <c r="FZ63" s="50"/>
      <c r="GA63" s="6"/>
      <c r="GG63" s="50"/>
      <c r="GI63" s="53"/>
      <c r="GN63" s="51"/>
      <c r="GU63" s="6"/>
      <c r="HA63" s="50"/>
      <c r="HC63" s="53"/>
      <c r="HH63" s="51"/>
      <c r="HO63" s="6"/>
      <c r="HU63" s="50"/>
      <c r="HW63" s="53"/>
      <c r="IB63" s="51"/>
      <c r="II63" s="6"/>
      <c r="IO63" s="50"/>
      <c r="IQ63" s="53"/>
      <c r="IV63" s="51"/>
    </row>
    <row r="64" spans="1:262" s="7" customFormat="1" ht="13.5" customHeight="1">
      <c r="A64" s="46" t="s">
        <v>322</v>
      </c>
      <c r="B64" s="47" t="s">
        <v>1119</v>
      </c>
      <c r="C64" s="6" t="s">
        <v>1120</v>
      </c>
      <c r="E64" s="48">
        <v>12104</v>
      </c>
      <c r="F64" s="187">
        <v>4.0000000000000001E-3</v>
      </c>
      <c r="G64" s="188">
        <v>4.0000000000000001E-3</v>
      </c>
      <c r="H64" s="47">
        <v>0</v>
      </c>
      <c r="I64" s="187">
        <v>0</v>
      </c>
      <c r="J64" s="188">
        <v>0</v>
      </c>
      <c r="K64" s="48"/>
      <c r="L64" s="50"/>
      <c r="M64" s="50"/>
      <c r="P64" s="51"/>
      <c r="Q64" s="48"/>
      <c r="R64" s="50"/>
      <c r="S64" s="50"/>
      <c r="U64" s="50"/>
      <c r="V64" s="50"/>
      <c r="W64" s="6" t="s">
        <v>1120</v>
      </c>
      <c r="Y64" s="48">
        <v>21942</v>
      </c>
      <c r="Z64" s="187">
        <v>6.3000000000000009E-3</v>
      </c>
      <c r="AA64" s="187">
        <v>6.3000000000000009E-3</v>
      </c>
      <c r="AB64" s="47">
        <v>0</v>
      </c>
      <c r="AC64" s="187">
        <v>0</v>
      </c>
      <c r="AD64" s="187">
        <v>0</v>
      </c>
      <c r="AE64" s="48"/>
      <c r="AF64" s="50"/>
      <c r="AG64" s="50"/>
      <c r="AJ64" s="51"/>
      <c r="AK64" s="48"/>
      <c r="AM64" s="50"/>
      <c r="AO64" s="50"/>
      <c r="AP64" s="50"/>
      <c r="AQ64" s="6" t="s">
        <v>1120</v>
      </c>
      <c r="AS64" s="48">
        <v>34295</v>
      </c>
      <c r="AT64" s="187">
        <v>1.17E-2</v>
      </c>
      <c r="AU64" s="187">
        <v>1.17E-2</v>
      </c>
      <c r="AV64" s="47">
        <v>0</v>
      </c>
      <c r="AW64" s="188">
        <v>0</v>
      </c>
      <c r="AX64" s="188">
        <v>0</v>
      </c>
      <c r="AY64" s="48"/>
      <c r="AZ64" s="50"/>
      <c r="BA64" s="50"/>
      <c r="BD64" s="51"/>
      <c r="BE64" s="48"/>
      <c r="BF64" s="50"/>
      <c r="BG64" s="50"/>
      <c r="BI64" s="50"/>
      <c r="BJ64" s="50"/>
      <c r="BK64" s="6" t="s">
        <v>1120</v>
      </c>
      <c r="BM64" s="48">
        <v>19130</v>
      </c>
      <c r="BN64" s="187">
        <v>7.9000000000000008E-3</v>
      </c>
      <c r="BO64" s="187">
        <v>7.9000000000000008E-3</v>
      </c>
      <c r="BP64" s="47" t="s">
        <v>692</v>
      </c>
      <c r="BQ64" s="187">
        <v>0</v>
      </c>
      <c r="BR64" s="187">
        <v>0</v>
      </c>
      <c r="BS64" s="67"/>
      <c r="BT64" s="50"/>
      <c r="BU64" s="50"/>
      <c r="BX64" s="51"/>
      <c r="BY64" s="48"/>
      <c r="BZ64" s="50"/>
      <c r="CA64" s="50"/>
      <c r="CC64" s="50"/>
      <c r="CD64" s="50"/>
      <c r="CE64" s="48" t="s">
        <v>1120</v>
      </c>
      <c r="CG64" s="48">
        <v>28566</v>
      </c>
      <c r="CH64" s="49">
        <v>1.0999999999999999E-2</v>
      </c>
      <c r="CI64" s="49">
        <v>1.0999999999999999E-2</v>
      </c>
      <c r="CJ64" s="47">
        <v>0</v>
      </c>
      <c r="CK64" s="49">
        <v>0</v>
      </c>
      <c r="CL64" s="104">
        <v>0</v>
      </c>
      <c r="CM64" s="48"/>
      <c r="CN64" s="50"/>
      <c r="CO64" s="50"/>
      <c r="CR64" s="51"/>
      <c r="CS64" s="48"/>
      <c r="CT64" s="50"/>
      <c r="CU64" s="50"/>
      <c r="CW64" s="50"/>
      <c r="CX64" s="50"/>
      <c r="CY64" s="6" t="s">
        <v>1121</v>
      </c>
      <c r="DA64" s="48">
        <v>39112</v>
      </c>
      <c r="DB64" s="49">
        <v>1.5315660333175916E-2</v>
      </c>
      <c r="DC64" s="49">
        <v>0</v>
      </c>
      <c r="DD64" s="47">
        <v>0</v>
      </c>
      <c r="DE64" s="49">
        <v>0</v>
      </c>
      <c r="DF64" s="49">
        <v>0</v>
      </c>
      <c r="DG64" s="48"/>
      <c r="DH64" s="50"/>
      <c r="DI64" s="50"/>
      <c r="DL64" s="51"/>
      <c r="DM64" s="48"/>
      <c r="DN64" s="50"/>
      <c r="DO64" s="50"/>
      <c r="DQ64" s="50"/>
      <c r="DR64" s="50"/>
      <c r="DS64" s="6" t="s">
        <v>450</v>
      </c>
      <c r="DU64" s="48">
        <v>27487</v>
      </c>
      <c r="DV64" s="49">
        <v>1.0540504266129805E-2</v>
      </c>
      <c r="DW64" s="49">
        <v>-4.7751560670461109E-3</v>
      </c>
      <c r="DX64" s="47">
        <v>0</v>
      </c>
      <c r="DY64" s="49">
        <v>0</v>
      </c>
      <c r="DZ64" s="49">
        <v>0</v>
      </c>
      <c r="EA64" s="48"/>
      <c r="EC64" s="52"/>
      <c r="EF64" s="51"/>
      <c r="EG64" s="48"/>
      <c r="EH64" s="50"/>
      <c r="EI64" s="50"/>
      <c r="EK64" s="50"/>
      <c r="EL64" s="50"/>
      <c r="EM64" s="6" t="s">
        <v>450</v>
      </c>
      <c r="EO64" s="48">
        <v>49798</v>
      </c>
      <c r="EP64" s="49">
        <v>1.728190522264187E-2</v>
      </c>
      <c r="EQ64" s="49">
        <v>6.7414009565120656E-3</v>
      </c>
      <c r="ER64" s="47">
        <v>0</v>
      </c>
      <c r="ES64" s="49">
        <v>0</v>
      </c>
      <c r="ET64" s="49">
        <v>0</v>
      </c>
      <c r="EU64" s="48"/>
      <c r="EV64" s="50"/>
      <c r="EW64" s="50"/>
      <c r="EZ64" s="51"/>
      <c r="FA64" s="48"/>
      <c r="FB64" s="50"/>
      <c r="FC64" s="50"/>
      <c r="FE64" s="50"/>
      <c r="FF64" s="50"/>
      <c r="FG64" s="6"/>
      <c r="FI64" s="48"/>
      <c r="FJ64" s="49"/>
      <c r="FK64" s="49"/>
      <c r="FL64" s="47"/>
      <c r="FM64" s="49"/>
      <c r="FN64" s="49"/>
      <c r="FO64" s="48"/>
      <c r="FP64" s="50"/>
      <c r="FQ64" s="50"/>
      <c r="FT64" s="51"/>
      <c r="FU64" s="48"/>
      <c r="FV64" s="50"/>
      <c r="FW64" s="50"/>
      <c r="FY64" s="50"/>
      <c r="FZ64" s="50"/>
      <c r="GA64" s="61"/>
      <c r="GB64" s="55"/>
      <c r="GC64" s="55"/>
      <c r="GD64" s="62"/>
      <c r="GE64" s="47"/>
      <c r="GF64" s="55"/>
      <c r="GG64" s="56"/>
      <c r="GH64" s="47"/>
      <c r="GI64" s="58"/>
      <c r="GJ64" s="47"/>
      <c r="GK64" s="47"/>
      <c r="GL64" s="47"/>
      <c r="GM64" s="47"/>
      <c r="GN64" s="59"/>
      <c r="GO64" s="47"/>
      <c r="GP64" s="47"/>
      <c r="GQ64" s="47"/>
      <c r="GR64" s="47"/>
      <c r="GS64" s="47"/>
      <c r="GT64" s="47"/>
      <c r="GU64" s="61"/>
      <c r="GV64" s="55"/>
      <c r="GW64" s="55"/>
      <c r="GX64" s="62"/>
      <c r="GY64" s="47"/>
      <c r="GZ64" s="55"/>
      <c r="HA64" s="56"/>
      <c r="HB64" s="47"/>
      <c r="HC64" s="58"/>
      <c r="HD64" s="47"/>
      <c r="HE64" s="47"/>
      <c r="HF64" s="47"/>
      <c r="HG64" s="47"/>
      <c r="HH64" s="59"/>
      <c r="HI64" s="47"/>
      <c r="HJ64" s="47"/>
      <c r="HK64" s="47"/>
      <c r="HL64" s="47"/>
      <c r="HM64" s="47"/>
      <c r="HN64" s="47"/>
      <c r="HO64" s="61"/>
      <c r="HP64" s="55"/>
      <c r="HQ64" s="55"/>
      <c r="HR64" s="62"/>
      <c r="HS64" s="47"/>
      <c r="HT64" s="55"/>
      <c r="HU64" s="56"/>
      <c r="HV64" s="47"/>
      <c r="HW64" s="58"/>
      <c r="HX64" s="47"/>
      <c r="HY64" s="47"/>
      <c r="HZ64" s="47"/>
      <c r="IA64" s="47"/>
      <c r="IB64" s="59"/>
      <c r="IC64" s="47"/>
      <c r="ID64" s="47"/>
      <c r="IE64" s="47"/>
      <c r="IF64" s="47"/>
      <c r="IG64" s="47"/>
      <c r="IH64" s="47"/>
      <c r="II64" s="61"/>
      <c r="IJ64" s="55"/>
      <c r="IK64" s="55"/>
      <c r="IL64" s="62"/>
      <c r="IM64" s="47"/>
      <c r="IN64" s="55"/>
      <c r="IO64" s="56"/>
      <c r="IP64" s="47"/>
      <c r="IQ64" s="58"/>
      <c r="IR64" s="47"/>
      <c r="IS64" s="47"/>
      <c r="IT64" s="47"/>
      <c r="IU64" s="47"/>
      <c r="IV64" s="59"/>
      <c r="IW64" s="47"/>
      <c r="IX64" s="47"/>
      <c r="IY64" s="47"/>
      <c r="IZ64" s="47"/>
      <c r="JA64" s="47"/>
      <c r="JB64" s="47"/>
    </row>
    <row r="65" spans="1:256" s="7" customFormat="1" ht="13.5" customHeight="1">
      <c r="A65" s="65"/>
      <c r="B65" s="47"/>
      <c r="C65" s="6"/>
      <c r="E65" s="48"/>
      <c r="F65" s="187"/>
      <c r="G65" s="188"/>
      <c r="H65" s="47"/>
      <c r="I65" s="49"/>
      <c r="J65" s="50"/>
      <c r="K65" s="48"/>
      <c r="L65" s="50"/>
      <c r="M65" s="50"/>
      <c r="P65" s="51"/>
      <c r="Q65" s="48"/>
      <c r="R65" s="50"/>
      <c r="S65" s="50"/>
      <c r="U65" s="50"/>
      <c r="V65" s="50"/>
      <c r="W65" s="6"/>
      <c r="Y65" s="48"/>
      <c r="Z65" s="49"/>
      <c r="AA65" s="49"/>
      <c r="AB65" s="47"/>
      <c r="AC65" s="49"/>
      <c r="AD65" s="49"/>
      <c r="AE65" s="48"/>
      <c r="AF65" s="50"/>
      <c r="AG65" s="50"/>
      <c r="AJ65" s="51"/>
      <c r="AK65" s="48"/>
      <c r="AM65" s="50"/>
      <c r="AO65" s="50"/>
      <c r="AP65" s="50"/>
      <c r="AQ65" s="6"/>
      <c r="AS65" s="48"/>
      <c r="AT65" s="187"/>
      <c r="AU65" s="187"/>
      <c r="AV65" s="47"/>
      <c r="AW65" s="49"/>
      <c r="AX65" s="49"/>
      <c r="AY65" s="48"/>
      <c r="AZ65" s="50"/>
      <c r="BA65" s="50"/>
      <c r="BD65" s="51"/>
      <c r="BE65" s="48"/>
      <c r="BF65" s="50"/>
      <c r="BG65" s="50"/>
      <c r="BI65" s="50"/>
      <c r="BJ65" s="50"/>
      <c r="BK65" s="6"/>
      <c r="BM65" s="48"/>
      <c r="BN65" s="49"/>
      <c r="BO65" s="49"/>
      <c r="BP65" s="47"/>
      <c r="BQ65" s="187"/>
      <c r="BR65" s="187"/>
      <c r="BS65" s="67"/>
      <c r="BT65" s="50"/>
      <c r="BU65" s="50"/>
      <c r="BX65" s="51"/>
      <c r="BY65" s="48"/>
      <c r="BZ65" s="50"/>
      <c r="CA65" s="50"/>
      <c r="CC65" s="50"/>
      <c r="CD65" s="50"/>
      <c r="CE65" s="48"/>
      <c r="CG65" s="48"/>
      <c r="CH65" s="49"/>
      <c r="CI65" s="49"/>
      <c r="CJ65" s="47"/>
      <c r="CK65" s="49"/>
      <c r="CL65" s="104"/>
      <c r="CM65" s="48"/>
      <c r="CN65" s="50"/>
      <c r="CO65" s="50"/>
      <c r="CR65" s="51"/>
      <c r="CS65" s="48"/>
      <c r="CT65" s="50"/>
      <c r="CU65" s="50"/>
      <c r="CW65" s="50"/>
      <c r="CX65" s="50"/>
      <c r="CY65" s="6"/>
      <c r="DA65" s="48"/>
      <c r="DB65" s="49"/>
      <c r="DC65" s="49"/>
      <c r="DD65" s="47"/>
      <c r="DE65" s="49"/>
      <c r="DF65" s="49"/>
      <c r="DG65" s="48"/>
      <c r="DH65" s="50"/>
      <c r="DI65" s="50"/>
      <c r="DL65" s="51"/>
      <c r="DM65" s="48"/>
      <c r="DN65" s="50"/>
      <c r="DO65" s="50"/>
      <c r="DQ65" s="50"/>
      <c r="DR65" s="50"/>
      <c r="DS65" s="6"/>
      <c r="DU65" s="48"/>
      <c r="DV65" s="337"/>
      <c r="DW65" s="49"/>
      <c r="DX65" s="48"/>
      <c r="DY65" s="337"/>
      <c r="DZ65" s="49"/>
      <c r="EA65" s="48"/>
      <c r="EC65" s="52"/>
      <c r="EF65" s="51"/>
      <c r="EG65" s="48"/>
      <c r="EH65" s="50"/>
      <c r="EI65" s="50"/>
      <c r="EK65" s="50"/>
      <c r="EL65" s="50"/>
      <c r="EM65" s="6"/>
      <c r="EO65" s="48"/>
      <c r="EP65" s="49"/>
      <c r="EQ65" s="49"/>
      <c r="ER65" s="47"/>
      <c r="ES65" s="49"/>
      <c r="ET65" s="49"/>
      <c r="EU65" s="48"/>
      <c r="EV65" s="50"/>
      <c r="EW65" s="50"/>
      <c r="EZ65" s="51"/>
      <c r="FA65" s="48"/>
      <c r="FB65" s="50"/>
      <c r="FC65" s="50"/>
      <c r="FE65" s="50"/>
      <c r="FF65" s="50"/>
      <c r="FG65" s="6"/>
      <c r="FI65" s="48"/>
      <c r="FJ65" s="49"/>
      <c r="FK65" s="49"/>
      <c r="FL65" s="47"/>
      <c r="FM65" s="49"/>
      <c r="FN65" s="49"/>
      <c r="FO65" s="48"/>
      <c r="FP65" s="50"/>
      <c r="FQ65" s="50"/>
      <c r="FT65" s="51"/>
      <c r="FU65" s="48"/>
      <c r="FV65" s="50"/>
      <c r="FW65" s="50"/>
      <c r="FY65" s="50"/>
      <c r="FZ65" s="50"/>
      <c r="GA65" s="6"/>
      <c r="GG65" s="50"/>
      <c r="GI65" s="53"/>
      <c r="GN65" s="51"/>
      <c r="GU65" s="6"/>
      <c r="HA65" s="50"/>
      <c r="HC65" s="53"/>
      <c r="HH65" s="51"/>
      <c r="HO65" s="6"/>
      <c r="HU65" s="50"/>
      <c r="HW65" s="53"/>
      <c r="IB65" s="51"/>
      <c r="II65" s="6"/>
      <c r="IO65" s="50"/>
      <c r="IQ65" s="53"/>
      <c r="IV65" s="51"/>
    </row>
    <row r="66" spans="1:256" s="7" customFormat="1" ht="13.5" customHeight="1">
      <c r="A66" s="65"/>
      <c r="B66" s="47"/>
      <c r="C66" s="6"/>
      <c r="E66" s="48"/>
      <c r="F66" s="49"/>
      <c r="G66" s="50"/>
      <c r="H66" s="47"/>
      <c r="I66" s="49"/>
      <c r="J66" s="50"/>
      <c r="K66" s="48"/>
      <c r="L66" s="50"/>
      <c r="M66" s="50"/>
      <c r="P66" s="51"/>
      <c r="Q66" s="48"/>
      <c r="R66" s="50"/>
      <c r="S66" s="50"/>
      <c r="U66" s="50"/>
      <c r="V66" s="50"/>
      <c r="W66" s="6"/>
      <c r="Y66" s="48"/>
      <c r="Z66" s="49"/>
      <c r="AA66" s="49"/>
      <c r="AB66" s="47"/>
      <c r="AC66" s="49"/>
      <c r="AD66" s="49"/>
      <c r="AE66" s="48"/>
      <c r="AF66" s="50"/>
      <c r="AG66" s="50"/>
      <c r="AJ66" s="51"/>
      <c r="AK66" s="48"/>
      <c r="AM66" s="50"/>
      <c r="AO66" s="50"/>
      <c r="AP66" s="50"/>
      <c r="AQ66" s="6"/>
      <c r="AS66" s="48"/>
      <c r="AT66" s="49"/>
      <c r="AU66" s="49"/>
      <c r="AV66" s="47"/>
      <c r="AW66" s="49"/>
      <c r="AX66" s="49"/>
      <c r="AY66" s="48"/>
      <c r="AZ66" s="50"/>
      <c r="BA66" s="50"/>
      <c r="BD66" s="51"/>
      <c r="BE66" s="48"/>
      <c r="BF66" s="50"/>
      <c r="BG66" s="50"/>
      <c r="BI66" s="50"/>
      <c r="BJ66" s="50"/>
      <c r="BK66" s="6"/>
      <c r="BM66" s="48"/>
      <c r="BN66" s="49"/>
      <c r="BO66" s="49"/>
      <c r="BP66" s="47"/>
      <c r="BQ66" s="49"/>
      <c r="BR66" s="49"/>
      <c r="BS66" s="67"/>
      <c r="BT66" s="50"/>
      <c r="BU66" s="50"/>
      <c r="BX66" s="51"/>
      <c r="BY66" s="48"/>
      <c r="BZ66" s="50"/>
      <c r="CA66" s="50"/>
      <c r="CC66" s="50"/>
      <c r="CD66" s="50"/>
      <c r="CE66" s="48"/>
      <c r="CG66" s="48"/>
      <c r="CH66" s="49"/>
      <c r="CI66" s="49"/>
      <c r="CJ66" s="47"/>
      <c r="CK66" s="49"/>
      <c r="CL66" s="104"/>
      <c r="CM66" s="48"/>
      <c r="CN66" s="50"/>
      <c r="CO66" s="50"/>
      <c r="CR66" s="51"/>
      <c r="CS66" s="48"/>
      <c r="CT66" s="50"/>
      <c r="CU66" s="50"/>
      <c r="CW66" s="50"/>
      <c r="CX66" s="50"/>
      <c r="CY66" s="6"/>
      <c r="DA66" s="48"/>
      <c r="DB66" s="49"/>
      <c r="DC66" s="49"/>
      <c r="DD66" s="47"/>
      <c r="DE66" s="49"/>
      <c r="DF66" s="49"/>
      <c r="DG66" s="48"/>
      <c r="DH66" s="50"/>
      <c r="DI66" s="50"/>
      <c r="DL66" s="51"/>
      <c r="DM66" s="48"/>
      <c r="DN66" s="50"/>
      <c r="DO66" s="50"/>
      <c r="DQ66" s="50"/>
      <c r="DR66" s="50"/>
      <c r="DS66" s="6"/>
      <c r="DU66" s="48"/>
      <c r="DV66" s="49"/>
      <c r="DW66" s="49"/>
      <c r="DX66" s="47"/>
      <c r="DY66" s="49"/>
      <c r="DZ66" s="49"/>
      <c r="EA66" s="48"/>
      <c r="EC66" s="52"/>
      <c r="EF66" s="51"/>
      <c r="EG66" s="48"/>
      <c r="EH66" s="50"/>
      <c r="EI66" s="50"/>
      <c r="EK66" s="50"/>
      <c r="EL66" s="50"/>
      <c r="EM66" s="6"/>
      <c r="EO66" s="48"/>
      <c r="EP66" s="49"/>
      <c r="EQ66" s="49"/>
      <c r="ER66" s="47"/>
      <c r="ES66" s="49"/>
      <c r="ET66" s="49"/>
      <c r="EU66" s="48"/>
      <c r="EV66" s="50"/>
      <c r="EW66" s="50"/>
      <c r="EZ66" s="51"/>
      <c r="FA66" s="48"/>
      <c r="FB66" s="50"/>
      <c r="FC66" s="50"/>
      <c r="FE66" s="50"/>
      <c r="FF66" s="50"/>
      <c r="FG66" s="6"/>
      <c r="FI66" s="48"/>
      <c r="FJ66" s="49"/>
      <c r="FK66" s="49"/>
      <c r="FL66" s="47"/>
      <c r="FM66" s="49"/>
      <c r="FN66" s="49"/>
      <c r="FO66" s="48"/>
      <c r="FP66" s="50"/>
      <c r="FQ66" s="50"/>
      <c r="FT66" s="51"/>
      <c r="FU66" s="48"/>
      <c r="FV66" s="50"/>
      <c r="FW66" s="50"/>
      <c r="FY66" s="50"/>
      <c r="FZ66" s="50"/>
      <c r="GA66" s="6"/>
      <c r="GG66" s="50"/>
      <c r="GI66" s="53"/>
      <c r="GN66" s="51"/>
      <c r="GU66" s="6"/>
      <c r="HA66" s="50"/>
      <c r="HC66" s="53"/>
      <c r="HH66" s="51"/>
      <c r="HO66" s="6"/>
      <c r="HU66" s="50"/>
      <c r="HW66" s="53"/>
      <c r="IB66" s="51"/>
      <c r="II66" s="6"/>
      <c r="IO66" s="50"/>
      <c r="IQ66" s="53"/>
      <c r="IV66" s="51"/>
    </row>
    <row r="67" spans="1:256" s="7" customFormat="1" ht="13.5" customHeight="1">
      <c r="A67" s="65"/>
      <c r="B67" s="47"/>
      <c r="C67" s="6"/>
      <c r="E67" s="48"/>
      <c r="F67" s="49"/>
      <c r="G67" s="50"/>
      <c r="H67" s="47"/>
      <c r="I67" s="49"/>
      <c r="J67" s="50"/>
      <c r="K67" s="48"/>
      <c r="L67" s="50"/>
      <c r="M67" s="50"/>
      <c r="P67" s="51"/>
      <c r="Q67" s="48"/>
      <c r="R67" s="50"/>
      <c r="S67" s="50"/>
      <c r="U67" s="50"/>
      <c r="V67" s="50"/>
      <c r="W67" s="6"/>
      <c r="Y67" s="48"/>
      <c r="Z67" s="49"/>
      <c r="AA67" s="49"/>
      <c r="AB67" s="47"/>
      <c r="AC67" s="49"/>
      <c r="AD67" s="49"/>
      <c r="AE67" s="48"/>
      <c r="AF67" s="50"/>
      <c r="AG67" s="50"/>
      <c r="AJ67" s="51"/>
      <c r="AK67" s="48"/>
      <c r="AM67" s="50"/>
      <c r="AO67" s="50"/>
      <c r="AP67" s="50"/>
      <c r="AQ67" s="6"/>
      <c r="AS67" s="48"/>
      <c r="AT67" s="49"/>
      <c r="AU67" s="49"/>
      <c r="AV67" s="47"/>
      <c r="AW67" s="49"/>
      <c r="AX67" s="49"/>
      <c r="AY67" s="48"/>
      <c r="AZ67" s="50"/>
      <c r="BA67" s="50"/>
      <c r="BD67" s="51"/>
      <c r="BE67" s="48"/>
      <c r="BF67" s="50"/>
      <c r="BG67" s="50"/>
      <c r="BI67" s="50"/>
      <c r="BJ67" s="50"/>
      <c r="BK67" s="6"/>
      <c r="BM67" s="48"/>
      <c r="BN67" s="49"/>
      <c r="BO67" s="49"/>
      <c r="BP67" s="47"/>
      <c r="BQ67" s="49"/>
      <c r="BR67" s="49"/>
      <c r="BS67" s="67"/>
      <c r="BT67" s="50"/>
      <c r="BU67" s="50"/>
      <c r="BX67" s="51"/>
      <c r="BY67" s="48"/>
      <c r="BZ67" s="50"/>
      <c r="CA67" s="50"/>
      <c r="CC67" s="50"/>
      <c r="CD67" s="50"/>
      <c r="CE67" s="48"/>
      <c r="CG67" s="48"/>
      <c r="CH67" s="49"/>
      <c r="CI67" s="49"/>
      <c r="CJ67" s="47"/>
      <c r="CK67" s="49"/>
      <c r="CL67" s="104"/>
      <c r="CM67" s="48"/>
      <c r="CN67" s="50"/>
      <c r="CO67" s="50"/>
      <c r="CR67" s="51"/>
      <c r="CS67" s="48"/>
      <c r="CT67" s="50"/>
      <c r="CU67" s="50"/>
      <c r="CW67" s="50"/>
      <c r="CX67" s="50"/>
      <c r="CY67" s="6"/>
      <c r="DA67" s="48"/>
      <c r="DB67" s="49"/>
      <c r="DC67" s="49"/>
      <c r="DD67" s="47"/>
      <c r="DE67" s="49"/>
      <c r="DF67" s="49"/>
      <c r="DG67" s="48"/>
      <c r="DH67" s="50"/>
      <c r="DI67" s="50"/>
      <c r="DL67" s="51"/>
      <c r="DM67" s="48"/>
      <c r="DN67" s="50"/>
      <c r="DO67" s="50"/>
      <c r="DQ67" s="50"/>
      <c r="DR67" s="50"/>
      <c r="DS67" s="6"/>
      <c r="DU67" s="48"/>
      <c r="DV67" s="49"/>
      <c r="DW67" s="49"/>
      <c r="DX67" s="47"/>
      <c r="DY67" s="49"/>
      <c r="DZ67" s="49"/>
      <c r="EA67" s="48"/>
      <c r="EC67" s="52"/>
      <c r="EF67" s="51"/>
      <c r="EG67" s="48"/>
      <c r="EH67" s="50"/>
      <c r="EI67" s="50"/>
      <c r="EK67" s="50"/>
      <c r="EL67" s="50"/>
      <c r="EM67" s="6"/>
      <c r="EO67" s="48"/>
      <c r="EP67" s="49"/>
      <c r="EQ67" s="49"/>
      <c r="ER67" s="47"/>
      <c r="ES67" s="49"/>
      <c r="ET67" s="49"/>
      <c r="EU67" s="48"/>
      <c r="EV67" s="50"/>
      <c r="EW67" s="50"/>
      <c r="EZ67" s="51"/>
      <c r="FA67" s="48"/>
      <c r="FB67" s="50"/>
      <c r="FC67" s="50"/>
      <c r="FE67" s="50"/>
      <c r="FF67" s="50"/>
      <c r="FG67" s="6"/>
      <c r="FI67" s="48"/>
      <c r="FJ67" s="49"/>
      <c r="FK67" s="49"/>
      <c r="FL67" s="47"/>
      <c r="FM67" s="49"/>
      <c r="FN67" s="49"/>
      <c r="FO67" s="48"/>
      <c r="FP67" s="50"/>
      <c r="FQ67" s="50"/>
      <c r="FT67" s="51"/>
      <c r="FU67" s="48"/>
      <c r="FV67" s="50"/>
      <c r="FW67" s="50"/>
      <c r="FY67" s="50"/>
      <c r="FZ67" s="50"/>
      <c r="GA67" s="6"/>
      <c r="GG67" s="50"/>
      <c r="GI67" s="53"/>
      <c r="GN67" s="51"/>
      <c r="GU67" s="6"/>
      <c r="HA67" s="50"/>
      <c r="HC67" s="53"/>
      <c r="HH67" s="51"/>
      <c r="HO67" s="6"/>
      <c r="HU67" s="50"/>
      <c r="HW67" s="53"/>
      <c r="IB67" s="51"/>
      <c r="II67" s="6"/>
      <c r="IO67" s="50"/>
      <c r="IQ67" s="53"/>
      <c r="IV67" s="51"/>
    </row>
    <row r="68" spans="1:256" s="7" customFormat="1" ht="13.5" customHeight="1">
      <c r="A68" s="65"/>
      <c r="B68" s="47"/>
      <c r="C68" s="6"/>
      <c r="E68" s="48"/>
      <c r="F68" s="49"/>
      <c r="G68" s="50"/>
      <c r="H68" s="47"/>
      <c r="I68" s="49"/>
      <c r="J68" s="50"/>
      <c r="K68" s="48"/>
      <c r="L68" s="50"/>
      <c r="M68" s="50"/>
      <c r="P68" s="51"/>
      <c r="Q68" s="48"/>
      <c r="R68" s="50"/>
      <c r="S68" s="50"/>
      <c r="U68" s="50"/>
      <c r="V68" s="50"/>
      <c r="W68" s="6"/>
      <c r="Y68" s="48"/>
      <c r="Z68" s="49"/>
      <c r="AA68" s="49"/>
      <c r="AB68" s="47"/>
      <c r="AC68" s="49"/>
      <c r="AD68" s="49"/>
      <c r="AE68" s="48"/>
      <c r="AF68" s="50"/>
      <c r="AG68" s="50"/>
      <c r="AJ68" s="51"/>
      <c r="AK68" s="48"/>
      <c r="AM68" s="50"/>
      <c r="AO68" s="50"/>
      <c r="AP68" s="50"/>
      <c r="AQ68" s="6"/>
      <c r="AS68" s="48"/>
      <c r="AT68" s="49"/>
      <c r="AU68" s="49"/>
      <c r="AV68" s="47"/>
      <c r="AW68" s="49"/>
      <c r="AX68" s="49"/>
      <c r="AY68" s="48"/>
      <c r="AZ68" s="50"/>
      <c r="BA68" s="50"/>
      <c r="BD68" s="51"/>
      <c r="BE68" s="48"/>
      <c r="BF68" s="50"/>
      <c r="BG68" s="50"/>
      <c r="BI68" s="50"/>
      <c r="BJ68" s="50"/>
      <c r="BK68" s="6"/>
      <c r="BM68" s="48"/>
      <c r="BN68" s="49"/>
      <c r="BO68" s="49"/>
      <c r="BP68" s="47"/>
      <c r="BQ68" s="49"/>
      <c r="BR68" s="49"/>
      <c r="BS68" s="67"/>
      <c r="BT68" s="50"/>
      <c r="BU68" s="50"/>
      <c r="BX68" s="51"/>
      <c r="BY68" s="48"/>
      <c r="BZ68" s="50"/>
      <c r="CA68" s="50"/>
      <c r="CC68" s="50"/>
      <c r="CD68" s="50"/>
      <c r="CE68" s="48"/>
      <c r="CG68" s="48"/>
      <c r="CH68" s="49"/>
      <c r="CI68" s="49"/>
      <c r="CJ68" s="47"/>
      <c r="CK68" s="49"/>
      <c r="CL68" s="104"/>
      <c r="CM68" s="48"/>
      <c r="CN68" s="50"/>
      <c r="CO68" s="50"/>
      <c r="CR68" s="51"/>
      <c r="CS68" s="48"/>
      <c r="CT68" s="50"/>
      <c r="CU68" s="50"/>
      <c r="CW68" s="50"/>
      <c r="CX68" s="50"/>
      <c r="CY68" s="6"/>
      <c r="DA68" s="48"/>
      <c r="DB68" s="49"/>
      <c r="DC68" s="49"/>
      <c r="DD68" s="47"/>
      <c r="DE68" s="49"/>
      <c r="DF68" s="49"/>
      <c r="DG68" s="48"/>
      <c r="DH68" s="50"/>
      <c r="DI68" s="50"/>
      <c r="DL68" s="51"/>
      <c r="DM68" s="48"/>
      <c r="DN68" s="50"/>
      <c r="DO68" s="50"/>
      <c r="DQ68" s="50"/>
      <c r="DR68" s="50"/>
      <c r="DS68" s="6"/>
      <c r="DU68" s="48"/>
      <c r="DV68" s="49"/>
      <c r="DW68" s="49"/>
      <c r="DX68" s="47"/>
      <c r="DY68" s="49"/>
      <c r="DZ68" s="49"/>
      <c r="EA68" s="48"/>
      <c r="EC68" s="52"/>
      <c r="EF68" s="51"/>
      <c r="EG68" s="48"/>
      <c r="EH68" s="50"/>
      <c r="EI68" s="50"/>
      <c r="EK68" s="50"/>
      <c r="EL68" s="50"/>
      <c r="EM68" s="6"/>
      <c r="EO68" s="48"/>
      <c r="EP68" s="49"/>
      <c r="EQ68" s="49"/>
      <c r="ER68" s="47"/>
      <c r="ES68" s="49"/>
      <c r="ET68" s="49"/>
      <c r="EU68" s="48"/>
      <c r="EV68" s="50"/>
      <c r="EW68" s="50"/>
      <c r="EZ68" s="51"/>
      <c r="FA68" s="48"/>
      <c r="FB68" s="50"/>
      <c r="FC68" s="50"/>
      <c r="FE68" s="50"/>
      <c r="FF68" s="50"/>
      <c r="FG68" s="6"/>
      <c r="FI68" s="48"/>
      <c r="FJ68" s="49"/>
      <c r="FK68" s="49"/>
      <c r="FL68" s="47"/>
      <c r="FM68" s="49"/>
      <c r="FN68" s="49"/>
      <c r="FO68" s="48"/>
      <c r="FP68" s="50"/>
      <c r="FQ68" s="50"/>
      <c r="FT68" s="51"/>
      <c r="FU68" s="48"/>
      <c r="FV68" s="50"/>
      <c r="FW68" s="50"/>
      <c r="FY68" s="50"/>
      <c r="FZ68" s="50"/>
      <c r="GA68" s="6"/>
      <c r="GI68" s="53"/>
      <c r="GN68" s="51"/>
      <c r="GU68" s="6"/>
      <c r="HC68" s="53"/>
      <c r="HH68" s="51"/>
      <c r="HO68" s="6"/>
      <c r="HW68" s="53"/>
      <c r="IB68" s="51"/>
      <c r="II68" s="6"/>
      <c r="IQ68" s="53"/>
      <c r="IV68" s="51"/>
    </row>
    <row r="69" spans="1:256" s="7" customFormat="1" ht="13.5" customHeight="1">
      <c r="A69" s="65"/>
      <c r="B69" s="47"/>
      <c r="C69" s="6"/>
      <c r="E69" s="48"/>
      <c r="F69" s="49"/>
      <c r="G69" s="50"/>
      <c r="H69" s="47"/>
      <c r="I69" s="49"/>
      <c r="J69" s="50"/>
      <c r="K69" s="48"/>
      <c r="L69" s="50"/>
      <c r="M69" s="50"/>
      <c r="P69" s="51"/>
      <c r="Q69" s="48"/>
      <c r="R69" s="50"/>
      <c r="S69" s="50"/>
      <c r="U69" s="50"/>
      <c r="V69" s="50"/>
      <c r="W69" s="6"/>
      <c r="Y69" s="48"/>
      <c r="Z69" s="49"/>
      <c r="AA69" s="49"/>
      <c r="AB69" s="47"/>
      <c r="AC69" s="49"/>
      <c r="AD69" s="49"/>
      <c r="AE69" s="48"/>
      <c r="AF69" s="50"/>
      <c r="AG69" s="50"/>
      <c r="AJ69" s="51"/>
      <c r="AK69" s="48"/>
      <c r="AM69" s="50"/>
      <c r="AO69" s="50"/>
      <c r="AP69" s="50"/>
      <c r="AQ69" s="6"/>
      <c r="AS69" s="48"/>
      <c r="AT69" s="49"/>
      <c r="AU69" s="49"/>
      <c r="AV69" s="47"/>
      <c r="AW69" s="49"/>
      <c r="AX69" s="49"/>
      <c r="AY69" s="48"/>
      <c r="AZ69" s="50"/>
      <c r="BA69" s="50"/>
      <c r="BD69" s="51"/>
      <c r="BE69" s="48"/>
      <c r="BF69" s="50"/>
      <c r="BG69" s="50"/>
      <c r="BI69" s="50"/>
      <c r="BJ69" s="50"/>
      <c r="BK69" s="6"/>
      <c r="BM69" s="48"/>
      <c r="BN69" s="49"/>
      <c r="BO69" s="49"/>
      <c r="BP69" s="47"/>
      <c r="BQ69" s="49"/>
      <c r="BR69" s="49"/>
      <c r="BS69" s="67"/>
      <c r="BT69" s="50"/>
      <c r="BU69" s="50"/>
      <c r="BX69" s="51"/>
      <c r="BY69" s="48"/>
      <c r="BZ69" s="50"/>
      <c r="CA69" s="50"/>
      <c r="CC69" s="50"/>
      <c r="CD69" s="50"/>
      <c r="CE69" s="48"/>
      <c r="CG69" s="48"/>
      <c r="CH69" s="49"/>
      <c r="CI69" s="49"/>
      <c r="CJ69" s="47"/>
      <c r="CK69" s="49"/>
      <c r="CL69" s="104"/>
      <c r="CM69" s="48"/>
      <c r="CN69" s="50"/>
      <c r="CO69" s="50"/>
      <c r="CR69" s="51"/>
      <c r="CS69" s="48"/>
      <c r="CT69" s="50"/>
      <c r="CU69" s="50"/>
      <c r="CW69" s="50"/>
      <c r="CX69" s="50"/>
      <c r="CY69" s="6"/>
      <c r="DA69" s="48"/>
      <c r="DB69" s="49"/>
      <c r="DC69" s="49"/>
      <c r="DD69" s="47"/>
      <c r="DE69" s="49"/>
      <c r="DF69" s="49"/>
      <c r="DG69" s="48"/>
      <c r="DH69" s="50"/>
      <c r="DI69" s="50"/>
      <c r="DL69" s="51"/>
      <c r="DM69" s="48"/>
      <c r="DN69" s="50"/>
      <c r="DO69" s="50"/>
      <c r="DQ69" s="50"/>
      <c r="DR69" s="50"/>
      <c r="DS69" s="6"/>
      <c r="DU69" s="48"/>
      <c r="DV69" s="49"/>
      <c r="DW69" s="49"/>
      <c r="DX69" s="47"/>
      <c r="DY69" s="49"/>
      <c r="DZ69" s="49"/>
      <c r="EA69" s="48"/>
      <c r="EC69" s="52"/>
      <c r="EF69" s="51"/>
      <c r="EG69" s="48"/>
      <c r="EH69" s="50"/>
      <c r="EI69" s="50"/>
      <c r="EK69" s="50"/>
      <c r="EL69" s="50"/>
      <c r="EM69" s="6"/>
      <c r="EO69" s="48"/>
      <c r="EP69" s="49"/>
      <c r="EQ69" s="49"/>
      <c r="ER69" s="47"/>
      <c r="ES69" s="49"/>
      <c r="ET69" s="49"/>
      <c r="EU69" s="48"/>
      <c r="EV69" s="50"/>
      <c r="EW69" s="50"/>
      <c r="EZ69" s="51"/>
      <c r="FA69" s="48"/>
      <c r="FB69" s="50"/>
      <c r="FC69" s="50"/>
      <c r="FE69" s="50"/>
      <c r="FF69" s="50"/>
      <c r="FG69" s="6"/>
      <c r="FI69" s="48"/>
      <c r="FJ69" s="49"/>
      <c r="FK69" s="49"/>
      <c r="FL69" s="47"/>
      <c r="FM69" s="49"/>
      <c r="FN69" s="49"/>
      <c r="FO69" s="48"/>
      <c r="FP69" s="50"/>
      <c r="FQ69" s="50"/>
      <c r="FT69" s="51"/>
      <c r="FU69" s="48"/>
      <c r="FV69" s="50"/>
      <c r="FW69" s="50"/>
      <c r="FY69" s="50"/>
      <c r="FZ69" s="50"/>
      <c r="GA69" s="6"/>
      <c r="GI69" s="53"/>
      <c r="GN69" s="51"/>
      <c r="GU69" s="6"/>
      <c r="HC69" s="53"/>
      <c r="HH69" s="51"/>
      <c r="HO69" s="6"/>
      <c r="HW69" s="53"/>
      <c r="IB69" s="51"/>
      <c r="II69" s="6"/>
      <c r="IQ69" s="53"/>
      <c r="IV69" s="51"/>
    </row>
    <row r="70" spans="1:256" s="7" customFormat="1" ht="13.5" customHeight="1">
      <c r="A70" s="65"/>
      <c r="B70" s="47"/>
      <c r="C70" s="6"/>
      <c r="E70" s="48"/>
      <c r="F70" s="49"/>
      <c r="G70" s="50"/>
      <c r="H70" s="47"/>
      <c r="I70" s="49"/>
      <c r="J70" s="50"/>
      <c r="K70" s="48"/>
      <c r="L70" s="50"/>
      <c r="M70" s="50"/>
      <c r="P70" s="51"/>
      <c r="Q70" s="48"/>
      <c r="R70" s="50"/>
      <c r="S70" s="50"/>
      <c r="U70" s="50"/>
      <c r="V70" s="50"/>
      <c r="W70" s="6"/>
      <c r="Y70" s="48"/>
      <c r="Z70" s="49"/>
      <c r="AA70" s="49"/>
      <c r="AB70" s="47"/>
      <c r="AC70" s="49"/>
      <c r="AD70" s="49"/>
      <c r="AE70" s="48"/>
      <c r="AF70" s="50"/>
      <c r="AG70" s="50"/>
      <c r="AJ70" s="51"/>
      <c r="AK70" s="48"/>
      <c r="AM70" s="50"/>
      <c r="AO70" s="50"/>
      <c r="AP70" s="50"/>
      <c r="AQ70" s="6"/>
      <c r="AS70" s="48"/>
      <c r="AT70" s="49"/>
      <c r="AU70" s="49"/>
      <c r="AV70" s="47"/>
      <c r="AW70" s="49"/>
      <c r="AX70" s="49"/>
      <c r="AY70" s="48"/>
      <c r="AZ70" s="50"/>
      <c r="BA70" s="50"/>
      <c r="BD70" s="51"/>
      <c r="BE70" s="48"/>
      <c r="BF70" s="50"/>
      <c r="BG70" s="50"/>
      <c r="BI70" s="50"/>
      <c r="BJ70" s="50"/>
      <c r="BK70" s="6"/>
      <c r="BM70" s="48"/>
      <c r="BN70" s="49"/>
      <c r="BO70" s="49"/>
      <c r="BP70" s="47"/>
      <c r="BQ70" s="49"/>
      <c r="BR70" s="49"/>
      <c r="BS70" s="67"/>
      <c r="BT70" s="50"/>
      <c r="BU70" s="50"/>
      <c r="BX70" s="51"/>
      <c r="BY70" s="48"/>
      <c r="BZ70" s="50"/>
      <c r="CA70" s="50"/>
      <c r="CC70" s="50"/>
      <c r="CD70" s="50"/>
      <c r="CE70" s="48"/>
      <c r="CG70" s="48"/>
      <c r="CH70" s="49"/>
      <c r="CI70" s="49"/>
      <c r="CJ70" s="47"/>
      <c r="CK70" s="49"/>
      <c r="CL70" s="104"/>
      <c r="CM70" s="48"/>
      <c r="CN70" s="50"/>
      <c r="CO70" s="50"/>
      <c r="CR70" s="51"/>
      <c r="CS70" s="48"/>
      <c r="CT70" s="50"/>
      <c r="CU70" s="50"/>
      <c r="CW70" s="50"/>
      <c r="CX70" s="50"/>
      <c r="CY70" s="6"/>
      <c r="DA70" s="48"/>
      <c r="DB70" s="49"/>
      <c r="DC70" s="49"/>
      <c r="DD70" s="47"/>
      <c r="DE70" s="49"/>
      <c r="DF70" s="49"/>
      <c r="DG70" s="48"/>
      <c r="DH70" s="50"/>
      <c r="DI70" s="50"/>
      <c r="DL70" s="51"/>
      <c r="DM70" s="48"/>
      <c r="DN70" s="50"/>
      <c r="DO70" s="50"/>
      <c r="DQ70" s="50"/>
      <c r="DR70" s="50"/>
      <c r="DS70" s="6"/>
      <c r="DU70" s="48"/>
      <c r="DV70" s="49"/>
      <c r="DW70" s="49"/>
      <c r="DX70" s="47"/>
      <c r="DY70" s="49"/>
      <c r="DZ70" s="49"/>
      <c r="EA70" s="48"/>
      <c r="EC70" s="52"/>
      <c r="EF70" s="51"/>
      <c r="EG70" s="48"/>
      <c r="EH70" s="50"/>
      <c r="EI70" s="50"/>
      <c r="EK70" s="50"/>
      <c r="EL70" s="50"/>
      <c r="EM70" s="6"/>
      <c r="EO70" s="48"/>
      <c r="EP70" s="49"/>
      <c r="EQ70" s="49"/>
      <c r="ER70" s="47"/>
      <c r="ES70" s="49"/>
      <c r="ET70" s="49"/>
      <c r="EU70" s="48"/>
      <c r="EV70" s="50"/>
      <c r="EW70" s="50"/>
      <c r="EZ70" s="51"/>
      <c r="FA70" s="48"/>
      <c r="FB70" s="50"/>
      <c r="FC70" s="50"/>
      <c r="FE70" s="50"/>
      <c r="FF70" s="50"/>
      <c r="FG70" s="6"/>
      <c r="FI70" s="48"/>
      <c r="FJ70" s="49"/>
      <c r="FK70" s="49"/>
      <c r="FL70" s="47"/>
      <c r="FM70" s="49"/>
      <c r="FN70" s="49"/>
      <c r="FO70" s="48"/>
      <c r="FP70" s="50"/>
      <c r="FQ70" s="50"/>
      <c r="FT70" s="51"/>
      <c r="FU70" s="48"/>
      <c r="FV70" s="50"/>
      <c r="FW70" s="50"/>
      <c r="FY70" s="50"/>
      <c r="FZ70" s="50"/>
      <c r="GA70" s="6"/>
      <c r="GI70" s="53"/>
      <c r="GN70" s="51"/>
      <c r="GU70" s="6"/>
      <c r="HC70" s="53"/>
      <c r="HH70" s="51"/>
      <c r="HO70" s="6"/>
      <c r="HW70" s="53"/>
      <c r="IB70" s="51"/>
      <c r="II70" s="6"/>
      <c r="IQ70" s="53"/>
      <c r="IV70" s="51"/>
    </row>
    <row r="71" spans="1:256" s="7" customFormat="1" ht="13.5" customHeight="1">
      <c r="A71" s="65"/>
      <c r="B71" s="47"/>
      <c r="C71" s="6"/>
      <c r="E71" s="48"/>
      <c r="F71" s="49"/>
      <c r="G71" s="50"/>
      <c r="H71" s="47"/>
      <c r="I71" s="49"/>
      <c r="J71" s="50"/>
      <c r="K71" s="48"/>
      <c r="L71" s="50"/>
      <c r="M71" s="50"/>
      <c r="P71" s="51"/>
      <c r="Q71" s="48"/>
      <c r="R71" s="50"/>
      <c r="S71" s="50"/>
      <c r="U71" s="50"/>
      <c r="V71" s="50"/>
      <c r="W71" s="6"/>
      <c r="Y71" s="48"/>
      <c r="Z71" s="49"/>
      <c r="AA71" s="49"/>
      <c r="AB71" s="47"/>
      <c r="AC71" s="49"/>
      <c r="AD71" s="49"/>
      <c r="AE71" s="48"/>
      <c r="AF71" s="50"/>
      <c r="AG71" s="50"/>
      <c r="AJ71" s="51"/>
      <c r="AK71" s="48"/>
      <c r="AM71" s="50"/>
      <c r="AO71" s="50"/>
      <c r="AP71" s="50"/>
      <c r="AQ71" s="6"/>
      <c r="AS71" s="48"/>
      <c r="AT71" s="49"/>
      <c r="AU71" s="49"/>
      <c r="AV71" s="47"/>
      <c r="AW71" s="49"/>
      <c r="AX71" s="49"/>
      <c r="AY71" s="48"/>
      <c r="AZ71" s="50"/>
      <c r="BA71" s="50"/>
      <c r="BD71" s="51"/>
      <c r="BE71" s="48"/>
      <c r="BF71" s="50"/>
      <c r="BG71" s="50"/>
      <c r="BI71" s="50"/>
      <c r="BJ71" s="50"/>
      <c r="BK71" s="6"/>
      <c r="BM71" s="48"/>
      <c r="BN71" s="49"/>
      <c r="BO71" s="49"/>
      <c r="BP71" s="47"/>
      <c r="BQ71" s="49"/>
      <c r="BR71" s="49"/>
      <c r="BS71" s="67"/>
      <c r="BT71" s="50"/>
      <c r="BU71" s="50"/>
      <c r="BX71" s="51"/>
      <c r="BY71" s="48"/>
      <c r="BZ71" s="50"/>
      <c r="CA71" s="50"/>
      <c r="CC71" s="50"/>
      <c r="CD71" s="50"/>
      <c r="CE71" s="48"/>
      <c r="CG71" s="48"/>
      <c r="CH71" s="49"/>
      <c r="CI71" s="49"/>
      <c r="CJ71" s="47"/>
      <c r="CK71" s="49"/>
      <c r="CL71" s="104"/>
      <c r="CM71" s="48"/>
      <c r="CN71" s="50"/>
      <c r="CO71" s="50"/>
      <c r="CR71" s="51"/>
      <c r="CS71" s="48"/>
      <c r="CT71" s="50"/>
      <c r="CU71" s="50"/>
      <c r="CW71" s="50"/>
      <c r="CX71" s="50"/>
      <c r="CY71" s="6"/>
      <c r="DA71" s="48"/>
      <c r="DB71" s="49"/>
      <c r="DC71" s="49"/>
      <c r="DD71" s="47"/>
      <c r="DE71" s="49"/>
      <c r="DF71" s="49"/>
      <c r="DG71" s="48"/>
      <c r="DH71" s="50"/>
      <c r="DI71" s="50"/>
      <c r="DL71" s="51"/>
      <c r="DM71" s="48"/>
      <c r="DN71" s="50"/>
      <c r="DO71" s="50"/>
      <c r="DQ71" s="50"/>
      <c r="DR71" s="50"/>
      <c r="DS71" s="6"/>
      <c r="DU71" s="48"/>
      <c r="DV71" s="49"/>
      <c r="DW71" s="49"/>
      <c r="DX71" s="47"/>
      <c r="DY71" s="49"/>
      <c r="DZ71" s="49"/>
      <c r="EA71" s="48"/>
      <c r="EC71" s="52"/>
      <c r="EF71" s="51"/>
      <c r="EG71" s="48"/>
      <c r="EH71" s="50"/>
      <c r="EI71" s="50"/>
      <c r="EK71" s="50"/>
      <c r="EL71" s="50"/>
      <c r="EM71" s="6"/>
      <c r="EO71" s="48"/>
      <c r="EP71" s="49"/>
      <c r="EQ71" s="49"/>
      <c r="ER71" s="47"/>
      <c r="ES71" s="49"/>
      <c r="ET71" s="49"/>
      <c r="EU71" s="48"/>
      <c r="EV71" s="50"/>
      <c r="EW71" s="50"/>
      <c r="EZ71" s="51"/>
      <c r="FA71" s="48"/>
      <c r="FB71" s="50"/>
      <c r="FC71" s="50"/>
      <c r="FE71" s="50"/>
      <c r="FF71" s="50"/>
      <c r="FG71" s="6"/>
      <c r="FI71" s="48"/>
      <c r="FJ71" s="49"/>
      <c r="FK71" s="49"/>
      <c r="FL71" s="47"/>
      <c r="FM71" s="49"/>
      <c r="FN71" s="49"/>
      <c r="FO71" s="48"/>
      <c r="FP71" s="50"/>
      <c r="FQ71" s="50"/>
      <c r="FT71" s="51"/>
      <c r="FU71" s="48"/>
      <c r="FV71" s="50"/>
      <c r="FW71" s="50"/>
      <c r="FY71" s="50"/>
      <c r="FZ71" s="50"/>
      <c r="GA71" s="6"/>
      <c r="GI71" s="53"/>
      <c r="GN71" s="51"/>
      <c r="GU71" s="6"/>
      <c r="HC71" s="53"/>
      <c r="HH71" s="51"/>
      <c r="HO71" s="6"/>
      <c r="HW71" s="53"/>
      <c r="IB71" s="51"/>
      <c r="II71" s="6"/>
      <c r="IQ71" s="53"/>
      <c r="IV71" s="51"/>
    </row>
    <row r="72" spans="1:256" s="7" customFormat="1" ht="13.5" customHeight="1">
      <c r="A72" s="65"/>
      <c r="B72" s="47"/>
      <c r="C72" s="6"/>
      <c r="E72" s="48"/>
      <c r="F72" s="49"/>
      <c r="G72" s="50"/>
      <c r="H72" s="47"/>
      <c r="I72" s="49"/>
      <c r="J72" s="50"/>
      <c r="K72" s="48"/>
      <c r="L72" s="50"/>
      <c r="M72" s="50"/>
      <c r="P72" s="51"/>
      <c r="Q72" s="48"/>
      <c r="R72" s="50"/>
      <c r="S72" s="50"/>
      <c r="U72" s="50"/>
      <c r="V72" s="50"/>
      <c r="W72" s="6"/>
      <c r="Y72" s="48"/>
      <c r="Z72" s="49"/>
      <c r="AA72" s="49"/>
      <c r="AB72" s="47"/>
      <c r="AC72" s="49"/>
      <c r="AD72" s="49"/>
      <c r="AE72" s="48"/>
      <c r="AF72" s="50"/>
      <c r="AG72" s="50"/>
      <c r="AJ72" s="51"/>
      <c r="AK72" s="48"/>
      <c r="AM72" s="50"/>
      <c r="AO72" s="50"/>
      <c r="AP72" s="50"/>
      <c r="AQ72" s="6"/>
      <c r="AS72" s="48"/>
      <c r="AT72" s="49"/>
      <c r="AU72" s="49"/>
      <c r="AV72" s="47"/>
      <c r="AW72" s="49"/>
      <c r="AX72" s="49"/>
      <c r="AY72" s="48"/>
      <c r="AZ72" s="50"/>
      <c r="BA72" s="50"/>
      <c r="BD72" s="51"/>
      <c r="BE72" s="48"/>
      <c r="BF72" s="50"/>
      <c r="BG72" s="50"/>
      <c r="BI72" s="50"/>
      <c r="BJ72" s="50"/>
      <c r="BK72" s="6"/>
      <c r="BM72" s="48"/>
      <c r="BN72" s="49"/>
      <c r="BO72" s="49"/>
      <c r="BP72" s="47"/>
      <c r="BQ72" s="49"/>
      <c r="BR72" s="49"/>
      <c r="BS72" s="67"/>
      <c r="BT72" s="50"/>
      <c r="BU72" s="50"/>
      <c r="BX72" s="51"/>
      <c r="BY72" s="48"/>
      <c r="BZ72" s="50"/>
      <c r="CA72" s="50"/>
      <c r="CC72" s="50"/>
      <c r="CD72" s="50"/>
      <c r="CE72" s="48"/>
      <c r="CG72" s="48"/>
      <c r="CH72" s="49"/>
      <c r="CI72" s="49"/>
      <c r="CJ72" s="47"/>
      <c r="CK72" s="49"/>
      <c r="CL72" s="104"/>
      <c r="CM72" s="48"/>
      <c r="CN72" s="50"/>
      <c r="CO72" s="50"/>
      <c r="CR72" s="51"/>
      <c r="CS72" s="48"/>
      <c r="CT72" s="50"/>
      <c r="CU72" s="50"/>
      <c r="CW72" s="50"/>
      <c r="CX72" s="50"/>
      <c r="CY72" s="6"/>
      <c r="DA72" s="48"/>
      <c r="DB72" s="49"/>
      <c r="DC72" s="49"/>
      <c r="DD72" s="47"/>
      <c r="DE72" s="49"/>
      <c r="DF72" s="49"/>
      <c r="DG72" s="48"/>
      <c r="DH72" s="50"/>
      <c r="DI72" s="50"/>
      <c r="DL72" s="51"/>
      <c r="DM72" s="48"/>
      <c r="DN72" s="50"/>
      <c r="DO72" s="50"/>
      <c r="DQ72" s="50"/>
      <c r="DR72" s="50"/>
      <c r="DS72" s="6"/>
      <c r="DU72" s="48"/>
      <c r="DV72" s="49"/>
      <c r="DW72" s="49"/>
      <c r="DX72" s="47"/>
      <c r="DY72" s="49"/>
      <c r="DZ72" s="49"/>
      <c r="EA72" s="48"/>
      <c r="EC72" s="52"/>
      <c r="EF72" s="51"/>
      <c r="EG72" s="48"/>
      <c r="EH72" s="50"/>
      <c r="EI72" s="50"/>
      <c r="EK72" s="50"/>
      <c r="EL72" s="50"/>
      <c r="EM72" s="6"/>
      <c r="EO72" s="48"/>
      <c r="EP72" s="49"/>
      <c r="EQ72" s="49"/>
      <c r="ER72" s="47"/>
      <c r="ES72" s="49"/>
      <c r="ET72" s="49"/>
      <c r="EU72" s="48"/>
      <c r="EV72" s="50"/>
      <c r="EW72" s="50"/>
      <c r="EZ72" s="51"/>
      <c r="FA72" s="48"/>
      <c r="FB72" s="50"/>
      <c r="FC72" s="50"/>
      <c r="FE72" s="50"/>
      <c r="FF72" s="50"/>
      <c r="FG72" s="6"/>
      <c r="FI72" s="48"/>
      <c r="FJ72" s="49"/>
      <c r="FK72" s="49"/>
      <c r="FL72" s="47"/>
      <c r="FM72" s="49"/>
      <c r="FN72" s="49"/>
      <c r="FO72" s="48"/>
      <c r="FP72" s="50"/>
      <c r="FQ72" s="50"/>
      <c r="FT72" s="51"/>
      <c r="FU72" s="48"/>
      <c r="FV72" s="50"/>
      <c r="FW72" s="50"/>
      <c r="FY72" s="50"/>
      <c r="FZ72" s="50"/>
      <c r="GA72" s="6"/>
      <c r="GI72" s="53"/>
      <c r="GN72" s="51"/>
      <c r="GU72" s="6"/>
      <c r="HC72" s="53"/>
      <c r="HH72" s="51"/>
      <c r="HO72" s="6"/>
      <c r="HW72" s="53"/>
      <c r="IB72" s="51"/>
      <c r="II72" s="6"/>
      <c r="IQ72" s="53"/>
      <c r="IV72" s="51"/>
    </row>
    <row r="73" spans="1:256" s="7" customFormat="1" ht="13.5" customHeight="1">
      <c r="A73" s="65"/>
      <c r="B73" s="47"/>
      <c r="C73" s="6"/>
      <c r="E73" s="48"/>
      <c r="F73" s="49"/>
      <c r="G73" s="50"/>
      <c r="H73" s="47"/>
      <c r="I73" s="49"/>
      <c r="J73" s="50"/>
      <c r="K73" s="48"/>
      <c r="L73" s="50"/>
      <c r="M73" s="50"/>
      <c r="P73" s="51"/>
      <c r="Q73" s="48"/>
      <c r="R73" s="50"/>
      <c r="S73" s="50"/>
      <c r="U73" s="50"/>
      <c r="V73" s="50"/>
      <c r="W73" s="6"/>
      <c r="Y73" s="48"/>
      <c r="Z73" s="49"/>
      <c r="AA73" s="49"/>
      <c r="AB73" s="47"/>
      <c r="AC73" s="49"/>
      <c r="AD73" s="49"/>
      <c r="AE73" s="48"/>
      <c r="AF73" s="50"/>
      <c r="AG73" s="50"/>
      <c r="AJ73" s="51"/>
      <c r="AK73" s="48"/>
      <c r="AM73" s="50"/>
      <c r="AO73" s="50"/>
      <c r="AP73" s="50"/>
      <c r="AQ73" s="6"/>
      <c r="AS73" s="48"/>
      <c r="AT73" s="49"/>
      <c r="AU73" s="49"/>
      <c r="AV73" s="47"/>
      <c r="AW73" s="49"/>
      <c r="AX73" s="49"/>
      <c r="AY73" s="48"/>
      <c r="AZ73" s="50"/>
      <c r="BA73" s="50"/>
      <c r="BD73" s="51"/>
      <c r="BE73" s="48"/>
      <c r="BF73" s="50"/>
      <c r="BG73" s="50"/>
      <c r="BI73" s="50"/>
      <c r="BJ73" s="50"/>
      <c r="BK73" s="6"/>
      <c r="BM73" s="48"/>
      <c r="BN73" s="49"/>
      <c r="BO73" s="49"/>
      <c r="BP73" s="47"/>
      <c r="BQ73" s="49"/>
      <c r="BR73" s="49"/>
      <c r="BS73" s="67"/>
      <c r="BT73" s="50"/>
      <c r="BU73" s="50"/>
      <c r="BX73" s="51"/>
      <c r="BY73" s="48"/>
      <c r="BZ73" s="50"/>
      <c r="CA73" s="50"/>
      <c r="CC73" s="50"/>
      <c r="CD73" s="50"/>
      <c r="CE73" s="48"/>
      <c r="CG73" s="48"/>
      <c r="CH73" s="49"/>
      <c r="CI73" s="49"/>
      <c r="CJ73" s="47"/>
      <c r="CK73" s="49"/>
      <c r="CL73" s="104"/>
      <c r="CM73" s="48"/>
      <c r="CN73" s="50"/>
      <c r="CO73" s="50"/>
      <c r="CR73" s="51"/>
      <c r="CS73" s="48"/>
      <c r="CT73" s="50"/>
      <c r="CU73" s="50"/>
      <c r="CW73" s="50"/>
      <c r="CX73" s="50"/>
      <c r="CY73" s="6"/>
      <c r="DA73" s="48"/>
      <c r="DB73" s="49"/>
      <c r="DC73" s="49"/>
      <c r="DD73" s="47"/>
      <c r="DE73" s="49"/>
      <c r="DF73" s="49"/>
      <c r="DG73" s="48"/>
      <c r="DH73" s="50"/>
      <c r="DI73" s="50"/>
      <c r="DL73" s="51"/>
      <c r="DM73" s="48"/>
      <c r="DN73" s="50"/>
      <c r="DO73" s="50"/>
      <c r="DQ73" s="50"/>
      <c r="DR73" s="50"/>
      <c r="DS73" s="6"/>
      <c r="DU73" s="48"/>
      <c r="DV73" s="49"/>
      <c r="DW73" s="49"/>
      <c r="DX73" s="47"/>
      <c r="DY73" s="49"/>
      <c r="DZ73" s="49"/>
      <c r="EA73" s="48"/>
      <c r="EC73" s="52"/>
      <c r="EF73" s="51"/>
      <c r="EG73" s="48"/>
      <c r="EH73" s="50"/>
      <c r="EI73" s="50"/>
      <c r="EK73" s="50"/>
      <c r="EL73" s="50"/>
      <c r="EM73" s="6"/>
      <c r="EO73" s="48"/>
      <c r="EP73" s="49"/>
      <c r="EQ73" s="49"/>
      <c r="ER73" s="47"/>
      <c r="ES73" s="49"/>
      <c r="ET73" s="49"/>
      <c r="EU73" s="48"/>
      <c r="EV73" s="50"/>
      <c r="EW73" s="50"/>
      <c r="EZ73" s="51"/>
      <c r="FA73" s="48"/>
      <c r="FB73" s="50"/>
      <c r="FC73" s="50"/>
      <c r="FE73" s="50"/>
      <c r="FF73" s="50"/>
      <c r="FG73" s="6"/>
      <c r="FI73" s="48"/>
      <c r="FJ73" s="49"/>
      <c r="FK73" s="49"/>
      <c r="FL73" s="47"/>
      <c r="FM73" s="49"/>
      <c r="FN73" s="49"/>
      <c r="FO73" s="48"/>
      <c r="FP73" s="50"/>
      <c r="FQ73" s="50"/>
      <c r="FT73" s="51"/>
      <c r="FU73" s="48"/>
      <c r="FV73" s="50"/>
      <c r="FW73" s="50"/>
      <c r="FY73" s="50"/>
      <c r="FZ73" s="50"/>
      <c r="GA73" s="6"/>
      <c r="GI73" s="53"/>
      <c r="GN73" s="51"/>
      <c r="GU73" s="6"/>
      <c r="HC73" s="53"/>
      <c r="HH73" s="51"/>
      <c r="HO73" s="6"/>
      <c r="HW73" s="53"/>
      <c r="IB73" s="51"/>
      <c r="II73" s="6"/>
      <c r="IQ73" s="53"/>
      <c r="IV73" s="51"/>
    </row>
    <row r="74" spans="1:256" s="7" customFormat="1" ht="13.5" customHeight="1">
      <c r="A74" s="65"/>
      <c r="B74" s="47"/>
      <c r="C74" s="6"/>
      <c r="E74" s="48"/>
      <c r="F74" s="49"/>
      <c r="G74" s="50"/>
      <c r="H74" s="47"/>
      <c r="I74" s="49"/>
      <c r="J74" s="50"/>
      <c r="K74" s="48"/>
      <c r="L74" s="50"/>
      <c r="M74" s="50"/>
      <c r="P74" s="51"/>
      <c r="Q74" s="48"/>
      <c r="R74" s="50"/>
      <c r="S74" s="50"/>
      <c r="U74" s="50"/>
      <c r="V74" s="50"/>
      <c r="W74" s="6"/>
      <c r="Y74" s="48"/>
      <c r="Z74" s="49"/>
      <c r="AA74" s="49"/>
      <c r="AB74" s="47"/>
      <c r="AC74" s="49"/>
      <c r="AD74" s="49"/>
      <c r="AE74" s="48"/>
      <c r="AF74" s="50"/>
      <c r="AG74" s="50"/>
      <c r="AJ74" s="51"/>
      <c r="AK74" s="48"/>
      <c r="AM74" s="50"/>
      <c r="AO74" s="50"/>
      <c r="AP74" s="50"/>
      <c r="AQ74" s="6"/>
      <c r="AS74" s="48"/>
      <c r="AT74" s="49"/>
      <c r="AU74" s="49"/>
      <c r="AV74" s="47"/>
      <c r="AW74" s="49"/>
      <c r="AX74" s="49"/>
      <c r="AY74" s="48"/>
      <c r="AZ74" s="50"/>
      <c r="BA74" s="50"/>
      <c r="BD74" s="51"/>
      <c r="BE74" s="48"/>
      <c r="BF74" s="50"/>
      <c r="BG74" s="50"/>
      <c r="BI74" s="50"/>
      <c r="BJ74" s="50"/>
      <c r="BK74" s="6"/>
      <c r="BM74" s="48"/>
      <c r="BN74" s="49"/>
      <c r="BO74" s="49"/>
      <c r="BP74" s="47"/>
      <c r="BQ74" s="49"/>
      <c r="BR74" s="49"/>
      <c r="BS74" s="67"/>
      <c r="BT74" s="50"/>
      <c r="BU74" s="50"/>
      <c r="BX74" s="51"/>
      <c r="BY74" s="48"/>
      <c r="BZ74" s="50"/>
      <c r="CA74" s="50"/>
      <c r="CC74" s="50"/>
      <c r="CD74" s="50"/>
      <c r="CE74" s="48"/>
      <c r="CG74" s="48"/>
      <c r="CH74" s="49"/>
      <c r="CI74" s="49"/>
      <c r="CJ74" s="47"/>
      <c r="CK74" s="49"/>
      <c r="CL74" s="104"/>
      <c r="CM74" s="48"/>
      <c r="CN74" s="50"/>
      <c r="CO74" s="50"/>
      <c r="CR74" s="51"/>
      <c r="CS74" s="48"/>
      <c r="CT74" s="50"/>
      <c r="CU74" s="50"/>
      <c r="CW74" s="50"/>
      <c r="CX74" s="50"/>
      <c r="CY74" s="6"/>
      <c r="DA74" s="48"/>
      <c r="DB74" s="49"/>
      <c r="DC74" s="49"/>
      <c r="DD74" s="47"/>
      <c r="DE74" s="49"/>
      <c r="DF74" s="49"/>
      <c r="DG74" s="48"/>
      <c r="DH74" s="50"/>
      <c r="DI74" s="50"/>
      <c r="DL74" s="51"/>
      <c r="DM74" s="48"/>
      <c r="DN74" s="50"/>
      <c r="DO74" s="50"/>
      <c r="DQ74" s="50"/>
      <c r="DR74" s="50"/>
      <c r="DS74" s="6"/>
      <c r="DU74" s="48"/>
      <c r="DV74" s="49"/>
      <c r="DW74" s="49"/>
      <c r="DX74" s="47"/>
      <c r="DY74" s="49"/>
      <c r="DZ74" s="49"/>
      <c r="EA74" s="48"/>
      <c r="EC74" s="52"/>
      <c r="EF74" s="51"/>
      <c r="EG74" s="48"/>
      <c r="EH74" s="50"/>
      <c r="EI74" s="50"/>
      <c r="EK74" s="50"/>
      <c r="EL74" s="50"/>
      <c r="EM74" s="6"/>
      <c r="EO74" s="48"/>
      <c r="EP74" s="49"/>
      <c r="EQ74" s="49"/>
      <c r="ER74" s="47"/>
      <c r="ES74" s="49"/>
      <c r="ET74" s="49"/>
      <c r="EU74" s="48"/>
      <c r="EV74" s="50"/>
      <c r="EW74" s="50"/>
      <c r="EZ74" s="51"/>
      <c r="FA74" s="48"/>
      <c r="FB74" s="50"/>
      <c r="FC74" s="50"/>
      <c r="FE74" s="50"/>
      <c r="FF74" s="50"/>
      <c r="FG74" s="6"/>
      <c r="FI74" s="48"/>
      <c r="FJ74" s="49"/>
      <c r="FK74" s="49"/>
      <c r="FL74" s="47"/>
      <c r="FM74" s="49"/>
      <c r="FN74" s="49"/>
      <c r="FO74" s="48"/>
      <c r="FP74" s="50"/>
      <c r="FQ74" s="50"/>
      <c r="FT74" s="51"/>
      <c r="FU74" s="48"/>
      <c r="FV74" s="50"/>
      <c r="FW74" s="50"/>
      <c r="FY74" s="50"/>
      <c r="FZ74" s="50"/>
      <c r="GA74" s="6"/>
      <c r="GI74" s="53"/>
      <c r="GN74" s="51"/>
      <c r="GU74" s="6"/>
      <c r="HC74" s="53"/>
      <c r="HH74" s="51"/>
      <c r="HO74" s="6"/>
      <c r="HW74" s="53"/>
      <c r="IB74" s="51"/>
      <c r="II74" s="6"/>
      <c r="IQ74" s="53"/>
      <c r="IV74" s="51"/>
    </row>
    <row r="75" spans="1:256" s="7" customFormat="1" ht="13.5" customHeight="1">
      <c r="A75" s="65"/>
      <c r="B75" s="47"/>
      <c r="C75" s="6"/>
      <c r="E75" s="48"/>
      <c r="F75" s="49"/>
      <c r="G75" s="50"/>
      <c r="H75" s="47"/>
      <c r="I75" s="49"/>
      <c r="J75" s="50"/>
      <c r="K75" s="48"/>
      <c r="L75" s="50"/>
      <c r="M75" s="50"/>
      <c r="P75" s="51"/>
      <c r="Q75" s="48"/>
      <c r="R75" s="50"/>
      <c r="S75" s="50"/>
      <c r="U75" s="50"/>
      <c r="V75" s="50"/>
      <c r="W75" s="6"/>
      <c r="Y75" s="48"/>
      <c r="Z75" s="49"/>
      <c r="AA75" s="49"/>
      <c r="AB75" s="47"/>
      <c r="AC75" s="49"/>
      <c r="AD75" s="49"/>
      <c r="AE75" s="48"/>
      <c r="AF75" s="50"/>
      <c r="AG75" s="50"/>
      <c r="AJ75" s="51"/>
      <c r="AK75" s="48"/>
      <c r="AM75" s="50"/>
      <c r="AO75" s="50"/>
      <c r="AP75" s="50"/>
      <c r="AQ75" s="6"/>
      <c r="AS75" s="48"/>
      <c r="AT75" s="49"/>
      <c r="AU75" s="49"/>
      <c r="AV75" s="47"/>
      <c r="AW75" s="49"/>
      <c r="AX75" s="49"/>
      <c r="AY75" s="48"/>
      <c r="AZ75" s="50"/>
      <c r="BA75" s="50"/>
      <c r="BD75" s="51"/>
      <c r="BE75" s="48"/>
      <c r="BF75" s="50"/>
      <c r="BG75" s="50"/>
      <c r="BI75" s="50"/>
      <c r="BJ75" s="50"/>
      <c r="BK75" s="6"/>
      <c r="BM75" s="48"/>
      <c r="BN75" s="49"/>
      <c r="BO75" s="49"/>
      <c r="BP75" s="47"/>
      <c r="BQ75" s="49"/>
      <c r="BR75" s="49"/>
      <c r="BS75" s="67"/>
      <c r="BT75" s="50"/>
      <c r="BU75" s="50"/>
      <c r="BX75" s="51"/>
      <c r="BY75" s="48"/>
      <c r="BZ75" s="50"/>
      <c r="CA75" s="50"/>
      <c r="CC75" s="50"/>
      <c r="CD75" s="50"/>
      <c r="CE75" s="48"/>
      <c r="CG75" s="48"/>
      <c r="CH75" s="49"/>
      <c r="CI75" s="49"/>
      <c r="CJ75" s="47"/>
      <c r="CK75" s="49"/>
      <c r="CL75" s="104"/>
      <c r="CM75" s="48"/>
      <c r="CN75" s="50"/>
      <c r="CO75" s="50"/>
      <c r="CR75" s="51"/>
      <c r="CS75" s="48"/>
      <c r="CT75" s="50"/>
      <c r="CU75" s="50"/>
      <c r="CW75" s="50"/>
      <c r="CX75" s="50"/>
      <c r="CY75" s="6"/>
      <c r="DA75" s="48"/>
      <c r="DB75" s="49"/>
      <c r="DC75" s="49"/>
      <c r="DD75" s="47"/>
      <c r="DE75" s="49"/>
      <c r="DF75" s="49"/>
      <c r="DG75" s="48"/>
      <c r="DH75" s="50"/>
      <c r="DI75" s="50"/>
      <c r="DL75" s="51"/>
      <c r="DM75" s="48"/>
      <c r="DN75" s="50"/>
      <c r="DO75" s="50"/>
      <c r="DQ75" s="50"/>
      <c r="DR75" s="50"/>
      <c r="DS75" s="6"/>
      <c r="DU75" s="48"/>
      <c r="DV75" s="49"/>
      <c r="DW75" s="49"/>
      <c r="DX75" s="47"/>
      <c r="DY75" s="49"/>
      <c r="DZ75" s="49"/>
      <c r="EA75" s="48"/>
      <c r="EC75" s="52"/>
      <c r="EF75" s="51"/>
      <c r="EG75" s="48"/>
      <c r="EH75" s="50"/>
      <c r="EI75" s="50"/>
      <c r="EK75" s="50"/>
      <c r="EL75" s="50"/>
      <c r="EM75" s="6"/>
      <c r="EO75" s="48"/>
      <c r="EP75" s="49"/>
      <c r="EQ75" s="49"/>
      <c r="ER75" s="47"/>
      <c r="ES75" s="49"/>
      <c r="ET75" s="49"/>
      <c r="EU75" s="48"/>
      <c r="EV75" s="50"/>
      <c r="EW75" s="50"/>
      <c r="EZ75" s="51"/>
      <c r="FA75" s="48"/>
      <c r="FB75" s="50"/>
      <c r="FC75" s="50"/>
      <c r="FE75" s="50"/>
      <c r="FF75" s="50"/>
      <c r="FG75" s="6"/>
      <c r="FI75" s="48"/>
      <c r="FJ75" s="49"/>
      <c r="FK75" s="49"/>
      <c r="FL75" s="47"/>
      <c r="FM75" s="49"/>
      <c r="FN75" s="49"/>
      <c r="FO75" s="48"/>
      <c r="FP75" s="50"/>
      <c r="FQ75" s="50"/>
      <c r="FT75" s="51"/>
      <c r="FU75" s="48"/>
      <c r="FV75" s="50"/>
      <c r="FW75" s="50"/>
      <c r="FY75" s="50"/>
      <c r="FZ75" s="50"/>
      <c r="GA75" s="6"/>
      <c r="GI75" s="53"/>
      <c r="GN75" s="51"/>
      <c r="GU75" s="6"/>
      <c r="HC75" s="53"/>
      <c r="HH75" s="51"/>
      <c r="HO75" s="6"/>
      <c r="HW75" s="53"/>
      <c r="IB75" s="51"/>
      <c r="II75" s="6"/>
      <c r="IQ75" s="53"/>
      <c r="IV75" s="51"/>
    </row>
    <row r="76" spans="1:256" s="7" customFormat="1" ht="13.5" customHeight="1">
      <c r="A76" s="65"/>
      <c r="B76" s="47"/>
      <c r="C76" s="6"/>
      <c r="E76" s="48"/>
      <c r="F76" s="49"/>
      <c r="G76" s="50"/>
      <c r="H76" s="47"/>
      <c r="I76" s="49"/>
      <c r="J76" s="50"/>
      <c r="K76" s="48"/>
      <c r="L76" s="50"/>
      <c r="M76" s="50"/>
      <c r="P76" s="51"/>
      <c r="Q76" s="48"/>
      <c r="R76" s="50"/>
      <c r="S76" s="50"/>
      <c r="U76" s="50"/>
      <c r="V76" s="50"/>
      <c r="W76" s="6"/>
      <c r="Y76" s="48"/>
      <c r="Z76" s="49"/>
      <c r="AA76" s="49"/>
      <c r="AB76" s="47"/>
      <c r="AC76" s="49"/>
      <c r="AD76" s="49"/>
      <c r="AE76" s="48"/>
      <c r="AF76" s="50"/>
      <c r="AG76" s="50"/>
      <c r="AJ76" s="51"/>
      <c r="AK76" s="48"/>
      <c r="AM76" s="50"/>
      <c r="AO76" s="50"/>
      <c r="AP76" s="50"/>
      <c r="AQ76" s="6"/>
      <c r="AS76" s="48"/>
      <c r="AT76" s="49"/>
      <c r="AU76" s="49"/>
      <c r="AV76" s="47"/>
      <c r="AW76" s="49"/>
      <c r="AX76" s="49"/>
      <c r="AY76" s="48"/>
      <c r="AZ76" s="50"/>
      <c r="BA76" s="50"/>
      <c r="BD76" s="51"/>
      <c r="BE76" s="48"/>
      <c r="BF76" s="50"/>
      <c r="BG76" s="50"/>
      <c r="BI76" s="50"/>
      <c r="BJ76" s="50"/>
      <c r="BK76" s="6"/>
      <c r="BM76" s="48"/>
      <c r="BN76" s="49"/>
      <c r="BO76" s="49"/>
      <c r="BP76" s="47"/>
      <c r="BQ76" s="49"/>
      <c r="BR76" s="49"/>
      <c r="BS76" s="67"/>
      <c r="BT76" s="50"/>
      <c r="BU76" s="50"/>
      <c r="BX76" s="51"/>
      <c r="BY76" s="48"/>
      <c r="BZ76" s="50"/>
      <c r="CA76" s="50"/>
      <c r="CC76" s="50"/>
      <c r="CD76" s="50"/>
      <c r="CE76" s="48"/>
      <c r="CG76" s="48"/>
      <c r="CH76" s="49"/>
      <c r="CI76" s="49"/>
      <c r="CJ76" s="47"/>
      <c r="CK76" s="49"/>
      <c r="CL76" s="104"/>
      <c r="CM76" s="48"/>
      <c r="CN76" s="50"/>
      <c r="CO76" s="50"/>
      <c r="CR76" s="51"/>
      <c r="CS76" s="48"/>
      <c r="CT76" s="50"/>
      <c r="CU76" s="50"/>
      <c r="CW76" s="50"/>
      <c r="CX76" s="50"/>
      <c r="CY76" s="6"/>
      <c r="DA76" s="48"/>
      <c r="DB76" s="49"/>
      <c r="DC76" s="49"/>
      <c r="DD76" s="47"/>
      <c r="DE76" s="49"/>
      <c r="DF76" s="49"/>
      <c r="DG76" s="48"/>
      <c r="DH76" s="50"/>
      <c r="DI76" s="50"/>
      <c r="DL76" s="51"/>
      <c r="DM76" s="48"/>
      <c r="DN76" s="50"/>
      <c r="DO76" s="50"/>
      <c r="DQ76" s="50"/>
      <c r="DR76" s="50"/>
      <c r="DS76" s="6"/>
      <c r="DU76" s="48"/>
      <c r="DV76" s="49"/>
      <c r="DW76" s="49"/>
      <c r="DX76" s="47"/>
      <c r="DY76" s="49"/>
      <c r="DZ76" s="49"/>
      <c r="EA76" s="48"/>
      <c r="EC76" s="52"/>
      <c r="EF76" s="51"/>
      <c r="EG76" s="48"/>
      <c r="EH76" s="50"/>
      <c r="EI76" s="50"/>
      <c r="EK76" s="50"/>
      <c r="EL76" s="50"/>
      <c r="EM76" s="6"/>
      <c r="EO76" s="48"/>
      <c r="EP76" s="49"/>
      <c r="EQ76" s="49"/>
      <c r="ER76" s="47"/>
      <c r="ES76" s="49"/>
      <c r="ET76" s="49"/>
      <c r="EU76" s="48"/>
      <c r="EV76" s="50"/>
      <c r="EW76" s="50"/>
      <c r="EZ76" s="51"/>
      <c r="FA76" s="48"/>
      <c r="FB76" s="50"/>
      <c r="FC76" s="50"/>
      <c r="FE76" s="50"/>
      <c r="FF76" s="50"/>
      <c r="FG76" s="6"/>
      <c r="FI76" s="48"/>
      <c r="FJ76" s="49"/>
      <c r="FK76" s="49"/>
      <c r="FL76" s="47"/>
      <c r="FM76" s="49"/>
      <c r="FN76" s="49"/>
      <c r="FO76" s="48"/>
      <c r="FP76" s="50"/>
      <c r="FQ76" s="50"/>
      <c r="FT76" s="51"/>
      <c r="FU76" s="48"/>
      <c r="FV76" s="50"/>
      <c r="FW76" s="50"/>
      <c r="FY76" s="50"/>
      <c r="FZ76" s="50"/>
      <c r="GA76" s="6"/>
      <c r="GI76" s="53"/>
      <c r="GN76" s="51"/>
      <c r="GU76" s="6"/>
      <c r="HC76" s="53"/>
      <c r="HH76" s="51"/>
      <c r="HO76" s="6"/>
      <c r="HW76" s="53"/>
      <c r="IB76" s="51"/>
      <c r="II76" s="6"/>
      <c r="IQ76" s="53"/>
      <c r="IV76" s="51"/>
    </row>
    <row r="77" spans="1:256" s="7" customFormat="1" ht="13.5" customHeight="1">
      <c r="A77" s="65"/>
      <c r="B77" s="47"/>
      <c r="C77" s="6"/>
      <c r="E77" s="48"/>
      <c r="F77" s="49"/>
      <c r="G77" s="50"/>
      <c r="H77" s="47"/>
      <c r="I77" s="49"/>
      <c r="J77" s="50"/>
      <c r="K77" s="48"/>
      <c r="L77" s="50"/>
      <c r="M77" s="50"/>
      <c r="P77" s="51"/>
      <c r="Q77" s="48"/>
      <c r="R77" s="50"/>
      <c r="S77" s="50"/>
      <c r="U77" s="50"/>
      <c r="V77" s="50"/>
      <c r="W77" s="6"/>
      <c r="Y77" s="48"/>
      <c r="Z77" s="49"/>
      <c r="AA77" s="49"/>
      <c r="AB77" s="47"/>
      <c r="AC77" s="49"/>
      <c r="AD77" s="49"/>
      <c r="AE77" s="48"/>
      <c r="AF77" s="50"/>
      <c r="AG77" s="50"/>
      <c r="AJ77" s="51"/>
      <c r="AK77" s="48"/>
      <c r="AM77" s="50"/>
      <c r="AO77" s="50"/>
      <c r="AP77" s="50"/>
      <c r="AQ77" s="6"/>
      <c r="AS77" s="48"/>
      <c r="AT77" s="49"/>
      <c r="AU77" s="49"/>
      <c r="AV77" s="47"/>
      <c r="AW77" s="49"/>
      <c r="AX77" s="49"/>
      <c r="AY77" s="48"/>
      <c r="AZ77" s="50"/>
      <c r="BA77" s="50"/>
      <c r="BD77" s="51"/>
      <c r="BE77" s="48"/>
      <c r="BF77" s="50"/>
      <c r="BG77" s="50"/>
      <c r="BI77" s="50"/>
      <c r="BJ77" s="50"/>
      <c r="BK77" s="6"/>
      <c r="BM77" s="48"/>
      <c r="BN77" s="49"/>
      <c r="BO77" s="49"/>
      <c r="BP77" s="47"/>
      <c r="BQ77" s="49"/>
      <c r="BR77" s="49"/>
      <c r="BS77" s="67"/>
      <c r="BT77" s="50"/>
      <c r="BU77" s="50"/>
      <c r="BX77" s="51"/>
      <c r="BY77" s="48"/>
      <c r="BZ77" s="50"/>
      <c r="CA77" s="50"/>
      <c r="CC77" s="50"/>
      <c r="CD77" s="50"/>
      <c r="CE77" s="48"/>
      <c r="CG77" s="48"/>
      <c r="CH77" s="49"/>
      <c r="CI77" s="49"/>
      <c r="CJ77" s="47"/>
      <c r="CK77" s="49"/>
      <c r="CL77" s="104"/>
      <c r="CM77" s="48"/>
      <c r="CN77" s="50"/>
      <c r="CO77" s="50"/>
      <c r="CR77" s="51"/>
      <c r="CS77" s="48"/>
      <c r="CT77" s="50"/>
      <c r="CU77" s="50"/>
      <c r="CW77" s="50"/>
      <c r="CX77" s="50"/>
      <c r="CY77" s="6"/>
      <c r="DA77" s="48"/>
      <c r="DB77" s="49"/>
      <c r="DC77" s="49"/>
      <c r="DD77" s="47"/>
      <c r="DE77" s="49"/>
      <c r="DF77" s="49"/>
      <c r="DG77" s="48"/>
      <c r="DH77" s="50"/>
      <c r="DI77" s="50"/>
      <c r="DL77" s="51"/>
      <c r="DM77" s="48"/>
      <c r="DN77" s="50"/>
      <c r="DO77" s="50"/>
      <c r="DQ77" s="50"/>
      <c r="DR77" s="50"/>
      <c r="DS77" s="6"/>
      <c r="DU77" s="48"/>
      <c r="DV77" s="49"/>
      <c r="DW77" s="49"/>
      <c r="DX77" s="47"/>
      <c r="DY77" s="49"/>
      <c r="DZ77" s="49"/>
      <c r="EA77" s="48"/>
      <c r="EC77" s="52"/>
      <c r="EF77" s="51"/>
      <c r="EG77" s="48"/>
      <c r="EH77" s="50"/>
      <c r="EI77" s="50"/>
      <c r="EK77" s="50"/>
      <c r="EL77" s="50"/>
      <c r="EM77" s="6"/>
      <c r="EO77" s="48"/>
      <c r="EP77" s="49"/>
      <c r="EQ77" s="49"/>
      <c r="ER77" s="47"/>
      <c r="ES77" s="49"/>
      <c r="ET77" s="49"/>
      <c r="EU77" s="48"/>
      <c r="EV77" s="50"/>
      <c r="EW77" s="50"/>
      <c r="EZ77" s="51"/>
      <c r="FA77" s="48"/>
      <c r="FB77" s="50"/>
      <c r="FC77" s="50"/>
      <c r="FE77" s="50"/>
      <c r="FF77" s="50"/>
      <c r="FG77" s="6"/>
      <c r="FI77" s="48"/>
      <c r="FJ77" s="49"/>
      <c r="FK77" s="49"/>
      <c r="FL77" s="47"/>
      <c r="FM77" s="49"/>
      <c r="FN77" s="49"/>
      <c r="FO77" s="48"/>
      <c r="FP77" s="50"/>
      <c r="FQ77" s="50"/>
      <c r="FT77" s="51"/>
      <c r="FU77" s="48"/>
      <c r="FV77" s="50"/>
      <c r="FW77" s="50"/>
      <c r="FY77" s="50"/>
      <c r="FZ77" s="50"/>
      <c r="GA77" s="6"/>
      <c r="GI77" s="53"/>
      <c r="GN77" s="51"/>
      <c r="GU77" s="6"/>
      <c r="HC77" s="53"/>
      <c r="HH77" s="51"/>
      <c r="HO77" s="6"/>
      <c r="HW77" s="53"/>
      <c r="IB77" s="51"/>
      <c r="II77" s="6"/>
      <c r="IQ77" s="53"/>
      <c r="IV77" s="51"/>
    </row>
    <row r="78" spans="1:256" s="7" customFormat="1" ht="13.5" customHeight="1">
      <c r="A78" s="65"/>
      <c r="B78" s="47"/>
      <c r="C78" s="6"/>
      <c r="E78" s="48"/>
      <c r="F78" s="49"/>
      <c r="G78" s="50"/>
      <c r="H78" s="47"/>
      <c r="I78" s="49"/>
      <c r="J78" s="50"/>
      <c r="K78" s="48"/>
      <c r="L78" s="50"/>
      <c r="M78" s="50"/>
      <c r="P78" s="51"/>
      <c r="Q78" s="48"/>
      <c r="R78" s="50"/>
      <c r="S78" s="50"/>
      <c r="U78" s="50"/>
      <c r="V78" s="50"/>
      <c r="W78" s="6"/>
      <c r="Y78" s="48"/>
      <c r="Z78" s="49"/>
      <c r="AA78" s="49"/>
      <c r="AB78" s="47"/>
      <c r="AC78" s="49"/>
      <c r="AD78" s="49"/>
      <c r="AE78" s="48"/>
      <c r="AF78" s="50"/>
      <c r="AG78" s="50"/>
      <c r="AJ78" s="51"/>
      <c r="AK78" s="48"/>
      <c r="AM78" s="50"/>
      <c r="AO78" s="50"/>
      <c r="AP78" s="50"/>
      <c r="AQ78" s="6"/>
      <c r="AS78" s="48"/>
      <c r="AT78" s="49"/>
      <c r="AU78" s="49"/>
      <c r="AV78" s="47"/>
      <c r="AW78" s="49"/>
      <c r="AX78" s="49"/>
      <c r="AY78" s="48"/>
      <c r="AZ78" s="50"/>
      <c r="BA78" s="50"/>
      <c r="BD78" s="51"/>
      <c r="BE78" s="48"/>
      <c r="BF78" s="50"/>
      <c r="BG78" s="50"/>
      <c r="BI78" s="50"/>
      <c r="BJ78" s="50"/>
      <c r="BK78" s="6"/>
      <c r="BM78" s="48"/>
      <c r="BN78" s="49"/>
      <c r="BO78" s="49"/>
      <c r="BP78" s="47"/>
      <c r="BQ78" s="49"/>
      <c r="BR78" s="49"/>
      <c r="BS78" s="67"/>
      <c r="BT78" s="50"/>
      <c r="BU78" s="50"/>
      <c r="BX78" s="51"/>
      <c r="BY78" s="48"/>
      <c r="BZ78" s="50"/>
      <c r="CA78" s="50"/>
      <c r="CC78" s="50"/>
      <c r="CD78" s="50"/>
      <c r="CE78" s="48"/>
      <c r="CG78" s="48"/>
      <c r="CH78" s="49"/>
      <c r="CI78" s="49"/>
      <c r="CJ78" s="47"/>
      <c r="CK78" s="49"/>
      <c r="CL78" s="49"/>
      <c r="CM78" s="48"/>
      <c r="CN78" s="50"/>
      <c r="CO78" s="50"/>
      <c r="CR78" s="51"/>
      <c r="CS78" s="48"/>
      <c r="CT78" s="50"/>
      <c r="CU78" s="50"/>
      <c r="CW78" s="50"/>
      <c r="CX78" s="50"/>
      <c r="CY78" s="6"/>
      <c r="DA78" s="48"/>
      <c r="DB78" s="49"/>
      <c r="DC78" s="49"/>
      <c r="DD78" s="47"/>
      <c r="DE78" s="49"/>
      <c r="DF78" s="49"/>
      <c r="DG78" s="48"/>
      <c r="DH78" s="50"/>
      <c r="DI78" s="50"/>
      <c r="DL78" s="51"/>
      <c r="DM78" s="48"/>
      <c r="DN78" s="50"/>
      <c r="DO78" s="50"/>
      <c r="DQ78" s="50"/>
      <c r="DR78" s="50"/>
      <c r="DS78" s="6"/>
      <c r="DU78" s="48"/>
      <c r="DV78" s="49"/>
      <c r="DW78" s="49"/>
      <c r="DX78" s="47"/>
      <c r="DY78" s="49"/>
      <c r="DZ78" s="49"/>
      <c r="EA78" s="48"/>
      <c r="EC78" s="52"/>
      <c r="EF78" s="51"/>
      <c r="EG78" s="48"/>
      <c r="EH78" s="50"/>
      <c r="EI78" s="50"/>
      <c r="EK78" s="50"/>
      <c r="EL78" s="50"/>
      <c r="EM78" s="6"/>
      <c r="EO78" s="48"/>
      <c r="EP78" s="49"/>
      <c r="EQ78" s="49"/>
      <c r="ER78" s="47"/>
      <c r="ES78" s="49"/>
      <c r="ET78" s="49"/>
      <c r="EU78" s="48"/>
      <c r="EV78" s="50"/>
      <c r="EW78" s="50"/>
      <c r="EZ78" s="51"/>
      <c r="FA78" s="48"/>
      <c r="FB78" s="50"/>
      <c r="FC78" s="50"/>
      <c r="FE78" s="50"/>
      <c r="FF78" s="50"/>
      <c r="FG78" s="6"/>
      <c r="FI78" s="48"/>
      <c r="FJ78" s="49"/>
      <c r="FK78" s="49"/>
      <c r="FL78" s="47"/>
      <c r="FM78" s="49"/>
      <c r="FN78" s="49"/>
      <c r="FO78" s="48"/>
      <c r="FP78" s="50"/>
      <c r="FQ78" s="50"/>
      <c r="FT78" s="51"/>
      <c r="FU78" s="48"/>
      <c r="FV78" s="50"/>
      <c r="FW78" s="50"/>
      <c r="FY78" s="50"/>
      <c r="FZ78" s="50"/>
      <c r="GA78" s="6"/>
      <c r="GI78" s="53"/>
      <c r="GN78" s="51"/>
      <c r="GU78" s="6"/>
      <c r="HC78" s="53"/>
      <c r="HH78" s="51"/>
      <c r="HO78" s="6"/>
      <c r="HW78" s="53"/>
      <c r="IB78" s="51"/>
      <c r="II78" s="6"/>
      <c r="IQ78" s="53"/>
      <c r="IV78" s="51"/>
    </row>
    <row r="79" spans="1:256" s="7" customFormat="1" ht="13.5" customHeight="1">
      <c r="A79" s="65"/>
      <c r="B79" s="47"/>
      <c r="C79" s="6"/>
      <c r="E79" s="48"/>
      <c r="F79" s="49"/>
      <c r="G79" s="50"/>
      <c r="H79" s="47"/>
      <c r="I79" s="49"/>
      <c r="J79" s="50"/>
      <c r="K79" s="48"/>
      <c r="L79" s="50"/>
      <c r="M79" s="50"/>
      <c r="P79" s="51"/>
      <c r="Q79" s="48"/>
      <c r="R79" s="50"/>
      <c r="S79" s="50"/>
      <c r="U79" s="50"/>
      <c r="V79" s="50"/>
      <c r="W79" s="6"/>
      <c r="Y79" s="48"/>
      <c r="Z79" s="49"/>
      <c r="AA79" s="49"/>
      <c r="AB79" s="47"/>
      <c r="AC79" s="49"/>
      <c r="AD79" s="49"/>
      <c r="AE79" s="48"/>
      <c r="AF79" s="50"/>
      <c r="AG79" s="50"/>
      <c r="AJ79" s="51"/>
      <c r="AK79" s="48"/>
      <c r="AM79" s="50"/>
      <c r="AO79" s="50"/>
      <c r="AP79" s="50"/>
      <c r="AQ79" s="6"/>
      <c r="AS79" s="48"/>
      <c r="AT79" s="49"/>
      <c r="AU79" s="49"/>
      <c r="AV79" s="47"/>
      <c r="AW79" s="49"/>
      <c r="AX79" s="49"/>
      <c r="AY79" s="48"/>
      <c r="AZ79" s="50"/>
      <c r="BA79" s="50"/>
      <c r="BD79" s="51"/>
      <c r="BE79" s="48"/>
      <c r="BF79" s="50"/>
      <c r="BG79" s="50"/>
      <c r="BI79" s="50"/>
      <c r="BJ79" s="50"/>
      <c r="BK79" s="6"/>
      <c r="BM79" s="48"/>
      <c r="BN79" s="49"/>
      <c r="BO79" s="49"/>
      <c r="BP79" s="47"/>
      <c r="BQ79" s="49"/>
      <c r="BR79" s="49"/>
      <c r="BS79" s="67"/>
      <c r="BT79" s="50"/>
      <c r="BU79" s="50"/>
      <c r="BX79" s="51"/>
      <c r="BY79" s="48"/>
      <c r="BZ79" s="50"/>
      <c r="CA79" s="50"/>
      <c r="CC79" s="50"/>
      <c r="CD79" s="50"/>
      <c r="CE79" s="48"/>
      <c r="CG79" s="48"/>
      <c r="CH79" s="49"/>
      <c r="CI79" s="49"/>
      <c r="CJ79" s="47"/>
      <c r="CK79" s="49"/>
      <c r="CL79" s="49"/>
      <c r="CM79" s="48"/>
      <c r="CN79" s="50"/>
      <c r="CO79" s="50"/>
      <c r="CR79" s="51"/>
      <c r="CS79" s="48"/>
      <c r="CT79" s="50"/>
      <c r="CU79" s="50"/>
      <c r="CW79" s="50"/>
      <c r="CX79" s="50"/>
      <c r="CY79" s="6"/>
      <c r="DA79" s="48"/>
      <c r="DB79" s="49"/>
      <c r="DC79" s="49"/>
      <c r="DD79" s="47"/>
      <c r="DE79" s="49"/>
      <c r="DF79" s="49"/>
      <c r="DG79" s="48"/>
      <c r="DH79" s="50"/>
      <c r="DI79" s="50"/>
      <c r="DL79" s="51"/>
      <c r="DM79" s="48"/>
      <c r="DN79" s="50"/>
      <c r="DO79" s="50"/>
      <c r="DQ79" s="50"/>
      <c r="DR79" s="50"/>
      <c r="DS79" s="6"/>
      <c r="DU79" s="48"/>
      <c r="DV79" s="49"/>
      <c r="DW79" s="49"/>
      <c r="DX79" s="47"/>
      <c r="DY79" s="49"/>
      <c r="DZ79" s="49"/>
      <c r="EA79" s="48"/>
      <c r="EC79" s="52"/>
      <c r="EF79" s="51"/>
      <c r="EG79" s="48"/>
      <c r="EH79" s="50"/>
      <c r="EI79" s="50"/>
      <c r="EK79" s="50"/>
      <c r="EL79" s="50"/>
      <c r="EM79" s="6"/>
      <c r="EO79" s="48"/>
      <c r="EP79" s="49"/>
      <c r="EQ79" s="49"/>
      <c r="ER79" s="47"/>
      <c r="ES79" s="49"/>
      <c r="ET79" s="49"/>
      <c r="EU79" s="48"/>
      <c r="EV79" s="50"/>
      <c r="EW79" s="50"/>
      <c r="EZ79" s="51"/>
      <c r="FA79" s="48"/>
      <c r="FB79" s="50"/>
      <c r="FC79" s="50"/>
      <c r="FE79" s="50"/>
      <c r="FF79" s="50"/>
      <c r="FG79" s="6"/>
      <c r="FI79" s="48"/>
      <c r="FJ79" s="49"/>
      <c r="FK79" s="49"/>
      <c r="FL79" s="47"/>
      <c r="FM79" s="49"/>
      <c r="FN79" s="49"/>
      <c r="FO79" s="48"/>
      <c r="FP79" s="50"/>
      <c r="FQ79" s="50"/>
      <c r="FT79" s="51"/>
      <c r="FU79" s="48"/>
      <c r="FV79" s="50"/>
      <c r="FW79" s="50"/>
      <c r="FY79" s="50"/>
      <c r="FZ79" s="50"/>
      <c r="GA79" s="6"/>
      <c r="GI79" s="53"/>
      <c r="GN79" s="51"/>
      <c r="GU79" s="6"/>
      <c r="HC79" s="53"/>
      <c r="HH79" s="51"/>
      <c r="HO79" s="6"/>
      <c r="HW79" s="53"/>
      <c r="IB79" s="51"/>
      <c r="II79" s="6"/>
      <c r="IQ79" s="53"/>
      <c r="IV79" s="51"/>
    </row>
    <row r="80" spans="1:256" s="7" customFormat="1" ht="13.5" customHeight="1">
      <c r="A80" s="65"/>
      <c r="B80" s="47"/>
      <c r="C80" s="6"/>
      <c r="E80" s="48"/>
      <c r="F80" s="49"/>
      <c r="G80" s="50"/>
      <c r="H80" s="47"/>
      <c r="I80" s="49"/>
      <c r="J80" s="50"/>
      <c r="K80" s="48"/>
      <c r="L80" s="50"/>
      <c r="M80" s="50"/>
      <c r="P80" s="51"/>
      <c r="Q80" s="48"/>
      <c r="R80" s="50"/>
      <c r="S80" s="50"/>
      <c r="U80" s="50"/>
      <c r="V80" s="50"/>
      <c r="W80" s="6"/>
      <c r="Y80" s="48"/>
      <c r="Z80" s="49"/>
      <c r="AA80" s="49"/>
      <c r="AB80" s="47"/>
      <c r="AC80" s="49"/>
      <c r="AD80" s="49"/>
      <c r="AE80" s="48"/>
      <c r="AF80" s="50"/>
      <c r="AG80" s="50"/>
      <c r="AJ80" s="51"/>
      <c r="AK80" s="48"/>
      <c r="AM80" s="50"/>
      <c r="AO80" s="50"/>
      <c r="AP80" s="50"/>
      <c r="AQ80" s="6"/>
      <c r="AS80" s="48"/>
      <c r="AT80" s="49"/>
      <c r="AU80" s="49"/>
      <c r="AV80" s="47"/>
      <c r="AW80" s="49"/>
      <c r="AX80" s="49"/>
      <c r="AY80" s="48"/>
      <c r="AZ80" s="50"/>
      <c r="BA80" s="50"/>
      <c r="BD80" s="51"/>
      <c r="BE80" s="48"/>
      <c r="BF80" s="50"/>
      <c r="BG80" s="50"/>
      <c r="BI80" s="50"/>
      <c r="BJ80" s="50"/>
      <c r="BK80" s="6"/>
      <c r="BM80" s="48"/>
      <c r="BN80" s="49"/>
      <c r="BO80" s="49"/>
      <c r="BP80" s="47"/>
      <c r="BQ80" s="49"/>
      <c r="BR80" s="49"/>
      <c r="BS80" s="67"/>
      <c r="BT80" s="50"/>
      <c r="BU80" s="50"/>
      <c r="BX80" s="51"/>
      <c r="BY80" s="48"/>
      <c r="BZ80" s="50"/>
      <c r="CA80" s="50"/>
      <c r="CC80" s="50"/>
      <c r="CD80" s="50"/>
      <c r="CE80" s="48"/>
      <c r="CG80" s="48"/>
      <c r="CH80" s="49"/>
      <c r="CI80" s="49"/>
      <c r="CJ80" s="47"/>
      <c r="CK80" s="49"/>
      <c r="CL80" s="49"/>
      <c r="CM80" s="48"/>
      <c r="CN80" s="50"/>
      <c r="CO80" s="50"/>
      <c r="CR80" s="51"/>
      <c r="CS80" s="48"/>
      <c r="CT80" s="50"/>
      <c r="CU80" s="50"/>
      <c r="CW80" s="50"/>
      <c r="CX80" s="50"/>
      <c r="CY80" s="6"/>
      <c r="DA80" s="48"/>
      <c r="DB80" s="49"/>
      <c r="DC80" s="49"/>
      <c r="DD80" s="47"/>
      <c r="DE80" s="49"/>
      <c r="DF80" s="49"/>
      <c r="DG80" s="48"/>
      <c r="DH80" s="50"/>
      <c r="DI80" s="50"/>
      <c r="DL80" s="51"/>
      <c r="DM80" s="48"/>
      <c r="DN80" s="50"/>
      <c r="DO80" s="50"/>
      <c r="DQ80" s="50"/>
      <c r="DR80" s="50"/>
      <c r="DS80" s="6"/>
      <c r="DU80" s="48"/>
      <c r="DV80" s="49"/>
      <c r="DW80" s="49"/>
      <c r="DX80" s="47"/>
      <c r="DY80" s="49"/>
      <c r="DZ80" s="49"/>
      <c r="EA80" s="48"/>
      <c r="EC80" s="52"/>
      <c r="EF80" s="51"/>
      <c r="EG80" s="48"/>
      <c r="EH80" s="50"/>
      <c r="EI80" s="50"/>
      <c r="EK80" s="50"/>
      <c r="EL80" s="50"/>
      <c r="EM80" s="6"/>
      <c r="EO80" s="48"/>
      <c r="EP80" s="49"/>
      <c r="EQ80" s="49"/>
      <c r="ER80" s="47"/>
      <c r="ES80" s="49"/>
      <c r="ET80" s="49"/>
      <c r="EU80" s="48"/>
      <c r="EV80" s="50"/>
      <c r="EW80" s="50"/>
      <c r="EZ80" s="51"/>
      <c r="FA80" s="48"/>
      <c r="FB80" s="50"/>
      <c r="FC80" s="50"/>
      <c r="FE80" s="50"/>
      <c r="FF80" s="50"/>
      <c r="FG80" s="6"/>
      <c r="FI80" s="48"/>
      <c r="FJ80" s="49"/>
      <c r="FK80" s="49"/>
      <c r="FL80" s="47"/>
      <c r="FM80" s="49"/>
      <c r="FN80" s="49"/>
      <c r="FO80" s="48"/>
      <c r="FP80" s="50"/>
      <c r="FQ80" s="50"/>
      <c r="FT80" s="51"/>
      <c r="FU80" s="48"/>
      <c r="FV80" s="50"/>
      <c r="FW80" s="50"/>
      <c r="FY80" s="50"/>
      <c r="FZ80" s="50"/>
      <c r="GA80" s="6"/>
      <c r="GI80" s="53"/>
      <c r="GN80" s="51"/>
      <c r="GU80" s="6"/>
      <c r="HC80" s="53"/>
      <c r="HH80" s="51"/>
      <c r="HO80" s="6"/>
      <c r="HW80" s="53"/>
      <c r="IB80" s="51"/>
      <c r="II80" s="6"/>
      <c r="IQ80" s="53"/>
      <c r="IV80" s="51"/>
    </row>
    <row r="81" spans="1:256" s="7" customFormat="1" ht="13.5" customHeight="1">
      <c r="A81" s="65"/>
      <c r="B81" s="47"/>
      <c r="C81" s="6"/>
      <c r="E81" s="48"/>
      <c r="F81" s="49"/>
      <c r="G81" s="50"/>
      <c r="H81" s="47"/>
      <c r="I81" s="49"/>
      <c r="J81" s="50"/>
      <c r="K81" s="48"/>
      <c r="L81" s="50"/>
      <c r="M81" s="50"/>
      <c r="P81" s="51"/>
      <c r="Q81" s="48"/>
      <c r="R81" s="50"/>
      <c r="S81" s="50"/>
      <c r="U81" s="50"/>
      <c r="V81" s="50"/>
      <c r="W81" s="6"/>
      <c r="Y81" s="48"/>
      <c r="Z81" s="49"/>
      <c r="AA81" s="49"/>
      <c r="AB81" s="47"/>
      <c r="AC81" s="49"/>
      <c r="AD81" s="49"/>
      <c r="AE81" s="48"/>
      <c r="AF81" s="50"/>
      <c r="AG81" s="50"/>
      <c r="AJ81" s="51"/>
      <c r="AK81" s="48"/>
      <c r="AM81" s="50"/>
      <c r="AO81" s="50"/>
      <c r="AP81" s="50"/>
      <c r="AQ81" s="6"/>
      <c r="AS81" s="48"/>
      <c r="AT81" s="49"/>
      <c r="AU81" s="49"/>
      <c r="AV81" s="47"/>
      <c r="AW81" s="49"/>
      <c r="AX81" s="49"/>
      <c r="AY81" s="48"/>
      <c r="AZ81" s="50"/>
      <c r="BA81" s="50"/>
      <c r="BD81" s="51"/>
      <c r="BE81" s="48"/>
      <c r="BF81" s="50"/>
      <c r="BG81" s="50"/>
      <c r="BI81" s="50"/>
      <c r="BJ81" s="50"/>
      <c r="BK81" s="6"/>
      <c r="BM81" s="48"/>
      <c r="BN81" s="49"/>
      <c r="BO81" s="49"/>
      <c r="BP81" s="47"/>
      <c r="BQ81" s="49"/>
      <c r="BR81" s="49"/>
      <c r="BS81" s="67"/>
      <c r="BT81" s="50"/>
      <c r="BU81" s="50"/>
      <c r="BX81" s="51"/>
      <c r="BY81" s="48"/>
      <c r="BZ81" s="50"/>
      <c r="CA81" s="50"/>
      <c r="CC81" s="50"/>
      <c r="CD81" s="50"/>
      <c r="CE81" s="48"/>
      <c r="CG81" s="48"/>
      <c r="CH81" s="49"/>
      <c r="CI81" s="49"/>
      <c r="CJ81" s="47"/>
      <c r="CK81" s="49"/>
      <c r="CL81" s="49"/>
      <c r="CM81" s="48"/>
      <c r="CN81" s="50"/>
      <c r="CO81" s="50"/>
      <c r="CR81" s="51"/>
      <c r="CS81" s="48"/>
      <c r="CT81" s="50"/>
      <c r="CU81" s="50"/>
      <c r="CW81" s="50"/>
      <c r="CX81" s="50"/>
      <c r="CY81" s="6"/>
      <c r="DA81" s="48"/>
      <c r="DB81" s="49"/>
      <c r="DC81" s="49"/>
      <c r="DD81" s="47"/>
      <c r="DE81" s="49"/>
      <c r="DF81" s="49"/>
      <c r="DG81" s="48"/>
      <c r="DH81" s="50"/>
      <c r="DI81" s="50"/>
      <c r="DL81" s="51"/>
      <c r="DM81" s="48"/>
      <c r="DN81" s="50"/>
      <c r="DO81" s="50"/>
      <c r="DQ81" s="50"/>
      <c r="DR81" s="50"/>
      <c r="DS81" s="6"/>
      <c r="DU81" s="48"/>
      <c r="DV81" s="49"/>
      <c r="DW81" s="49"/>
      <c r="DX81" s="47"/>
      <c r="DY81" s="49"/>
      <c r="DZ81" s="49"/>
      <c r="EA81" s="48"/>
      <c r="EC81" s="52"/>
      <c r="EF81" s="51"/>
      <c r="EG81" s="48"/>
      <c r="EH81" s="50"/>
      <c r="EI81" s="50"/>
      <c r="EK81" s="50"/>
      <c r="EL81" s="50"/>
      <c r="EM81" s="6"/>
      <c r="EO81" s="48"/>
      <c r="EP81" s="49"/>
      <c r="EQ81" s="49"/>
      <c r="ER81" s="47"/>
      <c r="ES81" s="49"/>
      <c r="ET81" s="49"/>
      <c r="EU81" s="48"/>
      <c r="EV81" s="50"/>
      <c r="EW81" s="50"/>
      <c r="EZ81" s="51"/>
      <c r="FA81" s="48"/>
      <c r="FB81" s="50"/>
      <c r="FC81" s="50"/>
      <c r="FE81" s="50"/>
      <c r="FF81" s="50"/>
      <c r="FG81" s="6"/>
      <c r="FI81" s="48"/>
      <c r="FJ81" s="49"/>
      <c r="FK81" s="49"/>
      <c r="FL81" s="47"/>
      <c r="FM81" s="49"/>
      <c r="FN81" s="49"/>
      <c r="FO81" s="48"/>
      <c r="FP81" s="50"/>
      <c r="FQ81" s="50"/>
      <c r="FT81" s="51"/>
      <c r="FU81" s="48"/>
      <c r="FV81" s="50"/>
      <c r="FW81" s="50"/>
      <c r="FY81" s="50"/>
      <c r="FZ81" s="50"/>
      <c r="GA81" s="6"/>
      <c r="GI81" s="53"/>
      <c r="GN81" s="51"/>
      <c r="GU81" s="6"/>
      <c r="HC81" s="53"/>
      <c r="HH81" s="51"/>
      <c r="HO81" s="6"/>
      <c r="HW81" s="53"/>
      <c r="IB81" s="51"/>
      <c r="II81" s="6"/>
      <c r="IQ81" s="53"/>
      <c r="IV81" s="51"/>
    </row>
    <row r="82" spans="1:256" s="7" customFormat="1" ht="13.5" customHeight="1">
      <c r="A82" s="65"/>
      <c r="B82" s="47"/>
      <c r="C82" s="6"/>
      <c r="E82" s="48"/>
      <c r="F82" s="49"/>
      <c r="G82" s="50"/>
      <c r="H82" s="47"/>
      <c r="I82" s="49"/>
      <c r="J82" s="50"/>
      <c r="K82" s="48"/>
      <c r="L82" s="50"/>
      <c r="M82" s="50"/>
      <c r="P82" s="51"/>
      <c r="Q82" s="48"/>
      <c r="R82" s="50"/>
      <c r="S82" s="50"/>
      <c r="U82" s="50"/>
      <c r="V82" s="50"/>
      <c r="W82" s="6"/>
      <c r="Y82" s="48"/>
      <c r="Z82" s="49"/>
      <c r="AA82" s="49"/>
      <c r="AB82" s="47"/>
      <c r="AC82" s="49"/>
      <c r="AD82" s="49"/>
      <c r="AE82" s="48"/>
      <c r="AF82" s="50"/>
      <c r="AG82" s="50"/>
      <c r="AJ82" s="51"/>
      <c r="AK82" s="48"/>
      <c r="AM82" s="50"/>
      <c r="AO82" s="50"/>
      <c r="AP82" s="50"/>
      <c r="AQ82" s="6"/>
      <c r="AS82" s="48"/>
      <c r="AT82" s="49"/>
      <c r="AU82" s="49"/>
      <c r="AV82" s="47"/>
      <c r="AW82" s="49"/>
      <c r="AX82" s="49"/>
      <c r="AY82" s="48"/>
      <c r="AZ82" s="50"/>
      <c r="BA82" s="50"/>
      <c r="BD82" s="51"/>
      <c r="BE82" s="48"/>
      <c r="BF82" s="50"/>
      <c r="BG82" s="50"/>
      <c r="BI82" s="50"/>
      <c r="BJ82" s="50"/>
      <c r="BK82" s="6"/>
      <c r="BM82" s="48"/>
      <c r="BN82" s="49"/>
      <c r="BO82" s="49"/>
      <c r="BP82" s="47"/>
      <c r="BQ82" s="49"/>
      <c r="BR82" s="49"/>
      <c r="BS82" s="67"/>
      <c r="BT82" s="50"/>
      <c r="BU82" s="50"/>
      <c r="BX82" s="51"/>
      <c r="BY82" s="48"/>
      <c r="BZ82" s="50"/>
      <c r="CA82" s="50"/>
      <c r="CC82" s="50"/>
      <c r="CD82" s="50"/>
      <c r="CE82" s="48"/>
      <c r="CG82" s="48"/>
      <c r="CH82" s="49"/>
      <c r="CI82" s="49"/>
      <c r="CJ82" s="47"/>
      <c r="CK82" s="49"/>
      <c r="CL82" s="49"/>
      <c r="CM82" s="48"/>
      <c r="CN82" s="50"/>
      <c r="CO82" s="50"/>
      <c r="CR82" s="51"/>
      <c r="CS82" s="48"/>
      <c r="CT82" s="50"/>
      <c r="CU82" s="50"/>
      <c r="CW82" s="50"/>
      <c r="CX82" s="50"/>
      <c r="CY82" s="6"/>
      <c r="DA82" s="48"/>
      <c r="DB82" s="49"/>
      <c r="DC82" s="49"/>
      <c r="DD82" s="47"/>
      <c r="DE82" s="49"/>
      <c r="DF82" s="49"/>
      <c r="DG82" s="48"/>
      <c r="DH82" s="50"/>
      <c r="DI82" s="50"/>
      <c r="DL82" s="51"/>
      <c r="DM82" s="48"/>
      <c r="DN82" s="50"/>
      <c r="DO82" s="50"/>
      <c r="DQ82" s="50"/>
      <c r="DR82" s="50"/>
      <c r="DS82" s="6"/>
      <c r="DU82" s="48"/>
      <c r="DV82" s="49"/>
      <c r="DW82" s="49"/>
      <c r="DX82" s="47"/>
      <c r="DY82" s="49"/>
      <c r="DZ82" s="49"/>
      <c r="EA82" s="48"/>
      <c r="EC82" s="52"/>
      <c r="EF82" s="51"/>
      <c r="EG82" s="48"/>
      <c r="EH82" s="50"/>
      <c r="EI82" s="50"/>
      <c r="EK82" s="50"/>
      <c r="EL82" s="50"/>
      <c r="EM82" s="6"/>
      <c r="EO82" s="48"/>
      <c r="EP82" s="49"/>
      <c r="EQ82" s="49"/>
      <c r="ER82" s="47"/>
      <c r="ES82" s="49"/>
      <c r="ET82" s="49"/>
      <c r="EU82" s="48"/>
      <c r="EV82" s="50"/>
      <c r="EW82" s="50"/>
      <c r="EZ82" s="51"/>
      <c r="FA82" s="48"/>
      <c r="FB82" s="50"/>
      <c r="FC82" s="50"/>
      <c r="FE82" s="50"/>
      <c r="FF82" s="50"/>
      <c r="FG82" s="6"/>
      <c r="FI82" s="48"/>
      <c r="FJ82" s="49"/>
      <c r="FK82" s="49"/>
      <c r="FL82" s="47"/>
      <c r="FM82" s="49"/>
      <c r="FN82" s="49"/>
      <c r="FO82" s="48"/>
      <c r="FP82" s="50"/>
      <c r="FQ82" s="50"/>
      <c r="FT82" s="51"/>
      <c r="FU82" s="48"/>
      <c r="FV82" s="50"/>
      <c r="FW82" s="50"/>
      <c r="FY82" s="50"/>
      <c r="FZ82" s="50"/>
      <c r="GA82" s="6"/>
      <c r="GI82" s="53"/>
      <c r="GN82" s="51"/>
      <c r="GU82" s="6"/>
      <c r="HC82" s="53"/>
      <c r="HH82" s="51"/>
      <c r="HO82" s="6"/>
      <c r="HW82" s="53"/>
      <c r="IB82" s="51"/>
      <c r="II82" s="6"/>
      <c r="IQ82" s="53"/>
      <c r="IV82" s="51"/>
    </row>
    <row r="83" spans="1:256" s="7" customFormat="1" ht="13.5" customHeight="1">
      <c r="A83" s="65"/>
      <c r="B83" s="47"/>
      <c r="C83" s="6"/>
      <c r="E83" s="48"/>
      <c r="F83" s="49"/>
      <c r="G83" s="50"/>
      <c r="H83" s="47"/>
      <c r="I83" s="49"/>
      <c r="J83" s="50"/>
      <c r="K83" s="48"/>
      <c r="L83" s="50"/>
      <c r="M83" s="50"/>
      <c r="P83" s="51"/>
      <c r="Q83" s="48"/>
      <c r="R83" s="50"/>
      <c r="S83" s="50"/>
      <c r="U83" s="50"/>
      <c r="V83" s="50"/>
      <c r="W83" s="6"/>
      <c r="Y83" s="48"/>
      <c r="Z83" s="49"/>
      <c r="AA83" s="49"/>
      <c r="AB83" s="47"/>
      <c r="AC83" s="49"/>
      <c r="AD83" s="49"/>
      <c r="AE83" s="48"/>
      <c r="AF83" s="50"/>
      <c r="AG83" s="50"/>
      <c r="AJ83" s="51"/>
      <c r="AK83" s="48"/>
      <c r="AM83" s="50"/>
      <c r="AO83" s="50"/>
      <c r="AP83" s="50"/>
      <c r="AQ83" s="6"/>
      <c r="AS83" s="48"/>
      <c r="AT83" s="49"/>
      <c r="AU83" s="49"/>
      <c r="AV83" s="47"/>
      <c r="AW83" s="49"/>
      <c r="AX83" s="49"/>
      <c r="AY83" s="48"/>
      <c r="AZ83" s="50"/>
      <c r="BA83" s="50"/>
      <c r="BD83" s="51"/>
      <c r="BE83" s="48"/>
      <c r="BF83" s="50"/>
      <c r="BG83" s="50"/>
      <c r="BI83" s="50"/>
      <c r="BJ83" s="50"/>
      <c r="BK83" s="6"/>
      <c r="BM83" s="48"/>
      <c r="BN83" s="49"/>
      <c r="BO83" s="49"/>
      <c r="BP83" s="47"/>
      <c r="BQ83" s="49"/>
      <c r="BR83" s="49"/>
      <c r="BS83" s="67"/>
      <c r="BT83" s="50"/>
      <c r="BU83" s="50"/>
      <c r="BX83" s="51"/>
      <c r="BY83" s="48"/>
      <c r="BZ83" s="50"/>
      <c r="CA83" s="50"/>
      <c r="CC83" s="50"/>
      <c r="CD83" s="50"/>
      <c r="CE83" s="48"/>
      <c r="CG83" s="48"/>
      <c r="CH83" s="49"/>
      <c r="CI83" s="49"/>
      <c r="CJ83" s="47"/>
      <c r="CK83" s="49"/>
      <c r="CL83" s="49"/>
      <c r="CM83" s="48"/>
      <c r="CN83" s="50"/>
      <c r="CO83" s="50"/>
      <c r="CR83" s="51"/>
      <c r="CS83" s="48"/>
      <c r="CT83" s="50"/>
      <c r="CU83" s="50"/>
      <c r="CW83" s="50"/>
      <c r="CX83" s="50"/>
      <c r="CY83" s="6"/>
      <c r="DA83" s="48"/>
      <c r="DB83" s="49"/>
      <c r="DC83" s="49"/>
      <c r="DD83" s="47"/>
      <c r="DE83" s="49"/>
      <c r="DF83" s="49"/>
      <c r="DG83" s="48"/>
      <c r="DH83" s="50"/>
      <c r="DI83" s="50"/>
      <c r="DL83" s="51"/>
      <c r="DM83" s="48"/>
      <c r="DN83" s="50"/>
      <c r="DO83" s="50"/>
      <c r="DQ83" s="50"/>
      <c r="DR83" s="50"/>
      <c r="DS83" s="6"/>
      <c r="DU83" s="48"/>
      <c r="DV83" s="49"/>
      <c r="DW83" s="49"/>
      <c r="DX83" s="47"/>
      <c r="DY83" s="49"/>
      <c r="DZ83" s="49"/>
      <c r="EA83" s="48"/>
      <c r="EC83" s="52"/>
      <c r="EF83" s="51"/>
      <c r="EG83" s="48"/>
      <c r="EH83" s="50"/>
      <c r="EI83" s="50"/>
      <c r="EK83" s="50"/>
      <c r="EL83" s="50"/>
      <c r="EM83" s="6"/>
      <c r="EO83" s="48"/>
      <c r="EP83" s="49"/>
      <c r="EQ83" s="49"/>
      <c r="ER83" s="47"/>
      <c r="ES83" s="49"/>
      <c r="ET83" s="49"/>
      <c r="EU83" s="48"/>
      <c r="EV83" s="50"/>
      <c r="EW83" s="50"/>
      <c r="EZ83" s="51"/>
      <c r="FA83" s="48"/>
      <c r="FB83" s="50"/>
      <c r="FC83" s="50"/>
      <c r="FE83" s="50"/>
      <c r="FF83" s="50"/>
      <c r="FG83" s="6"/>
      <c r="FI83" s="48"/>
      <c r="FJ83" s="49"/>
      <c r="FK83" s="49"/>
      <c r="FL83" s="47"/>
      <c r="FM83" s="49"/>
      <c r="FN83" s="49"/>
      <c r="FO83" s="48"/>
      <c r="FP83" s="50"/>
      <c r="FQ83" s="50"/>
      <c r="FT83" s="51"/>
      <c r="FU83" s="48"/>
      <c r="FV83" s="50"/>
      <c r="FW83" s="50"/>
      <c r="FY83" s="50"/>
      <c r="FZ83" s="50"/>
      <c r="GA83" s="6"/>
      <c r="GI83" s="53"/>
      <c r="GN83" s="51"/>
      <c r="GU83" s="6"/>
      <c r="HC83" s="53"/>
      <c r="HH83" s="51"/>
      <c r="HO83" s="6"/>
      <c r="HW83" s="53"/>
      <c r="IB83" s="51"/>
      <c r="II83" s="6"/>
      <c r="IQ83" s="53"/>
      <c r="IV83" s="51"/>
    </row>
    <row r="84" spans="1:256" s="7" customFormat="1" ht="13.5" customHeight="1">
      <c r="A84" s="65"/>
      <c r="B84" s="47"/>
      <c r="C84" s="6"/>
      <c r="E84" s="48"/>
      <c r="F84" s="49"/>
      <c r="G84" s="50"/>
      <c r="H84" s="47"/>
      <c r="I84" s="49"/>
      <c r="J84" s="50"/>
      <c r="K84" s="48"/>
      <c r="L84" s="50"/>
      <c r="M84" s="50"/>
      <c r="P84" s="51"/>
      <c r="Q84" s="48"/>
      <c r="R84" s="50"/>
      <c r="S84" s="50"/>
      <c r="U84" s="50"/>
      <c r="V84" s="50"/>
      <c r="W84" s="6"/>
      <c r="Y84" s="48"/>
      <c r="Z84" s="49"/>
      <c r="AA84" s="49"/>
      <c r="AB84" s="47"/>
      <c r="AC84" s="49"/>
      <c r="AD84" s="49"/>
      <c r="AE84" s="48"/>
      <c r="AF84" s="50"/>
      <c r="AG84" s="50"/>
      <c r="AJ84" s="51"/>
      <c r="AK84" s="48"/>
      <c r="AM84" s="50"/>
      <c r="AO84" s="50"/>
      <c r="AP84" s="50"/>
      <c r="AQ84" s="6"/>
      <c r="AS84" s="48"/>
      <c r="AT84" s="49"/>
      <c r="AU84" s="49"/>
      <c r="AV84" s="47"/>
      <c r="AW84" s="49"/>
      <c r="AX84" s="49"/>
      <c r="AY84" s="48"/>
      <c r="AZ84" s="50"/>
      <c r="BA84" s="50"/>
      <c r="BD84" s="51"/>
      <c r="BE84" s="48"/>
      <c r="BF84" s="50"/>
      <c r="BG84" s="50"/>
      <c r="BI84" s="50"/>
      <c r="BJ84" s="50"/>
      <c r="BK84" s="6"/>
      <c r="BM84" s="48"/>
      <c r="BN84" s="49"/>
      <c r="BO84" s="49"/>
      <c r="BP84" s="47"/>
      <c r="BQ84" s="49"/>
      <c r="BR84" s="49"/>
      <c r="BS84" s="67"/>
      <c r="BT84" s="50"/>
      <c r="BU84" s="50"/>
      <c r="BX84" s="51"/>
      <c r="BY84" s="48"/>
      <c r="BZ84" s="50"/>
      <c r="CA84" s="50"/>
      <c r="CC84" s="50"/>
      <c r="CD84" s="50"/>
      <c r="CE84" s="48"/>
      <c r="CG84" s="48"/>
      <c r="CH84" s="49"/>
      <c r="CI84" s="49"/>
      <c r="CJ84" s="47"/>
      <c r="CK84" s="49"/>
      <c r="CL84" s="49"/>
      <c r="CM84" s="48"/>
      <c r="CN84" s="50"/>
      <c r="CO84" s="50"/>
      <c r="CR84" s="51"/>
      <c r="CS84" s="48"/>
      <c r="CT84" s="50"/>
      <c r="CU84" s="50"/>
      <c r="CW84" s="50"/>
      <c r="CX84" s="50"/>
      <c r="CY84" s="6"/>
      <c r="DA84" s="48"/>
      <c r="DB84" s="49"/>
      <c r="DC84" s="49"/>
      <c r="DD84" s="47"/>
      <c r="DE84" s="49"/>
      <c r="DF84" s="49"/>
      <c r="DG84" s="48"/>
      <c r="DH84" s="50"/>
      <c r="DI84" s="50"/>
      <c r="DL84" s="51"/>
      <c r="DM84" s="48"/>
      <c r="DN84" s="50"/>
      <c r="DO84" s="50"/>
      <c r="DQ84" s="50"/>
      <c r="DR84" s="50"/>
      <c r="DS84" s="6"/>
      <c r="DU84" s="48"/>
      <c r="DV84" s="49"/>
      <c r="DW84" s="49"/>
      <c r="DX84" s="47"/>
      <c r="DY84" s="49"/>
      <c r="DZ84" s="49"/>
      <c r="EA84" s="48"/>
      <c r="EC84" s="52"/>
      <c r="EF84" s="51"/>
      <c r="EG84" s="48"/>
      <c r="EH84" s="50"/>
      <c r="EI84" s="50"/>
      <c r="EK84" s="50"/>
      <c r="EL84" s="50"/>
      <c r="EM84" s="6"/>
      <c r="EO84" s="48"/>
      <c r="EP84" s="49"/>
      <c r="EQ84" s="49"/>
      <c r="ER84" s="47"/>
      <c r="ES84" s="49"/>
      <c r="ET84" s="49"/>
      <c r="EU84" s="48"/>
      <c r="EV84" s="50"/>
      <c r="EW84" s="50"/>
      <c r="EZ84" s="51"/>
      <c r="FA84" s="48"/>
      <c r="FB84" s="50"/>
      <c r="FC84" s="50"/>
      <c r="FE84" s="50"/>
      <c r="FF84" s="50"/>
      <c r="FG84" s="6"/>
      <c r="FI84" s="48"/>
      <c r="FJ84" s="49"/>
      <c r="FK84" s="49"/>
      <c r="FL84" s="47"/>
      <c r="FM84" s="49"/>
      <c r="FN84" s="49"/>
      <c r="FO84" s="48"/>
      <c r="FP84" s="50"/>
      <c r="FQ84" s="50"/>
      <c r="FT84" s="51"/>
      <c r="FU84" s="48"/>
      <c r="FV84" s="50"/>
      <c r="FW84" s="50"/>
      <c r="FY84" s="50"/>
      <c r="FZ84" s="50"/>
      <c r="GA84" s="6"/>
      <c r="GI84" s="53"/>
      <c r="GN84" s="51"/>
      <c r="GU84" s="6"/>
      <c r="HC84" s="53"/>
      <c r="HH84" s="51"/>
      <c r="HO84" s="6"/>
      <c r="HW84" s="53"/>
      <c r="IB84" s="51"/>
      <c r="II84" s="6"/>
      <c r="IQ84" s="53"/>
      <c r="IV84" s="51"/>
    </row>
    <row r="85" spans="1:256" s="7" customFormat="1" ht="13.5" customHeight="1">
      <c r="A85" s="65"/>
      <c r="B85" s="47"/>
      <c r="C85" s="6"/>
      <c r="E85" s="48"/>
      <c r="F85" s="49"/>
      <c r="G85" s="50"/>
      <c r="H85" s="47"/>
      <c r="I85" s="49"/>
      <c r="J85" s="50"/>
      <c r="K85" s="48"/>
      <c r="L85" s="50"/>
      <c r="M85" s="50"/>
      <c r="P85" s="51"/>
      <c r="Q85" s="48"/>
      <c r="R85" s="50"/>
      <c r="S85" s="50"/>
      <c r="U85" s="50"/>
      <c r="V85" s="50"/>
      <c r="W85" s="6"/>
      <c r="Y85" s="48"/>
      <c r="Z85" s="49"/>
      <c r="AA85" s="49"/>
      <c r="AB85" s="47"/>
      <c r="AC85" s="49"/>
      <c r="AD85" s="49"/>
      <c r="AE85" s="48"/>
      <c r="AF85" s="50"/>
      <c r="AG85" s="50"/>
      <c r="AJ85" s="51"/>
      <c r="AK85" s="48"/>
      <c r="AM85" s="50"/>
      <c r="AO85" s="50"/>
      <c r="AP85" s="50"/>
      <c r="AQ85" s="6"/>
      <c r="AS85" s="48"/>
      <c r="AT85" s="49"/>
      <c r="AU85" s="49"/>
      <c r="AV85" s="47"/>
      <c r="AW85" s="49"/>
      <c r="AX85" s="49"/>
      <c r="AY85" s="48"/>
      <c r="AZ85" s="50"/>
      <c r="BA85" s="50"/>
      <c r="BD85" s="51"/>
      <c r="BE85" s="48"/>
      <c r="BF85" s="50"/>
      <c r="BG85" s="50"/>
      <c r="BI85" s="50"/>
      <c r="BJ85" s="50"/>
      <c r="BK85" s="6"/>
      <c r="BM85" s="48"/>
      <c r="BN85" s="49"/>
      <c r="BO85" s="49"/>
      <c r="BP85" s="47"/>
      <c r="BQ85" s="49"/>
      <c r="BR85" s="49"/>
      <c r="BS85" s="67"/>
      <c r="BT85" s="50"/>
      <c r="BU85" s="50"/>
      <c r="BX85" s="51"/>
      <c r="BY85" s="48"/>
      <c r="BZ85" s="50"/>
      <c r="CA85" s="50"/>
      <c r="CC85" s="50"/>
      <c r="CD85" s="50"/>
      <c r="CE85" s="48"/>
      <c r="CG85" s="48"/>
      <c r="CH85" s="49"/>
      <c r="CI85" s="49"/>
      <c r="CJ85" s="47"/>
      <c r="CK85" s="49"/>
      <c r="CL85" s="49"/>
      <c r="CM85" s="48"/>
      <c r="CN85" s="50"/>
      <c r="CO85" s="50"/>
      <c r="CR85" s="51"/>
      <c r="CS85" s="48"/>
      <c r="CT85" s="50"/>
      <c r="CU85" s="50"/>
      <c r="CW85" s="50"/>
      <c r="CX85" s="50"/>
      <c r="CY85" s="6"/>
      <c r="DA85" s="48"/>
      <c r="DB85" s="49"/>
      <c r="DC85" s="49"/>
      <c r="DD85" s="47"/>
      <c r="DE85" s="49"/>
      <c r="DF85" s="49"/>
      <c r="DG85" s="48"/>
      <c r="DH85" s="50"/>
      <c r="DI85" s="50"/>
      <c r="DL85" s="51"/>
      <c r="DM85" s="48"/>
      <c r="DN85" s="50"/>
      <c r="DO85" s="50"/>
      <c r="DQ85" s="50"/>
      <c r="DR85" s="50"/>
      <c r="DS85" s="6"/>
      <c r="DU85" s="48"/>
      <c r="DV85" s="49"/>
      <c r="DW85" s="49"/>
      <c r="DX85" s="47"/>
      <c r="DY85" s="49"/>
      <c r="DZ85" s="49"/>
      <c r="EA85" s="48"/>
      <c r="EC85" s="52"/>
      <c r="EF85" s="51"/>
      <c r="EG85" s="48"/>
      <c r="EH85" s="50"/>
      <c r="EI85" s="50"/>
      <c r="EK85" s="50"/>
      <c r="EL85" s="50"/>
      <c r="EM85" s="6"/>
      <c r="EO85" s="48"/>
      <c r="EP85" s="49"/>
      <c r="EQ85" s="49"/>
      <c r="ER85" s="47"/>
      <c r="ES85" s="49"/>
      <c r="ET85" s="49"/>
      <c r="EU85" s="48"/>
      <c r="EV85" s="50"/>
      <c r="EW85" s="50"/>
      <c r="EZ85" s="51"/>
      <c r="FA85" s="48"/>
      <c r="FB85" s="50"/>
      <c r="FC85" s="50"/>
      <c r="FE85" s="50"/>
      <c r="FF85" s="50"/>
      <c r="FG85" s="6"/>
      <c r="FI85" s="48"/>
      <c r="FJ85" s="49"/>
      <c r="FK85" s="49"/>
      <c r="FL85" s="47"/>
      <c r="FM85" s="49"/>
      <c r="FN85" s="49"/>
      <c r="FO85" s="48"/>
      <c r="FP85" s="50"/>
      <c r="FQ85" s="50"/>
      <c r="FT85" s="51"/>
      <c r="FU85" s="48"/>
      <c r="FV85" s="50"/>
      <c r="FW85" s="50"/>
      <c r="FY85" s="50"/>
      <c r="FZ85" s="50"/>
      <c r="GA85" s="6"/>
      <c r="GI85" s="53"/>
      <c r="GN85" s="51"/>
      <c r="GU85" s="6"/>
      <c r="HC85" s="53"/>
      <c r="HH85" s="51"/>
      <c r="HO85" s="6"/>
      <c r="HW85" s="53"/>
      <c r="IB85" s="51"/>
      <c r="II85" s="6"/>
      <c r="IQ85" s="53"/>
      <c r="IV85" s="51"/>
    </row>
    <row r="86" spans="1:256" s="7" customFormat="1" ht="13.5" customHeight="1">
      <c r="A86" s="65"/>
      <c r="B86" s="47"/>
      <c r="C86" s="6"/>
      <c r="E86" s="48"/>
      <c r="F86" s="49"/>
      <c r="G86" s="50"/>
      <c r="H86" s="47"/>
      <c r="I86" s="49"/>
      <c r="J86" s="50"/>
      <c r="K86" s="48"/>
      <c r="L86" s="50"/>
      <c r="M86" s="50"/>
      <c r="P86" s="51"/>
      <c r="Q86" s="48"/>
      <c r="R86" s="50"/>
      <c r="S86" s="50"/>
      <c r="U86" s="50"/>
      <c r="V86" s="50"/>
      <c r="W86" s="6"/>
      <c r="Y86" s="48"/>
      <c r="Z86" s="49"/>
      <c r="AA86" s="49"/>
      <c r="AB86" s="47"/>
      <c r="AC86" s="49"/>
      <c r="AD86" s="49"/>
      <c r="AE86" s="48"/>
      <c r="AF86" s="50"/>
      <c r="AG86" s="50"/>
      <c r="AJ86" s="51"/>
      <c r="AK86" s="48"/>
      <c r="AM86" s="50"/>
      <c r="AO86" s="50"/>
      <c r="AP86" s="50"/>
      <c r="AQ86" s="6"/>
      <c r="AS86" s="48"/>
      <c r="AT86" s="49"/>
      <c r="AU86" s="49"/>
      <c r="AV86" s="47"/>
      <c r="AW86" s="49"/>
      <c r="AX86" s="49"/>
      <c r="AY86" s="48"/>
      <c r="AZ86" s="50"/>
      <c r="BA86" s="50"/>
      <c r="BD86" s="51"/>
      <c r="BE86" s="48"/>
      <c r="BF86" s="50"/>
      <c r="BG86" s="50"/>
      <c r="BI86" s="50"/>
      <c r="BJ86" s="50"/>
      <c r="BK86" s="6"/>
      <c r="BM86" s="48"/>
      <c r="BN86" s="49"/>
      <c r="BO86" s="49"/>
      <c r="BP86" s="47"/>
      <c r="BQ86" s="49"/>
      <c r="BR86" s="49"/>
      <c r="BS86" s="67"/>
      <c r="BT86" s="50"/>
      <c r="BU86" s="50"/>
      <c r="BX86" s="51"/>
      <c r="BY86" s="48"/>
      <c r="BZ86" s="50"/>
      <c r="CA86" s="50"/>
      <c r="CC86" s="50"/>
      <c r="CD86" s="50"/>
      <c r="CE86" s="48"/>
      <c r="CG86" s="48"/>
      <c r="CH86" s="49"/>
      <c r="CI86" s="49"/>
      <c r="CJ86" s="47"/>
      <c r="CK86" s="49"/>
      <c r="CL86" s="49"/>
      <c r="CM86" s="48"/>
      <c r="CN86" s="50"/>
      <c r="CO86" s="50"/>
      <c r="CR86" s="51"/>
      <c r="CS86" s="48"/>
      <c r="CT86" s="50"/>
      <c r="CU86" s="50"/>
      <c r="CW86" s="50"/>
      <c r="CX86" s="50"/>
      <c r="CY86" s="6"/>
      <c r="DA86" s="48"/>
      <c r="DB86" s="49"/>
      <c r="DC86" s="49"/>
      <c r="DD86" s="47"/>
      <c r="DE86" s="49"/>
      <c r="DF86" s="49"/>
      <c r="DG86" s="48"/>
      <c r="DH86" s="50"/>
      <c r="DI86" s="50"/>
      <c r="DL86" s="51"/>
      <c r="DM86" s="48"/>
      <c r="DN86" s="50"/>
      <c r="DO86" s="50"/>
      <c r="DQ86" s="50"/>
      <c r="DR86" s="50"/>
      <c r="DS86" s="6"/>
      <c r="DU86" s="48"/>
      <c r="DV86" s="49"/>
      <c r="DW86" s="49"/>
      <c r="DX86" s="47"/>
      <c r="DY86" s="49"/>
      <c r="DZ86" s="49"/>
      <c r="EA86" s="48"/>
      <c r="EC86" s="52"/>
      <c r="EF86" s="51"/>
      <c r="EG86" s="48"/>
      <c r="EH86" s="50"/>
      <c r="EI86" s="50"/>
      <c r="EK86" s="50"/>
      <c r="EL86" s="50"/>
      <c r="EM86" s="6"/>
      <c r="EO86" s="48"/>
      <c r="EP86" s="49"/>
      <c r="EQ86" s="49"/>
      <c r="ER86" s="47"/>
      <c r="ES86" s="49"/>
      <c r="ET86" s="49"/>
      <c r="EU86" s="48"/>
      <c r="EV86" s="50"/>
      <c r="EW86" s="50"/>
      <c r="EZ86" s="51"/>
      <c r="FA86" s="48"/>
      <c r="FB86" s="50"/>
      <c r="FC86" s="50"/>
      <c r="FE86" s="50"/>
      <c r="FF86" s="50"/>
      <c r="FG86" s="6"/>
      <c r="FI86" s="48"/>
      <c r="FJ86" s="49"/>
      <c r="FK86" s="49"/>
      <c r="FL86" s="47"/>
      <c r="FM86" s="49"/>
      <c r="FN86" s="49"/>
      <c r="FO86" s="48"/>
      <c r="FP86" s="50"/>
      <c r="FQ86" s="50"/>
      <c r="FT86" s="51"/>
      <c r="FU86" s="48"/>
      <c r="FV86" s="50"/>
      <c r="FW86" s="50"/>
      <c r="FY86" s="50"/>
      <c r="FZ86" s="50"/>
      <c r="GA86" s="6"/>
      <c r="GI86" s="53"/>
      <c r="GN86" s="51"/>
      <c r="GU86" s="6"/>
      <c r="HC86" s="53"/>
      <c r="HH86" s="51"/>
      <c r="HO86" s="6"/>
      <c r="HW86" s="53"/>
      <c r="IB86" s="51"/>
      <c r="II86" s="6"/>
      <c r="IQ86" s="53"/>
      <c r="IV86" s="51"/>
    </row>
    <row r="87" spans="1:256" s="7" customFormat="1" ht="13.5" customHeight="1">
      <c r="A87" s="65"/>
      <c r="B87" s="47"/>
      <c r="C87" s="6"/>
      <c r="E87" s="48"/>
      <c r="F87" s="49"/>
      <c r="G87" s="50"/>
      <c r="H87" s="47"/>
      <c r="I87" s="49"/>
      <c r="J87" s="50"/>
      <c r="K87" s="48"/>
      <c r="L87" s="50"/>
      <c r="M87" s="50"/>
      <c r="P87" s="51"/>
      <c r="Q87" s="48"/>
      <c r="R87" s="50"/>
      <c r="S87" s="50"/>
      <c r="U87" s="50"/>
      <c r="V87" s="50"/>
      <c r="W87" s="6"/>
      <c r="Y87" s="48"/>
      <c r="Z87" s="49"/>
      <c r="AA87" s="49"/>
      <c r="AB87" s="47"/>
      <c r="AC87" s="49"/>
      <c r="AD87" s="49"/>
      <c r="AE87" s="48"/>
      <c r="AF87" s="50"/>
      <c r="AG87" s="50"/>
      <c r="AJ87" s="51"/>
      <c r="AK87" s="48"/>
      <c r="AM87" s="50"/>
      <c r="AO87" s="50"/>
      <c r="AP87" s="50"/>
      <c r="AQ87" s="6"/>
      <c r="AS87" s="48"/>
      <c r="AT87" s="49"/>
      <c r="AU87" s="49"/>
      <c r="AV87" s="47"/>
      <c r="AW87" s="49"/>
      <c r="AX87" s="49"/>
      <c r="AY87" s="48"/>
      <c r="AZ87" s="50"/>
      <c r="BA87" s="50"/>
      <c r="BD87" s="51"/>
      <c r="BE87" s="48"/>
      <c r="BF87" s="50"/>
      <c r="BG87" s="50"/>
      <c r="BI87" s="50"/>
      <c r="BJ87" s="50"/>
      <c r="BK87" s="6"/>
      <c r="BM87" s="48"/>
      <c r="BN87" s="49"/>
      <c r="BO87" s="49"/>
      <c r="BP87" s="47"/>
      <c r="BQ87" s="49"/>
      <c r="BR87" s="49"/>
      <c r="BS87" s="67"/>
      <c r="BT87" s="50"/>
      <c r="BU87" s="50"/>
      <c r="BX87" s="51"/>
      <c r="BY87" s="48"/>
      <c r="BZ87" s="50"/>
      <c r="CA87" s="50"/>
      <c r="CC87" s="50"/>
      <c r="CD87" s="50"/>
      <c r="CE87" s="48"/>
      <c r="CG87" s="48"/>
      <c r="CH87" s="49"/>
      <c r="CI87" s="49"/>
      <c r="CJ87" s="47"/>
      <c r="CK87" s="49"/>
      <c r="CL87" s="49"/>
      <c r="CM87" s="48"/>
      <c r="CN87" s="50"/>
      <c r="CO87" s="50"/>
      <c r="CR87" s="51"/>
      <c r="CS87" s="48"/>
      <c r="CT87" s="50"/>
      <c r="CU87" s="50"/>
      <c r="CW87" s="50"/>
      <c r="CX87" s="50"/>
      <c r="CY87" s="6"/>
      <c r="DA87" s="48"/>
      <c r="DB87" s="49"/>
      <c r="DC87" s="49"/>
      <c r="DD87" s="47"/>
      <c r="DE87" s="49"/>
      <c r="DF87" s="49"/>
      <c r="DG87" s="48"/>
      <c r="DH87" s="50"/>
      <c r="DI87" s="50"/>
      <c r="DL87" s="51"/>
      <c r="DM87" s="48"/>
      <c r="DN87" s="50"/>
      <c r="DO87" s="50"/>
      <c r="DQ87" s="50"/>
      <c r="DR87" s="50"/>
      <c r="DS87" s="6"/>
      <c r="DU87" s="48"/>
      <c r="DV87" s="49"/>
      <c r="DW87" s="49"/>
      <c r="DX87" s="47"/>
      <c r="DY87" s="49"/>
      <c r="DZ87" s="49"/>
      <c r="EA87" s="48"/>
      <c r="EC87" s="52"/>
      <c r="EF87" s="51"/>
      <c r="EG87" s="48"/>
      <c r="EH87" s="50"/>
      <c r="EI87" s="50"/>
      <c r="EK87" s="50"/>
      <c r="EL87" s="50"/>
      <c r="EM87" s="6"/>
      <c r="EO87" s="48"/>
      <c r="EP87" s="49"/>
      <c r="EQ87" s="49"/>
      <c r="ER87" s="47"/>
      <c r="ES87" s="49"/>
      <c r="ET87" s="49"/>
      <c r="EU87" s="48"/>
      <c r="EV87" s="50"/>
      <c r="EW87" s="50"/>
      <c r="EZ87" s="51"/>
      <c r="FA87" s="48"/>
      <c r="FB87" s="50"/>
      <c r="FC87" s="50"/>
      <c r="FE87" s="50"/>
      <c r="FF87" s="50"/>
      <c r="FG87" s="6"/>
      <c r="FI87" s="48"/>
      <c r="FJ87" s="49"/>
      <c r="FK87" s="49"/>
      <c r="FL87" s="47"/>
      <c r="FM87" s="49"/>
      <c r="FN87" s="49"/>
      <c r="FO87" s="48"/>
      <c r="FP87" s="50"/>
      <c r="FQ87" s="50"/>
      <c r="FT87" s="51"/>
      <c r="FU87" s="48"/>
      <c r="FV87" s="50"/>
      <c r="FW87" s="50"/>
      <c r="FY87" s="50"/>
      <c r="FZ87" s="50"/>
      <c r="GA87" s="6"/>
      <c r="GI87" s="53"/>
      <c r="GN87" s="51"/>
      <c r="GU87" s="6"/>
      <c r="HC87" s="53"/>
      <c r="HH87" s="51"/>
      <c r="HO87" s="6"/>
      <c r="HW87" s="53"/>
      <c r="IB87" s="51"/>
      <c r="II87" s="6"/>
      <c r="IQ87" s="53"/>
      <c r="IV87" s="51"/>
    </row>
    <row r="88" spans="1:256" s="47" customFormat="1" ht="13.5" customHeight="1">
      <c r="A88" s="65"/>
      <c r="C88" s="6"/>
      <c r="D88" s="7"/>
      <c r="E88" s="48"/>
      <c r="F88" s="49"/>
      <c r="G88" s="50"/>
      <c r="I88" s="49"/>
      <c r="J88" s="50"/>
      <c r="K88" s="48"/>
      <c r="L88" s="50"/>
      <c r="M88" s="50"/>
      <c r="N88" s="7"/>
      <c r="O88" s="7"/>
      <c r="P88" s="51"/>
      <c r="Q88" s="48"/>
      <c r="R88" s="50"/>
      <c r="S88" s="50"/>
      <c r="T88" s="7"/>
      <c r="U88" s="50"/>
      <c r="V88" s="50"/>
      <c r="W88" s="6"/>
      <c r="X88" s="7"/>
      <c r="Y88" s="48"/>
      <c r="Z88" s="49"/>
      <c r="AA88" s="49"/>
      <c r="AC88" s="49"/>
      <c r="AD88" s="49"/>
      <c r="AE88" s="48"/>
      <c r="AF88" s="50"/>
      <c r="AG88" s="50"/>
      <c r="AH88" s="7"/>
      <c r="AI88" s="7"/>
      <c r="AJ88" s="51"/>
      <c r="AK88" s="48"/>
      <c r="AL88" s="7"/>
      <c r="AM88" s="50"/>
      <c r="AN88" s="7"/>
      <c r="AO88" s="50"/>
      <c r="AP88" s="50"/>
      <c r="AQ88" s="6"/>
      <c r="AR88" s="7"/>
      <c r="AS88" s="48"/>
      <c r="AT88" s="49"/>
      <c r="AU88" s="49"/>
      <c r="AW88" s="49"/>
      <c r="AX88" s="49"/>
      <c r="AY88" s="48"/>
      <c r="AZ88" s="50"/>
      <c r="BA88" s="50"/>
      <c r="BB88" s="7"/>
      <c r="BC88" s="7"/>
      <c r="BD88" s="51"/>
      <c r="BE88" s="48"/>
      <c r="BF88" s="50"/>
      <c r="BG88" s="50"/>
      <c r="BH88" s="7"/>
      <c r="BI88" s="50"/>
      <c r="BJ88" s="50"/>
      <c r="BK88" s="6"/>
      <c r="BL88" s="7"/>
      <c r="BM88" s="48"/>
      <c r="BN88" s="49"/>
      <c r="BO88" s="49"/>
      <c r="BQ88" s="49"/>
      <c r="BR88" s="49"/>
      <c r="BS88" s="67"/>
      <c r="BT88" s="50"/>
      <c r="BU88" s="50"/>
      <c r="BV88" s="7"/>
      <c r="BW88" s="7"/>
      <c r="BX88" s="51"/>
      <c r="BY88" s="48"/>
      <c r="BZ88" s="50"/>
      <c r="CA88" s="50"/>
      <c r="CB88" s="7"/>
      <c r="CC88" s="50"/>
      <c r="CD88" s="50"/>
      <c r="CE88" s="48"/>
      <c r="CF88" s="7"/>
      <c r="CG88" s="48"/>
      <c r="CH88" s="49"/>
      <c r="CI88" s="49"/>
      <c r="CK88" s="49"/>
      <c r="CL88" s="49"/>
      <c r="CM88" s="48"/>
      <c r="CN88" s="50"/>
      <c r="CO88" s="50"/>
      <c r="CP88" s="7"/>
      <c r="CQ88" s="7"/>
      <c r="CR88" s="51"/>
      <c r="CS88" s="48"/>
      <c r="CT88" s="50"/>
      <c r="CU88" s="50"/>
      <c r="CV88" s="7"/>
      <c r="CW88" s="50"/>
      <c r="CX88" s="50"/>
      <c r="CY88" s="6"/>
      <c r="CZ88" s="7"/>
      <c r="DA88" s="48"/>
      <c r="DB88" s="49"/>
      <c r="DC88" s="49"/>
      <c r="DE88" s="49"/>
      <c r="DF88" s="49"/>
      <c r="DG88" s="48"/>
      <c r="DH88" s="50"/>
      <c r="DI88" s="50"/>
      <c r="DJ88" s="7"/>
      <c r="DK88" s="7"/>
      <c r="DL88" s="51"/>
      <c r="DM88" s="48"/>
      <c r="DN88" s="50"/>
      <c r="DO88" s="50"/>
      <c r="DP88" s="7"/>
      <c r="DQ88" s="50"/>
      <c r="DR88" s="50"/>
      <c r="DS88" s="6"/>
      <c r="DT88" s="7"/>
      <c r="DU88" s="48"/>
      <c r="DV88" s="49"/>
      <c r="DW88" s="49"/>
      <c r="DY88" s="49"/>
      <c r="DZ88" s="49"/>
      <c r="EA88" s="48"/>
      <c r="EB88" s="7"/>
      <c r="EC88" s="52"/>
      <c r="ED88" s="7"/>
      <c r="EE88" s="7"/>
      <c r="EF88" s="51"/>
      <c r="EG88" s="48"/>
      <c r="EH88" s="50"/>
      <c r="EI88" s="50"/>
      <c r="EJ88" s="7"/>
      <c r="EK88" s="50"/>
      <c r="EL88" s="50"/>
      <c r="EM88" s="6"/>
      <c r="EN88" s="7"/>
      <c r="EO88" s="48"/>
      <c r="EP88" s="49"/>
      <c r="EQ88" s="49"/>
      <c r="ES88" s="49"/>
      <c r="ET88" s="49"/>
      <c r="EU88" s="48"/>
      <c r="EV88" s="50"/>
      <c r="EW88" s="50"/>
      <c r="EX88" s="7"/>
      <c r="EY88" s="7"/>
      <c r="EZ88" s="51"/>
      <c r="FA88" s="48"/>
      <c r="FB88" s="50"/>
      <c r="FC88" s="50"/>
      <c r="FD88" s="7"/>
      <c r="FE88" s="50"/>
      <c r="FF88" s="50"/>
      <c r="FG88" s="6"/>
      <c r="FH88" s="7"/>
      <c r="FI88" s="48"/>
      <c r="FJ88" s="49"/>
      <c r="FK88" s="49"/>
      <c r="FM88" s="49"/>
      <c r="FN88" s="49"/>
      <c r="FO88" s="48"/>
      <c r="FP88" s="50"/>
      <c r="FQ88" s="50"/>
      <c r="FR88" s="7"/>
      <c r="FS88" s="7"/>
      <c r="FT88" s="51"/>
      <c r="FU88" s="48"/>
      <c r="FV88" s="50"/>
      <c r="FW88" s="50"/>
      <c r="FX88" s="7"/>
      <c r="FY88" s="50"/>
      <c r="FZ88" s="50"/>
      <c r="GA88" s="61"/>
      <c r="GI88" s="58"/>
      <c r="GN88" s="59"/>
      <c r="GU88" s="61"/>
      <c r="HC88" s="58"/>
      <c r="HH88" s="59"/>
      <c r="HO88" s="61"/>
      <c r="HW88" s="58"/>
      <c r="IB88" s="59"/>
      <c r="II88" s="61"/>
      <c r="IQ88" s="58"/>
      <c r="IV88" s="59"/>
    </row>
    <row r="89" spans="1:256" s="47" customFormat="1" ht="13.5" customHeight="1">
      <c r="A89" s="65"/>
      <c r="C89" s="6"/>
      <c r="D89" s="7"/>
      <c r="E89" s="48"/>
      <c r="F89" s="49"/>
      <c r="G89" s="50"/>
      <c r="I89" s="49"/>
      <c r="J89" s="50"/>
      <c r="K89" s="48"/>
      <c r="L89" s="50"/>
      <c r="M89" s="50"/>
      <c r="N89" s="7"/>
      <c r="O89" s="7"/>
      <c r="P89" s="51"/>
      <c r="Q89" s="48"/>
      <c r="R89" s="50"/>
      <c r="S89" s="50"/>
      <c r="T89" s="7"/>
      <c r="U89" s="50"/>
      <c r="V89" s="50"/>
      <c r="W89" s="6"/>
      <c r="X89" s="7"/>
      <c r="Y89" s="48"/>
      <c r="Z89" s="49"/>
      <c r="AA89" s="49"/>
      <c r="AC89" s="49"/>
      <c r="AD89" s="49"/>
      <c r="AE89" s="48"/>
      <c r="AF89" s="50"/>
      <c r="AG89" s="50"/>
      <c r="AH89" s="7"/>
      <c r="AI89" s="7"/>
      <c r="AJ89" s="51"/>
      <c r="AK89" s="48"/>
      <c r="AL89" s="7"/>
      <c r="AM89" s="50"/>
      <c r="AN89" s="7"/>
      <c r="AO89" s="50"/>
      <c r="AP89" s="50"/>
      <c r="AQ89" s="6"/>
      <c r="AR89" s="7"/>
      <c r="AS89" s="48"/>
      <c r="AT89" s="49"/>
      <c r="AU89" s="49"/>
      <c r="AW89" s="49"/>
      <c r="AX89" s="49"/>
      <c r="AY89" s="48"/>
      <c r="AZ89" s="50"/>
      <c r="BA89" s="50"/>
      <c r="BB89" s="7"/>
      <c r="BC89" s="7"/>
      <c r="BD89" s="51"/>
      <c r="BE89" s="48"/>
      <c r="BF89" s="50"/>
      <c r="BG89" s="50"/>
      <c r="BH89" s="7"/>
      <c r="BI89" s="50"/>
      <c r="BJ89" s="50"/>
      <c r="BK89" s="6"/>
      <c r="BL89" s="7"/>
      <c r="BM89" s="48"/>
      <c r="BN89" s="49"/>
      <c r="BO89" s="49"/>
      <c r="BQ89" s="49"/>
      <c r="BR89" s="49"/>
      <c r="BS89" s="67"/>
      <c r="BT89" s="50"/>
      <c r="BU89" s="50"/>
      <c r="BV89" s="7"/>
      <c r="BW89" s="7"/>
      <c r="BX89" s="51"/>
      <c r="BY89" s="48"/>
      <c r="BZ89" s="50"/>
      <c r="CA89" s="50"/>
      <c r="CB89" s="7"/>
      <c r="CC89" s="50"/>
      <c r="CD89" s="50"/>
      <c r="CE89" s="48"/>
      <c r="CF89" s="7"/>
      <c r="CG89" s="48"/>
      <c r="CH89" s="49"/>
      <c r="CI89" s="49"/>
      <c r="CK89" s="49"/>
      <c r="CL89" s="49"/>
      <c r="CM89" s="48"/>
      <c r="CN89" s="50"/>
      <c r="CO89" s="50"/>
      <c r="CP89" s="7"/>
      <c r="CQ89" s="7"/>
      <c r="CR89" s="51"/>
      <c r="CS89" s="48"/>
      <c r="CT89" s="50"/>
      <c r="CU89" s="50"/>
      <c r="CV89" s="7"/>
      <c r="CW89" s="50"/>
      <c r="CX89" s="50"/>
      <c r="CY89" s="6"/>
      <c r="CZ89" s="7"/>
      <c r="DA89" s="48"/>
      <c r="DB89" s="49"/>
      <c r="DC89" s="49"/>
      <c r="DE89" s="49"/>
      <c r="DF89" s="49"/>
      <c r="DG89" s="48"/>
      <c r="DH89" s="50"/>
      <c r="DI89" s="50"/>
      <c r="DJ89" s="7"/>
      <c r="DK89" s="7"/>
      <c r="DL89" s="51"/>
      <c r="DM89" s="48"/>
      <c r="DN89" s="50"/>
      <c r="DO89" s="50"/>
      <c r="DP89" s="7"/>
      <c r="DQ89" s="50"/>
      <c r="DR89" s="50"/>
      <c r="DS89" s="6"/>
      <c r="DT89" s="7"/>
      <c r="DU89" s="48"/>
      <c r="DV89" s="49"/>
      <c r="DW89" s="49"/>
      <c r="DY89" s="49"/>
      <c r="DZ89" s="49"/>
      <c r="EA89" s="48"/>
      <c r="EB89" s="7"/>
      <c r="EC89" s="52"/>
      <c r="ED89" s="7"/>
      <c r="EE89" s="7"/>
      <c r="EF89" s="51"/>
      <c r="EG89" s="48"/>
      <c r="EH89" s="50"/>
      <c r="EI89" s="50"/>
      <c r="EJ89" s="7"/>
      <c r="EK89" s="50"/>
      <c r="EL89" s="50"/>
      <c r="EM89" s="6"/>
      <c r="EN89" s="7"/>
      <c r="EO89" s="48"/>
      <c r="EP89" s="49"/>
      <c r="EQ89" s="49"/>
      <c r="ES89" s="49"/>
      <c r="ET89" s="49"/>
      <c r="EU89" s="48"/>
      <c r="EV89" s="50"/>
      <c r="EW89" s="50"/>
      <c r="EX89" s="7"/>
      <c r="EY89" s="7"/>
      <c r="EZ89" s="51"/>
      <c r="FA89" s="48"/>
      <c r="FB89" s="50"/>
      <c r="FC89" s="50"/>
      <c r="FD89" s="7"/>
      <c r="FE89" s="50"/>
      <c r="FF89" s="50"/>
      <c r="FG89" s="6"/>
      <c r="FH89" s="7"/>
      <c r="FI89" s="48"/>
      <c r="FJ89" s="49"/>
      <c r="FK89" s="49"/>
      <c r="FM89" s="49"/>
      <c r="FN89" s="49"/>
      <c r="FO89" s="48"/>
      <c r="FP89" s="50"/>
      <c r="FQ89" s="50"/>
      <c r="FR89" s="7"/>
      <c r="FS89" s="7"/>
      <c r="FT89" s="51"/>
      <c r="FU89" s="48"/>
      <c r="FV89" s="50"/>
      <c r="FW89" s="50"/>
      <c r="FX89" s="7"/>
      <c r="FY89" s="50"/>
      <c r="FZ89" s="50"/>
      <c r="GA89" s="61"/>
      <c r="GI89" s="58"/>
      <c r="GN89" s="59"/>
      <c r="GU89" s="61"/>
      <c r="HC89" s="58"/>
      <c r="HH89" s="59"/>
      <c r="HO89" s="61"/>
      <c r="HW89" s="58"/>
      <c r="IB89" s="59"/>
      <c r="II89" s="61"/>
      <c r="IQ89" s="58"/>
      <c r="IV89" s="59"/>
    </row>
    <row r="90" spans="1:256" s="47" customFormat="1" ht="13.5" customHeight="1">
      <c r="A90" s="65"/>
      <c r="C90" s="6"/>
      <c r="D90" s="7"/>
      <c r="E90" s="48"/>
      <c r="F90" s="49"/>
      <c r="G90" s="50"/>
      <c r="I90" s="49"/>
      <c r="J90" s="50"/>
      <c r="K90" s="48"/>
      <c r="L90" s="50"/>
      <c r="M90" s="50"/>
      <c r="N90" s="7"/>
      <c r="O90" s="7"/>
      <c r="P90" s="51"/>
      <c r="Q90" s="48"/>
      <c r="R90" s="50"/>
      <c r="S90" s="50"/>
      <c r="T90" s="7"/>
      <c r="U90" s="50"/>
      <c r="V90" s="50"/>
      <c r="W90" s="6"/>
      <c r="X90" s="7"/>
      <c r="Y90" s="48"/>
      <c r="Z90" s="49"/>
      <c r="AA90" s="49"/>
      <c r="AC90" s="49"/>
      <c r="AD90" s="49"/>
      <c r="AE90" s="48"/>
      <c r="AF90" s="50"/>
      <c r="AG90" s="50"/>
      <c r="AH90" s="7"/>
      <c r="AI90" s="7"/>
      <c r="AJ90" s="51"/>
      <c r="AK90" s="48"/>
      <c r="AL90" s="7"/>
      <c r="AM90" s="50"/>
      <c r="AN90" s="7"/>
      <c r="AO90" s="50"/>
      <c r="AP90" s="50"/>
      <c r="AQ90" s="6"/>
      <c r="AR90" s="7"/>
      <c r="AS90" s="48"/>
      <c r="AT90" s="49"/>
      <c r="AU90" s="49"/>
      <c r="AW90" s="49"/>
      <c r="AX90" s="49"/>
      <c r="AY90" s="48"/>
      <c r="AZ90" s="50"/>
      <c r="BA90" s="50"/>
      <c r="BB90" s="7"/>
      <c r="BC90" s="7"/>
      <c r="BD90" s="51"/>
      <c r="BE90" s="48"/>
      <c r="BF90" s="50"/>
      <c r="BG90" s="50"/>
      <c r="BH90" s="7"/>
      <c r="BI90" s="50"/>
      <c r="BJ90" s="50"/>
      <c r="BK90" s="6"/>
      <c r="BL90" s="7"/>
      <c r="BM90" s="48"/>
      <c r="BN90" s="49"/>
      <c r="BO90" s="49"/>
      <c r="BQ90" s="49"/>
      <c r="BR90" s="49"/>
      <c r="BS90" s="67"/>
      <c r="BT90" s="50"/>
      <c r="BU90" s="50"/>
      <c r="BV90" s="7"/>
      <c r="BW90" s="7"/>
      <c r="BX90" s="51"/>
      <c r="BY90" s="48"/>
      <c r="BZ90" s="50"/>
      <c r="CA90" s="50"/>
      <c r="CB90" s="7"/>
      <c r="CC90" s="50"/>
      <c r="CD90" s="50"/>
      <c r="CE90" s="48"/>
      <c r="CF90" s="7"/>
      <c r="CG90" s="48"/>
      <c r="CH90" s="49"/>
      <c r="CI90" s="49"/>
      <c r="CK90" s="49"/>
      <c r="CL90" s="49"/>
      <c r="CM90" s="48"/>
      <c r="CN90" s="50"/>
      <c r="CO90" s="50"/>
      <c r="CP90" s="7"/>
      <c r="CQ90" s="7"/>
      <c r="CR90" s="51"/>
      <c r="CS90" s="48"/>
      <c r="CT90" s="50"/>
      <c r="CU90" s="50"/>
      <c r="CV90" s="7"/>
      <c r="CW90" s="50"/>
      <c r="CX90" s="50"/>
      <c r="CY90" s="6"/>
      <c r="CZ90" s="7"/>
      <c r="DA90" s="48"/>
      <c r="DB90" s="49"/>
      <c r="DC90" s="49"/>
      <c r="DE90" s="49"/>
      <c r="DF90" s="49"/>
      <c r="DG90" s="48"/>
      <c r="DH90" s="50"/>
      <c r="DI90" s="50"/>
      <c r="DJ90" s="7"/>
      <c r="DK90" s="7"/>
      <c r="DL90" s="51"/>
      <c r="DM90" s="48"/>
      <c r="DN90" s="50"/>
      <c r="DO90" s="50"/>
      <c r="DP90" s="7"/>
      <c r="DQ90" s="50"/>
      <c r="DR90" s="50"/>
      <c r="DS90" s="6"/>
      <c r="DT90" s="7"/>
      <c r="DU90" s="48"/>
      <c r="DV90" s="49"/>
      <c r="DW90" s="49"/>
      <c r="DY90" s="49"/>
      <c r="DZ90" s="49"/>
      <c r="EA90" s="48"/>
      <c r="EB90" s="7"/>
      <c r="EC90" s="52"/>
      <c r="ED90" s="7"/>
      <c r="EE90" s="7"/>
      <c r="EF90" s="51"/>
      <c r="EG90" s="48"/>
      <c r="EH90" s="50"/>
      <c r="EI90" s="50"/>
      <c r="EJ90" s="7"/>
      <c r="EK90" s="50"/>
      <c r="EL90" s="50"/>
      <c r="EM90" s="6"/>
      <c r="EN90" s="7"/>
      <c r="EO90" s="48"/>
      <c r="EP90" s="49"/>
      <c r="EQ90" s="49"/>
      <c r="ES90" s="49"/>
      <c r="ET90" s="49"/>
      <c r="EU90" s="48"/>
      <c r="EV90" s="50"/>
      <c r="EW90" s="50"/>
      <c r="EX90" s="7"/>
      <c r="EY90" s="7"/>
      <c r="EZ90" s="51"/>
      <c r="FA90" s="48"/>
      <c r="FB90" s="50"/>
      <c r="FC90" s="50"/>
      <c r="FD90" s="7"/>
      <c r="FE90" s="50"/>
      <c r="FF90" s="50"/>
      <c r="FG90" s="6"/>
      <c r="FH90" s="7"/>
      <c r="FI90" s="48"/>
      <c r="FJ90" s="49"/>
      <c r="FK90" s="49"/>
      <c r="FM90" s="49"/>
      <c r="FN90" s="49"/>
      <c r="FO90" s="48"/>
      <c r="FP90" s="50"/>
      <c r="FQ90" s="50"/>
      <c r="FR90" s="7"/>
      <c r="FS90" s="7"/>
      <c r="FT90" s="51"/>
      <c r="FU90" s="48"/>
      <c r="FV90" s="50"/>
      <c r="FW90" s="50"/>
      <c r="FX90" s="7"/>
      <c r="FY90" s="50"/>
      <c r="FZ90" s="50"/>
      <c r="GA90" s="61"/>
      <c r="GI90" s="58"/>
      <c r="GN90" s="59"/>
      <c r="GU90" s="61"/>
      <c r="HC90" s="58"/>
      <c r="HH90" s="59"/>
      <c r="HO90" s="61"/>
      <c r="HW90" s="58"/>
      <c r="IB90" s="59"/>
      <c r="II90" s="61"/>
      <c r="IQ90" s="58"/>
      <c r="IV90" s="59"/>
    </row>
    <row r="91" spans="1:256" s="47" customFormat="1" ht="13.5" customHeight="1">
      <c r="A91" s="65"/>
      <c r="C91" s="6"/>
      <c r="D91" s="7"/>
      <c r="E91" s="48"/>
      <c r="F91" s="49"/>
      <c r="G91" s="50"/>
      <c r="I91" s="49"/>
      <c r="J91" s="50"/>
      <c r="K91" s="48"/>
      <c r="L91" s="50"/>
      <c r="M91" s="50"/>
      <c r="N91" s="7"/>
      <c r="O91" s="7"/>
      <c r="P91" s="51"/>
      <c r="Q91" s="48"/>
      <c r="R91" s="50"/>
      <c r="S91" s="50"/>
      <c r="T91" s="7"/>
      <c r="U91" s="50"/>
      <c r="V91" s="50"/>
      <c r="W91" s="6"/>
      <c r="X91" s="7"/>
      <c r="Y91" s="48"/>
      <c r="Z91" s="49"/>
      <c r="AA91" s="49"/>
      <c r="AC91" s="49"/>
      <c r="AD91" s="49"/>
      <c r="AE91" s="48"/>
      <c r="AF91" s="50"/>
      <c r="AG91" s="50"/>
      <c r="AH91" s="7"/>
      <c r="AI91" s="7"/>
      <c r="AJ91" s="51"/>
      <c r="AK91" s="48"/>
      <c r="AL91" s="7"/>
      <c r="AM91" s="50"/>
      <c r="AN91" s="7"/>
      <c r="AO91" s="50"/>
      <c r="AP91" s="50"/>
      <c r="AQ91" s="6"/>
      <c r="AR91" s="7"/>
      <c r="AS91" s="48"/>
      <c r="AT91" s="49"/>
      <c r="AU91" s="49"/>
      <c r="AW91" s="49"/>
      <c r="AX91" s="49"/>
      <c r="AY91" s="48"/>
      <c r="AZ91" s="50"/>
      <c r="BA91" s="50"/>
      <c r="BB91" s="7"/>
      <c r="BC91" s="7"/>
      <c r="BD91" s="51"/>
      <c r="BE91" s="48"/>
      <c r="BF91" s="50"/>
      <c r="BG91" s="50"/>
      <c r="BH91" s="7"/>
      <c r="BI91" s="50"/>
      <c r="BJ91" s="50"/>
      <c r="BK91" s="6"/>
      <c r="BL91" s="7"/>
      <c r="BM91" s="48"/>
      <c r="BN91" s="49"/>
      <c r="BO91" s="49"/>
      <c r="BQ91" s="49"/>
      <c r="BR91" s="49"/>
      <c r="BS91" s="67"/>
      <c r="BT91" s="50"/>
      <c r="BU91" s="50"/>
      <c r="BV91" s="7"/>
      <c r="BW91" s="7"/>
      <c r="BX91" s="51"/>
      <c r="BY91" s="48"/>
      <c r="BZ91" s="50"/>
      <c r="CA91" s="50"/>
      <c r="CB91" s="7"/>
      <c r="CC91" s="50"/>
      <c r="CD91" s="50"/>
      <c r="CE91" s="48"/>
      <c r="CF91" s="7"/>
      <c r="CG91" s="48"/>
      <c r="CH91" s="49"/>
      <c r="CI91" s="49"/>
      <c r="CK91" s="49"/>
      <c r="CL91" s="49"/>
      <c r="CM91" s="48"/>
      <c r="CN91" s="50"/>
      <c r="CO91" s="50"/>
      <c r="CP91" s="7"/>
      <c r="CQ91" s="7"/>
      <c r="CR91" s="51"/>
      <c r="CS91" s="48"/>
      <c r="CT91" s="50"/>
      <c r="CU91" s="50"/>
      <c r="CV91" s="7"/>
      <c r="CW91" s="50"/>
      <c r="CX91" s="50"/>
      <c r="CY91" s="6"/>
      <c r="CZ91" s="7"/>
      <c r="DA91" s="48"/>
      <c r="DB91" s="49"/>
      <c r="DC91" s="49"/>
      <c r="DE91" s="49"/>
      <c r="DF91" s="49"/>
      <c r="DG91" s="48"/>
      <c r="DH91" s="50"/>
      <c r="DI91" s="50"/>
      <c r="DJ91" s="7"/>
      <c r="DK91" s="7"/>
      <c r="DL91" s="51"/>
      <c r="DM91" s="48"/>
      <c r="DN91" s="50"/>
      <c r="DO91" s="50"/>
      <c r="DP91" s="7"/>
      <c r="DQ91" s="50"/>
      <c r="DR91" s="50"/>
      <c r="DS91" s="6"/>
      <c r="DT91" s="7"/>
      <c r="DU91" s="48"/>
      <c r="DV91" s="49"/>
      <c r="DW91" s="49"/>
      <c r="DY91" s="49"/>
      <c r="DZ91" s="49"/>
      <c r="EA91" s="48"/>
      <c r="EB91" s="7"/>
      <c r="EC91" s="52"/>
      <c r="ED91" s="7"/>
      <c r="EE91" s="7"/>
      <c r="EF91" s="51"/>
      <c r="EG91" s="48"/>
      <c r="EH91" s="50"/>
      <c r="EI91" s="50"/>
      <c r="EJ91" s="7"/>
      <c r="EK91" s="50"/>
      <c r="EL91" s="50"/>
      <c r="EM91" s="6"/>
      <c r="EN91" s="7"/>
      <c r="EO91" s="48"/>
      <c r="EP91" s="49"/>
      <c r="EQ91" s="49"/>
      <c r="ES91" s="49"/>
      <c r="ET91" s="49"/>
      <c r="EU91" s="48"/>
      <c r="EV91" s="50"/>
      <c r="EW91" s="50"/>
      <c r="EX91" s="7"/>
      <c r="EY91" s="7"/>
      <c r="EZ91" s="51"/>
      <c r="FA91" s="48"/>
      <c r="FB91" s="50"/>
      <c r="FC91" s="50"/>
      <c r="FD91" s="7"/>
      <c r="FE91" s="50"/>
      <c r="FF91" s="50"/>
      <c r="FG91" s="6"/>
      <c r="FH91" s="7"/>
      <c r="FI91" s="48"/>
      <c r="FJ91" s="49"/>
      <c r="FK91" s="49"/>
      <c r="FM91" s="49"/>
      <c r="FN91" s="49"/>
      <c r="FO91" s="48"/>
      <c r="FP91" s="50"/>
      <c r="FQ91" s="50"/>
      <c r="FR91" s="7"/>
      <c r="FS91" s="7"/>
      <c r="FT91" s="51"/>
      <c r="FU91" s="48"/>
      <c r="FV91" s="50"/>
      <c r="FW91" s="50"/>
      <c r="FX91" s="7"/>
      <c r="FY91" s="50"/>
      <c r="FZ91" s="50"/>
      <c r="GA91" s="61"/>
      <c r="GI91" s="58"/>
      <c r="GN91" s="59"/>
      <c r="GU91" s="61"/>
      <c r="HC91" s="58"/>
      <c r="HH91" s="59"/>
      <c r="HO91" s="61"/>
      <c r="HW91" s="58"/>
      <c r="IB91" s="59"/>
      <c r="II91" s="61"/>
      <c r="IQ91" s="58"/>
      <c r="IV91" s="59"/>
    </row>
    <row r="92" spans="1:256" s="47" customFormat="1" ht="13.5" customHeight="1">
      <c r="A92" s="65"/>
      <c r="C92" s="6"/>
      <c r="D92" s="7"/>
      <c r="E92" s="48"/>
      <c r="F92" s="49"/>
      <c r="G92" s="50"/>
      <c r="I92" s="49"/>
      <c r="J92" s="50"/>
      <c r="K92" s="48"/>
      <c r="L92" s="50"/>
      <c r="M92" s="50"/>
      <c r="N92" s="7"/>
      <c r="O92" s="7"/>
      <c r="P92" s="51"/>
      <c r="Q92" s="48"/>
      <c r="R92" s="50"/>
      <c r="S92" s="50"/>
      <c r="T92" s="7"/>
      <c r="U92" s="50"/>
      <c r="V92" s="50"/>
      <c r="W92" s="6"/>
      <c r="X92" s="7"/>
      <c r="Y92" s="48"/>
      <c r="Z92" s="49"/>
      <c r="AA92" s="49"/>
      <c r="AC92" s="49"/>
      <c r="AD92" s="49"/>
      <c r="AE92" s="48"/>
      <c r="AF92" s="50"/>
      <c r="AG92" s="50"/>
      <c r="AH92" s="7"/>
      <c r="AI92" s="7"/>
      <c r="AJ92" s="51"/>
      <c r="AK92" s="48"/>
      <c r="AL92" s="7"/>
      <c r="AM92" s="50"/>
      <c r="AN92" s="7"/>
      <c r="AO92" s="50"/>
      <c r="AP92" s="50"/>
      <c r="AQ92" s="6"/>
      <c r="AR92" s="7"/>
      <c r="AS92" s="48"/>
      <c r="AT92" s="49"/>
      <c r="AU92" s="49"/>
      <c r="AW92" s="49"/>
      <c r="AX92" s="49"/>
      <c r="AY92" s="48"/>
      <c r="AZ92" s="50"/>
      <c r="BA92" s="50"/>
      <c r="BB92" s="7"/>
      <c r="BC92" s="7"/>
      <c r="BD92" s="51"/>
      <c r="BE92" s="48"/>
      <c r="BF92" s="50"/>
      <c r="BG92" s="50"/>
      <c r="BH92" s="7"/>
      <c r="BI92" s="50"/>
      <c r="BJ92" s="50"/>
      <c r="BK92" s="6"/>
      <c r="BL92" s="7"/>
      <c r="BM92" s="48"/>
      <c r="BN92" s="49"/>
      <c r="BO92" s="49"/>
      <c r="BQ92" s="49"/>
      <c r="BR92" s="49"/>
      <c r="BS92" s="67"/>
      <c r="BT92" s="50"/>
      <c r="BU92" s="50"/>
      <c r="BV92" s="7"/>
      <c r="BW92" s="7"/>
      <c r="BX92" s="51"/>
      <c r="BY92" s="48"/>
      <c r="BZ92" s="50"/>
      <c r="CA92" s="50"/>
      <c r="CB92" s="7"/>
      <c r="CC92" s="50"/>
      <c r="CD92" s="50"/>
      <c r="CE92" s="48"/>
      <c r="CF92" s="7"/>
      <c r="CG92" s="48"/>
      <c r="CH92" s="49"/>
      <c r="CI92" s="49"/>
      <c r="CK92" s="49"/>
      <c r="CL92" s="49"/>
      <c r="CM92" s="48"/>
      <c r="CN92" s="50"/>
      <c r="CO92" s="50"/>
      <c r="CP92" s="7"/>
      <c r="CQ92" s="7"/>
      <c r="CR92" s="51"/>
      <c r="CS92" s="48"/>
      <c r="CT92" s="50"/>
      <c r="CU92" s="50"/>
      <c r="CV92" s="7"/>
      <c r="CW92" s="50"/>
      <c r="CX92" s="50"/>
      <c r="CY92" s="6"/>
      <c r="CZ92" s="7"/>
      <c r="DA92" s="48"/>
      <c r="DB92" s="49"/>
      <c r="DC92" s="49"/>
      <c r="DE92" s="49"/>
      <c r="DF92" s="49"/>
      <c r="DG92" s="48"/>
      <c r="DH92" s="50"/>
      <c r="DI92" s="50"/>
      <c r="DJ92" s="7"/>
      <c r="DK92" s="7"/>
      <c r="DL92" s="51"/>
      <c r="DM92" s="48"/>
      <c r="DN92" s="50"/>
      <c r="DO92" s="50"/>
      <c r="DP92" s="7"/>
      <c r="DQ92" s="50"/>
      <c r="DR92" s="50"/>
      <c r="DS92" s="6"/>
      <c r="DT92" s="7"/>
      <c r="DU92" s="48"/>
      <c r="DV92" s="49"/>
      <c r="DW92" s="49"/>
      <c r="DY92" s="49"/>
      <c r="DZ92" s="49"/>
      <c r="EA92" s="48"/>
      <c r="EB92" s="7"/>
      <c r="EC92" s="52"/>
      <c r="ED92" s="7"/>
      <c r="EE92" s="7"/>
      <c r="EF92" s="51"/>
      <c r="EG92" s="48"/>
      <c r="EH92" s="50"/>
      <c r="EI92" s="50"/>
      <c r="EJ92" s="7"/>
      <c r="EK92" s="50"/>
      <c r="EL92" s="50"/>
      <c r="EM92" s="6"/>
      <c r="EN92" s="7"/>
      <c r="EO92" s="48"/>
      <c r="EP92" s="49"/>
      <c r="EQ92" s="49"/>
      <c r="ES92" s="49"/>
      <c r="ET92" s="49"/>
      <c r="EU92" s="48"/>
      <c r="EV92" s="50"/>
      <c r="EW92" s="50"/>
      <c r="EX92" s="7"/>
      <c r="EY92" s="7"/>
      <c r="EZ92" s="51"/>
      <c r="FA92" s="48"/>
      <c r="FB92" s="50"/>
      <c r="FC92" s="50"/>
      <c r="FD92" s="7"/>
      <c r="FE92" s="50"/>
      <c r="FF92" s="50"/>
      <c r="FG92" s="6"/>
      <c r="FH92" s="7"/>
      <c r="FI92" s="48"/>
      <c r="FJ92" s="49"/>
      <c r="FK92" s="49"/>
      <c r="FM92" s="49"/>
      <c r="FN92" s="49"/>
      <c r="FO92" s="48"/>
      <c r="FP92" s="50"/>
      <c r="FQ92" s="50"/>
      <c r="FR92" s="7"/>
      <c r="FS92" s="7"/>
      <c r="FT92" s="51"/>
      <c r="FU92" s="48"/>
      <c r="FV92" s="50"/>
      <c r="FW92" s="50"/>
      <c r="FX92" s="7"/>
      <c r="FY92" s="50"/>
      <c r="FZ92" s="50"/>
      <c r="GA92" s="61"/>
      <c r="GI92" s="58"/>
      <c r="GN92" s="59"/>
      <c r="GU92" s="61"/>
      <c r="HC92" s="58"/>
      <c r="HH92" s="59"/>
      <c r="HO92" s="61"/>
      <c r="HW92" s="58"/>
      <c r="IB92" s="59"/>
      <c r="II92" s="61"/>
      <c r="IQ92" s="58"/>
      <c r="IV92" s="59"/>
    </row>
    <row r="93" spans="1:256" s="47" customFormat="1" ht="13.5" customHeight="1">
      <c r="A93" s="65"/>
      <c r="C93" s="6"/>
      <c r="D93" s="7"/>
      <c r="E93" s="48"/>
      <c r="F93" s="49"/>
      <c r="G93" s="50"/>
      <c r="I93" s="49"/>
      <c r="J93" s="50"/>
      <c r="K93" s="48"/>
      <c r="L93" s="50"/>
      <c r="M93" s="50"/>
      <c r="N93" s="7"/>
      <c r="O93" s="7"/>
      <c r="P93" s="51"/>
      <c r="Q93" s="48"/>
      <c r="R93" s="50"/>
      <c r="S93" s="50"/>
      <c r="T93" s="7"/>
      <c r="U93" s="50"/>
      <c r="V93" s="50"/>
      <c r="W93" s="6"/>
      <c r="X93" s="7"/>
      <c r="Y93" s="48"/>
      <c r="Z93" s="49"/>
      <c r="AA93" s="49"/>
      <c r="AC93" s="49"/>
      <c r="AD93" s="49"/>
      <c r="AE93" s="48"/>
      <c r="AF93" s="50"/>
      <c r="AG93" s="50"/>
      <c r="AH93" s="7"/>
      <c r="AI93" s="7"/>
      <c r="AJ93" s="51"/>
      <c r="AK93" s="48"/>
      <c r="AL93" s="7"/>
      <c r="AM93" s="50"/>
      <c r="AN93" s="7"/>
      <c r="AO93" s="50"/>
      <c r="AP93" s="50"/>
      <c r="AQ93" s="6"/>
      <c r="AR93" s="7"/>
      <c r="AS93" s="48"/>
      <c r="AT93" s="49"/>
      <c r="AU93" s="49"/>
      <c r="AW93" s="49"/>
      <c r="AX93" s="49"/>
      <c r="AY93" s="48"/>
      <c r="AZ93" s="50"/>
      <c r="BA93" s="50"/>
      <c r="BB93" s="7"/>
      <c r="BC93" s="7"/>
      <c r="BD93" s="51"/>
      <c r="BE93" s="48"/>
      <c r="BF93" s="50"/>
      <c r="BG93" s="50"/>
      <c r="BH93" s="7"/>
      <c r="BI93" s="50"/>
      <c r="BJ93" s="50"/>
      <c r="BK93" s="6"/>
      <c r="BL93" s="7"/>
      <c r="BM93" s="48"/>
      <c r="BN93" s="49"/>
      <c r="BO93" s="49"/>
      <c r="BQ93" s="49"/>
      <c r="BR93" s="49"/>
      <c r="BS93" s="67"/>
      <c r="BT93" s="50"/>
      <c r="BU93" s="50"/>
      <c r="BV93" s="7"/>
      <c r="BW93" s="7"/>
      <c r="BX93" s="51"/>
      <c r="BY93" s="48"/>
      <c r="BZ93" s="50"/>
      <c r="CA93" s="50"/>
      <c r="CB93" s="7"/>
      <c r="CC93" s="50"/>
      <c r="CD93" s="50"/>
      <c r="CE93" s="48"/>
      <c r="CF93" s="7"/>
      <c r="CG93" s="48"/>
      <c r="CH93" s="49"/>
      <c r="CI93" s="49"/>
      <c r="CK93" s="49"/>
      <c r="CL93" s="49"/>
      <c r="CM93" s="48"/>
      <c r="CN93" s="50"/>
      <c r="CO93" s="50"/>
      <c r="CP93" s="7"/>
      <c r="CQ93" s="7"/>
      <c r="CR93" s="51"/>
      <c r="CS93" s="48"/>
      <c r="CT93" s="50"/>
      <c r="CU93" s="50"/>
      <c r="CV93" s="7"/>
      <c r="CW93" s="50"/>
      <c r="CX93" s="50"/>
      <c r="CY93" s="6"/>
      <c r="CZ93" s="7"/>
      <c r="DA93" s="48"/>
      <c r="DB93" s="49"/>
      <c r="DC93" s="49"/>
      <c r="DE93" s="49"/>
      <c r="DF93" s="49"/>
      <c r="DG93" s="48"/>
      <c r="DH93" s="50"/>
      <c r="DI93" s="50"/>
      <c r="DJ93" s="7"/>
      <c r="DK93" s="7"/>
      <c r="DL93" s="51"/>
      <c r="DM93" s="48"/>
      <c r="DN93" s="50"/>
      <c r="DO93" s="50"/>
      <c r="DP93" s="7"/>
      <c r="DQ93" s="50"/>
      <c r="DR93" s="50"/>
      <c r="DS93" s="6"/>
      <c r="DT93" s="7"/>
      <c r="DU93" s="48"/>
      <c r="DV93" s="49"/>
      <c r="DW93" s="49"/>
      <c r="DY93" s="49"/>
      <c r="DZ93" s="49"/>
      <c r="EA93" s="48"/>
      <c r="EB93" s="7"/>
      <c r="EC93" s="52"/>
      <c r="ED93" s="7"/>
      <c r="EE93" s="7"/>
      <c r="EF93" s="51"/>
      <c r="EG93" s="48"/>
      <c r="EH93" s="50"/>
      <c r="EI93" s="50"/>
      <c r="EJ93" s="7"/>
      <c r="EK93" s="50"/>
      <c r="EL93" s="50"/>
      <c r="EM93" s="6"/>
      <c r="EN93" s="7"/>
      <c r="EO93" s="48"/>
      <c r="EP93" s="49"/>
      <c r="EQ93" s="49"/>
      <c r="ES93" s="49"/>
      <c r="ET93" s="49"/>
      <c r="EU93" s="48"/>
      <c r="EV93" s="50"/>
      <c r="EW93" s="50"/>
      <c r="EX93" s="7"/>
      <c r="EY93" s="7"/>
      <c r="EZ93" s="51"/>
      <c r="FA93" s="48"/>
      <c r="FB93" s="50"/>
      <c r="FC93" s="50"/>
      <c r="FD93" s="7"/>
      <c r="FE93" s="50"/>
      <c r="FF93" s="50"/>
      <c r="FG93" s="6"/>
      <c r="FH93" s="7"/>
      <c r="FI93" s="48"/>
      <c r="FJ93" s="49"/>
      <c r="FK93" s="49"/>
      <c r="FM93" s="49"/>
      <c r="FN93" s="49"/>
      <c r="FO93" s="48"/>
      <c r="FP93" s="50"/>
      <c r="FQ93" s="50"/>
      <c r="FR93" s="7"/>
      <c r="FS93" s="7"/>
      <c r="FT93" s="51"/>
      <c r="FU93" s="48"/>
      <c r="FV93" s="50"/>
      <c r="FW93" s="50"/>
      <c r="FX93" s="7"/>
      <c r="FY93" s="50"/>
      <c r="FZ93" s="50"/>
      <c r="GA93" s="61"/>
      <c r="GI93" s="58"/>
      <c r="GN93" s="59"/>
      <c r="GU93" s="61"/>
      <c r="HC93" s="58"/>
      <c r="HH93" s="59"/>
      <c r="HO93" s="61"/>
      <c r="HW93" s="58"/>
      <c r="IB93" s="59"/>
      <c r="II93" s="61"/>
      <c r="IQ93" s="58"/>
      <c r="IV93" s="59"/>
    </row>
    <row r="94" spans="1:256" s="47" customFormat="1" ht="13.5" customHeight="1">
      <c r="A94" s="65"/>
      <c r="C94" s="6"/>
      <c r="D94" s="7"/>
      <c r="E94" s="48"/>
      <c r="F94" s="49"/>
      <c r="G94" s="50"/>
      <c r="I94" s="49"/>
      <c r="J94" s="50"/>
      <c r="K94" s="48"/>
      <c r="L94" s="50"/>
      <c r="M94" s="50"/>
      <c r="N94" s="7"/>
      <c r="O94" s="7"/>
      <c r="P94" s="51"/>
      <c r="Q94" s="48"/>
      <c r="R94" s="50"/>
      <c r="S94" s="50"/>
      <c r="T94" s="7"/>
      <c r="U94" s="50"/>
      <c r="V94" s="50"/>
      <c r="W94" s="6"/>
      <c r="X94" s="7"/>
      <c r="Y94" s="48"/>
      <c r="Z94" s="49"/>
      <c r="AA94" s="49"/>
      <c r="AC94" s="49"/>
      <c r="AD94" s="49"/>
      <c r="AE94" s="48"/>
      <c r="AF94" s="50"/>
      <c r="AG94" s="50"/>
      <c r="AH94" s="7"/>
      <c r="AI94" s="7"/>
      <c r="AJ94" s="51"/>
      <c r="AK94" s="48"/>
      <c r="AL94" s="7"/>
      <c r="AM94" s="50"/>
      <c r="AN94" s="7"/>
      <c r="AO94" s="50"/>
      <c r="AP94" s="50"/>
      <c r="AQ94" s="6"/>
      <c r="AR94" s="7"/>
      <c r="AS94" s="48"/>
      <c r="AT94" s="49"/>
      <c r="AU94" s="49"/>
      <c r="AW94" s="49"/>
      <c r="AX94" s="49"/>
      <c r="AY94" s="48"/>
      <c r="AZ94" s="50"/>
      <c r="BA94" s="50"/>
      <c r="BB94" s="7"/>
      <c r="BC94" s="7"/>
      <c r="BD94" s="51"/>
      <c r="BE94" s="48"/>
      <c r="BF94" s="50"/>
      <c r="BG94" s="50"/>
      <c r="BH94" s="7"/>
      <c r="BI94" s="50"/>
      <c r="BJ94" s="50"/>
      <c r="BK94" s="6"/>
      <c r="BL94" s="7"/>
      <c r="BM94" s="48"/>
      <c r="BN94" s="49"/>
      <c r="BO94" s="49"/>
      <c r="BQ94" s="49"/>
      <c r="BR94" s="49"/>
      <c r="BS94" s="67"/>
      <c r="BT94" s="50"/>
      <c r="BU94" s="50"/>
      <c r="BV94" s="7"/>
      <c r="BW94" s="7"/>
      <c r="BX94" s="51"/>
      <c r="BY94" s="48"/>
      <c r="BZ94" s="50"/>
      <c r="CA94" s="50"/>
      <c r="CB94" s="7"/>
      <c r="CC94" s="50"/>
      <c r="CD94" s="50"/>
      <c r="CE94" s="48"/>
      <c r="CF94" s="7"/>
      <c r="CG94" s="48"/>
      <c r="CH94" s="49"/>
      <c r="CI94" s="49"/>
      <c r="CK94" s="49"/>
      <c r="CL94" s="49"/>
      <c r="CM94" s="48"/>
      <c r="CN94" s="50"/>
      <c r="CO94" s="50"/>
      <c r="CP94" s="7"/>
      <c r="CQ94" s="7"/>
      <c r="CR94" s="51"/>
      <c r="CS94" s="48"/>
      <c r="CT94" s="50"/>
      <c r="CU94" s="50"/>
      <c r="CV94" s="7"/>
      <c r="CW94" s="50"/>
      <c r="CX94" s="50"/>
      <c r="CY94" s="6"/>
      <c r="CZ94" s="7"/>
      <c r="DA94" s="48"/>
      <c r="DB94" s="49"/>
      <c r="DC94" s="49"/>
      <c r="DE94" s="49"/>
      <c r="DF94" s="49"/>
      <c r="DG94" s="48"/>
      <c r="DH94" s="50"/>
      <c r="DI94" s="50"/>
      <c r="DJ94" s="7"/>
      <c r="DK94" s="7"/>
      <c r="DL94" s="51"/>
      <c r="DM94" s="48"/>
      <c r="DN94" s="50"/>
      <c r="DO94" s="50"/>
      <c r="DP94" s="7"/>
      <c r="DQ94" s="50"/>
      <c r="DR94" s="50"/>
      <c r="DS94" s="6"/>
      <c r="DT94" s="7"/>
      <c r="DU94" s="48"/>
      <c r="DV94" s="49"/>
      <c r="DW94" s="49"/>
      <c r="DY94" s="49"/>
      <c r="DZ94" s="49"/>
      <c r="EA94" s="48"/>
      <c r="EB94" s="7"/>
      <c r="EC94" s="52"/>
      <c r="ED94" s="7"/>
      <c r="EE94" s="7"/>
      <c r="EF94" s="51"/>
      <c r="EG94" s="48"/>
      <c r="EH94" s="50"/>
      <c r="EI94" s="50"/>
      <c r="EJ94" s="7"/>
      <c r="EK94" s="50"/>
      <c r="EL94" s="50"/>
      <c r="EM94" s="6"/>
      <c r="EN94" s="7"/>
      <c r="EO94" s="48"/>
      <c r="EP94" s="49"/>
      <c r="EQ94" s="49"/>
      <c r="ES94" s="49"/>
      <c r="ET94" s="49"/>
      <c r="EU94" s="48"/>
      <c r="EV94" s="50"/>
      <c r="EW94" s="50"/>
      <c r="EX94" s="7"/>
      <c r="EY94" s="7"/>
      <c r="EZ94" s="51"/>
      <c r="FA94" s="48"/>
      <c r="FB94" s="50"/>
      <c r="FC94" s="50"/>
      <c r="FD94" s="7"/>
      <c r="FE94" s="50"/>
      <c r="FF94" s="50"/>
      <c r="FG94" s="6"/>
      <c r="FH94" s="7"/>
      <c r="FI94" s="48"/>
      <c r="FJ94" s="49"/>
      <c r="FK94" s="49"/>
      <c r="FM94" s="49"/>
      <c r="FN94" s="49"/>
      <c r="FO94" s="48"/>
      <c r="FP94" s="50"/>
      <c r="FQ94" s="50"/>
      <c r="FR94" s="7"/>
      <c r="FS94" s="7"/>
      <c r="FT94" s="51"/>
      <c r="FU94" s="48"/>
      <c r="FV94" s="50"/>
      <c r="FW94" s="50"/>
      <c r="FX94" s="7"/>
      <c r="FY94" s="50"/>
      <c r="FZ94" s="50"/>
      <c r="GA94" s="61"/>
      <c r="GI94" s="58"/>
      <c r="GN94" s="59"/>
      <c r="GU94" s="61"/>
      <c r="HC94" s="58"/>
      <c r="HH94" s="59"/>
      <c r="HO94" s="61"/>
      <c r="HW94" s="58"/>
      <c r="IB94" s="59"/>
      <c r="II94" s="61"/>
      <c r="IQ94" s="58"/>
      <c r="IV94" s="59"/>
    </row>
    <row r="95" spans="1:256" s="47" customFormat="1" ht="13.5" customHeight="1">
      <c r="A95" s="65"/>
      <c r="C95" s="6"/>
      <c r="D95" s="7"/>
      <c r="E95" s="48"/>
      <c r="F95" s="49"/>
      <c r="G95" s="50"/>
      <c r="I95" s="49"/>
      <c r="J95" s="50"/>
      <c r="K95" s="48"/>
      <c r="L95" s="50"/>
      <c r="M95" s="50"/>
      <c r="N95" s="7"/>
      <c r="O95" s="7"/>
      <c r="P95" s="51"/>
      <c r="Q95" s="48"/>
      <c r="R95" s="50"/>
      <c r="S95" s="50"/>
      <c r="T95" s="7"/>
      <c r="U95" s="50"/>
      <c r="V95" s="50"/>
      <c r="W95" s="6"/>
      <c r="X95" s="7"/>
      <c r="Y95" s="48"/>
      <c r="Z95" s="49"/>
      <c r="AA95" s="49"/>
      <c r="AC95" s="49"/>
      <c r="AD95" s="49"/>
      <c r="AE95" s="48"/>
      <c r="AF95" s="50"/>
      <c r="AG95" s="50"/>
      <c r="AH95" s="7"/>
      <c r="AI95" s="7"/>
      <c r="AJ95" s="51"/>
      <c r="AK95" s="48"/>
      <c r="AL95" s="7"/>
      <c r="AM95" s="50"/>
      <c r="AN95" s="7"/>
      <c r="AO95" s="50"/>
      <c r="AP95" s="50"/>
      <c r="AQ95" s="6"/>
      <c r="AR95" s="7"/>
      <c r="AS95" s="48"/>
      <c r="AT95" s="49"/>
      <c r="AU95" s="49"/>
      <c r="AW95" s="49"/>
      <c r="AX95" s="49"/>
      <c r="AY95" s="48"/>
      <c r="AZ95" s="50"/>
      <c r="BA95" s="50"/>
      <c r="BB95" s="7"/>
      <c r="BC95" s="7"/>
      <c r="BD95" s="51"/>
      <c r="BE95" s="48"/>
      <c r="BF95" s="50"/>
      <c r="BG95" s="50"/>
      <c r="BH95" s="7"/>
      <c r="BI95" s="50"/>
      <c r="BJ95" s="50"/>
      <c r="BK95" s="6"/>
      <c r="BL95" s="7"/>
      <c r="BM95" s="48"/>
      <c r="BN95" s="49"/>
      <c r="BO95" s="49"/>
      <c r="BQ95" s="49"/>
      <c r="BR95" s="49"/>
      <c r="BS95" s="67"/>
      <c r="BT95" s="50"/>
      <c r="BU95" s="50"/>
      <c r="BV95" s="7"/>
      <c r="BW95" s="7"/>
      <c r="BX95" s="51"/>
      <c r="BY95" s="48"/>
      <c r="BZ95" s="50"/>
      <c r="CA95" s="50"/>
      <c r="CB95" s="7"/>
      <c r="CC95" s="50"/>
      <c r="CD95" s="50"/>
      <c r="CE95" s="48"/>
      <c r="CF95" s="7"/>
      <c r="CG95" s="48"/>
      <c r="CH95" s="49"/>
      <c r="CI95" s="49"/>
      <c r="CK95" s="49"/>
      <c r="CL95" s="49"/>
      <c r="CM95" s="48"/>
      <c r="CN95" s="50"/>
      <c r="CO95" s="50"/>
      <c r="CP95" s="7"/>
      <c r="CQ95" s="7"/>
      <c r="CR95" s="51"/>
      <c r="CS95" s="48"/>
      <c r="CT95" s="50"/>
      <c r="CU95" s="50"/>
      <c r="CV95" s="7"/>
      <c r="CW95" s="50"/>
      <c r="CX95" s="50"/>
      <c r="CY95" s="6"/>
      <c r="CZ95" s="7"/>
      <c r="DA95" s="48"/>
      <c r="DB95" s="49"/>
      <c r="DC95" s="49"/>
      <c r="DE95" s="49"/>
      <c r="DF95" s="49"/>
      <c r="DG95" s="48"/>
      <c r="DH95" s="50"/>
      <c r="DI95" s="50"/>
      <c r="DJ95" s="7"/>
      <c r="DK95" s="7"/>
      <c r="DL95" s="51"/>
      <c r="DM95" s="48"/>
      <c r="DN95" s="50"/>
      <c r="DO95" s="50"/>
      <c r="DP95" s="7"/>
      <c r="DQ95" s="50"/>
      <c r="DR95" s="50"/>
      <c r="DS95" s="6"/>
      <c r="DT95" s="7"/>
      <c r="DU95" s="48"/>
      <c r="DV95" s="49"/>
      <c r="DW95" s="49"/>
      <c r="DY95" s="49"/>
      <c r="DZ95" s="49"/>
      <c r="EA95" s="48"/>
      <c r="EB95" s="7"/>
      <c r="EC95" s="52"/>
      <c r="ED95" s="7"/>
      <c r="EE95" s="7"/>
      <c r="EF95" s="51"/>
      <c r="EG95" s="48"/>
      <c r="EH95" s="50"/>
      <c r="EI95" s="50"/>
      <c r="EJ95" s="7"/>
      <c r="EK95" s="50"/>
      <c r="EL95" s="50"/>
      <c r="EM95" s="6"/>
      <c r="EN95" s="7"/>
      <c r="EO95" s="48"/>
      <c r="EP95" s="49"/>
      <c r="EQ95" s="49"/>
      <c r="ES95" s="49"/>
      <c r="ET95" s="49"/>
      <c r="EU95" s="48"/>
      <c r="EV95" s="50"/>
      <c r="EW95" s="50"/>
      <c r="EX95" s="7"/>
      <c r="EY95" s="7"/>
      <c r="EZ95" s="51"/>
      <c r="FA95" s="48"/>
      <c r="FB95" s="50"/>
      <c r="FC95" s="50"/>
      <c r="FD95" s="7"/>
      <c r="FE95" s="50"/>
      <c r="FF95" s="50"/>
      <c r="FG95" s="6"/>
      <c r="FH95" s="7"/>
      <c r="FI95" s="48"/>
      <c r="FJ95" s="49"/>
      <c r="FK95" s="49"/>
      <c r="FM95" s="49"/>
      <c r="FN95" s="49"/>
      <c r="FO95" s="48"/>
      <c r="FP95" s="50"/>
      <c r="FQ95" s="50"/>
      <c r="FR95" s="7"/>
      <c r="FS95" s="7"/>
      <c r="FT95" s="51"/>
      <c r="FU95" s="48"/>
      <c r="FV95" s="50"/>
      <c r="FW95" s="50"/>
      <c r="FX95" s="7"/>
      <c r="FY95" s="50"/>
      <c r="FZ95" s="50"/>
      <c r="GA95" s="61"/>
      <c r="GI95" s="58"/>
      <c r="GN95" s="59"/>
      <c r="GU95" s="61"/>
      <c r="HC95" s="58"/>
      <c r="HH95" s="59"/>
      <c r="HO95" s="61"/>
      <c r="HW95" s="58"/>
      <c r="IB95" s="59"/>
      <c r="II95" s="61"/>
      <c r="IQ95" s="58"/>
      <c r="IV95" s="59"/>
    </row>
    <row r="96" spans="1:256" s="47" customFormat="1" ht="13.5" customHeight="1">
      <c r="A96" s="65"/>
      <c r="C96" s="6"/>
      <c r="D96" s="7"/>
      <c r="E96" s="48"/>
      <c r="F96" s="49"/>
      <c r="G96" s="50"/>
      <c r="I96" s="49"/>
      <c r="J96" s="50"/>
      <c r="K96" s="48"/>
      <c r="L96" s="50"/>
      <c r="M96" s="50"/>
      <c r="N96" s="7"/>
      <c r="O96" s="7"/>
      <c r="P96" s="51"/>
      <c r="Q96" s="48"/>
      <c r="R96" s="50"/>
      <c r="S96" s="50"/>
      <c r="T96" s="7"/>
      <c r="U96" s="50"/>
      <c r="V96" s="50"/>
      <c r="W96" s="6"/>
      <c r="X96" s="7"/>
      <c r="Y96" s="48"/>
      <c r="Z96" s="49"/>
      <c r="AA96" s="49"/>
      <c r="AC96" s="49"/>
      <c r="AD96" s="49"/>
      <c r="AE96" s="48"/>
      <c r="AF96" s="50"/>
      <c r="AG96" s="50"/>
      <c r="AH96" s="7"/>
      <c r="AI96" s="7"/>
      <c r="AJ96" s="51"/>
      <c r="AK96" s="48"/>
      <c r="AL96" s="7"/>
      <c r="AM96" s="50"/>
      <c r="AN96" s="7"/>
      <c r="AO96" s="50"/>
      <c r="AP96" s="50"/>
      <c r="AQ96" s="6"/>
      <c r="AR96" s="7"/>
      <c r="AS96" s="48"/>
      <c r="AT96" s="49"/>
      <c r="AU96" s="49"/>
      <c r="AW96" s="49"/>
      <c r="AX96" s="49"/>
      <c r="AY96" s="48"/>
      <c r="AZ96" s="50"/>
      <c r="BA96" s="50"/>
      <c r="BB96" s="7"/>
      <c r="BC96" s="7"/>
      <c r="BD96" s="51"/>
      <c r="BE96" s="48"/>
      <c r="BF96" s="50"/>
      <c r="BG96" s="50"/>
      <c r="BH96" s="7"/>
      <c r="BI96" s="50"/>
      <c r="BJ96" s="50"/>
      <c r="BK96" s="6"/>
      <c r="BL96" s="7"/>
      <c r="BM96" s="48"/>
      <c r="BN96" s="49"/>
      <c r="BO96" s="49"/>
      <c r="BQ96" s="49"/>
      <c r="BR96" s="49"/>
      <c r="BS96" s="67"/>
      <c r="BT96" s="50"/>
      <c r="BU96" s="50"/>
      <c r="BV96" s="7"/>
      <c r="BW96" s="7"/>
      <c r="BX96" s="51"/>
      <c r="BY96" s="48"/>
      <c r="BZ96" s="50"/>
      <c r="CA96" s="50"/>
      <c r="CB96" s="7"/>
      <c r="CC96" s="50"/>
      <c r="CD96" s="50"/>
      <c r="CE96" s="48"/>
      <c r="CF96" s="7"/>
      <c r="CG96" s="48"/>
      <c r="CH96" s="49"/>
      <c r="CI96" s="49"/>
      <c r="CK96" s="49"/>
      <c r="CL96" s="49"/>
      <c r="CM96" s="48"/>
      <c r="CN96" s="50"/>
      <c r="CO96" s="50"/>
      <c r="CP96" s="7"/>
      <c r="CQ96" s="7"/>
      <c r="CR96" s="51"/>
      <c r="CS96" s="48"/>
      <c r="CT96" s="50"/>
      <c r="CU96" s="50"/>
      <c r="CV96" s="7"/>
      <c r="CW96" s="50"/>
      <c r="CX96" s="50"/>
      <c r="CY96" s="6"/>
      <c r="CZ96" s="7"/>
      <c r="DA96" s="48"/>
      <c r="DB96" s="49"/>
      <c r="DC96" s="49"/>
      <c r="DE96" s="49"/>
      <c r="DF96" s="49"/>
      <c r="DG96" s="48"/>
      <c r="DH96" s="50"/>
      <c r="DI96" s="50"/>
      <c r="DJ96" s="7"/>
      <c r="DK96" s="7"/>
      <c r="DL96" s="51"/>
      <c r="DM96" s="48"/>
      <c r="DN96" s="50"/>
      <c r="DO96" s="50"/>
      <c r="DP96" s="7"/>
      <c r="DQ96" s="50"/>
      <c r="DR96" s="50"/>
      <c r="DS96" s="6"/>
      <c r="DT96" s="7"/>
      <c r="DU96" s="48"/>
      <c r="DV96" s="49"/>
      <c r="DW96" s="49"/>
      <c r="DY96" s="49"/>
      <c r="DZ96" s="49"/>
      <c r="EA96" s="48"/>
      <c r="EB96" s="7"/>
      <c r="EC96" s="52"/>
      <c r="ED96" s="7"/>
      <c r="EE96" s="7"/>
      <c r="EF96" s="51"/>
      <c r="EG96" s="48"/>
      <c r="EH96" s="50"/>
      <c r="EI96" s="50"/>
      <c r="EJ96" s="7"/>
      <c r="EK96" s="50"/>
      <c r="EL96" s="50"/>
      <c r="EM96" s="6"/>
      <c r="EN96" s="7"/>
      <c r="EO96" s="48"/>
      <c r="EP96" s="49"/>
      <c r="EQ96" s="49"/>
      <c r="ES96" s="49"/>
      <c r="ET96" s="49"/>
      <c r="EU96" s="48"/>
      <c r="EV96" s="50"/>
      <c r="EW96" s="50"/>
      <c r="EX96" s="7"/>
      <c r="EY96" s="7"/>
      <c r="EZ96" s="51"/>
      <c r="FA96" s="48"/>
      <c r="FB96" s="50"/>
      <c r="FC96" s="50"/>
      <c r="FD96" s="7"/>
      <c r="FE96" s="50"/>
      <c r="FF96" s="50"/>
      <c r="FG96" s="6"/>
      <c r="FH96" s="7"/>
      <c r="FI96" s="48"/>
      <c r="FJ96" s="49"/>
      <c r="FK96" s="49"/>
      <c r="FM96" s="49"/>
      <c r="FN96" s="49"/>
      <c r="FO96" s="48"/>
      <c r="FP96" s="50"/>
      <c r="FQ96" s="50"/>
      <c r="FR96" s="7"/>
      <c r="FS96" s="7"/>
      <c r="FT96" s="51"/>
      <c r="FU96" s="48"/>
      <c r="FV96" s="50"/>
      <c r="FW96" s="50"/>
      <c r="FX96" s="7"/>
      <c r="FY96" s="50"/>
      <c r="FZ96" s="50"/>
      <c r="GA96" s="61"/>
      <c r="GI96" s="58"/>
      <c r="GN96" s="59"/>
      <c r="GU96" s="61"/>
      <c r="HC96" s="58"/>
      <c r="HH96" s="59"/>
      <c r="HO96" s="61"/>
      <c r="HW96" s="58"/>
      <c r="IB96" s="59"/>
      <c r="II96" s="61"/>
      <c r="IQ96" s="58"/>
      <c r="IV96" s="59"/>
    </row>
    <row r="97" spans="1:256" s="47" customFormat="1" ht="13.5" customHeight="1">
      <c r="A97" s="65"/>
      <c r="C97" s="6"/>
      <c r="D97" s="7"/>
      <c r="E97" s="48"/>
      <c r="F97" s="49"/>
      <c r="G97" s="50"/>
      <c r="I97" s="49"/>
      <c r="J97" s="50"/>
      <c r="K97" s="48"/>
      <c r="L97" s="50"/>
      <c r="M97" s="50"/>
      <c r="N97" s="7"/>
      <c r="O97" s="7"/>
      <c r="P97" s="51"/>
      <c r="Q97" s="48"/>
      <c r="R97" s="50"/>
      <c r="S97" s="50"/>
      <c r="T97" s="7"/>
      <c r="U97" s="50"/>
      <c r="V97" s="50"/>
      <c r="W97" s="6"/>
      <c r="X97" s="7"/>
      <c r="Y97" s="48"/>
      <c r="Z97" s="49"/>
      <c r="AA97" s="49"/>
      <c r="AC97" s="49"/>
      <c r="AD97" s="49"/>
      <c r="AE97" s="48"/>
      <c r="AF97" s="50"/>
      <c r="AG97" s="50"/>
      <c r="AH97" s="7"/>
      <c r="AI97" s="7"/>
      <c r="AJ97" s="51"/>
      <c r="AK97" s="48"/>
      <c r="AL97" s="7"/>
      <c r="AM97" s="50"/>
      <c r="AN97" s="7"/>
      <c r="AO97" s="50"/>
      <c r="AP97" s="50"/>
      <c r="AQ97" s="6"/>
      <c r="AR97" s="7"/>
      <c r="AS97" s="48"/>
      <c r="AT97" s="49"/>
      <c r="AU97" s="49"/>
      <c r="AW97" s="49"/>
      <c r="AX97" s="49"/>
      <c r="AY97" s="48"/>
      <c r="AZ97" s="50"/>
      <c r="BA97" s="50"/>
      <c r="BB97" s="7"/>
      <c r="BC97" s="7"/>
      <c r="BD97" s="51"/>
      <c r="BE97" s="48"/>
      <c r="BF97" s="50"/>
      <c r="BG97" s="50"/>
      <c r="BH97" s="7"/>
      <c r="BI97" s="50"/>
      <c r="BJ97" s="50"/>
      <c r="BK97" s="6"/>
      <c r="BL97" s="7"/>
      <c r="BM97" s="48"/>
      <c r="BN97" s="49"/>
      <c r="BO97" s="49"/>
      <c r="BQ97" s="49"/>
      <c r="BR97" s="49"/>
      <c r="BS97" s="67"/>
      <c r="BT97" s="50"/>
      <c r="BU97" s="50"/>
      <c r="BV97" s="7"/>
      <c r="BW97" s="7"/>
      <c r="BX97" s="51"/>
      <c r="BY97" s="48"/>
      <c r="BZ97" s="50"/>
      <c r="CA97" s="50"/>
      <c r="CB97" s="7"/>
      <c r="CC97" s="50"/>
      <c r="CD97" s="50"/>
      <c r="CE97" s="48"/>
      <c r="CF97" s="7"/>
      <c r="CG97" s="48"/>
      <c r="CH97" s="49"/>
      <c r="CI97" s="49"/>
      <c r="CK97" s="49"/>
      <c r="CL97" s="49"/>
      <c r="CM97" s="48"/>
      <c r="CN97" s="50"/>
      <c r="CO97" s="50"/>
      <c r="CP97" s="7"/>
      <c r="CQ97" s="7"/>
      <c r="CR97" s="51"/>
      <c r="CS97" s="48"/>
      <c r="CT97" s="50"/>
      <c r="CU97" s="50"/>
      <c r="CV97" s="7"/>
      <c r="CW97" s="50"/>
      <c r="CX97" s="50"/>
      <c r="CY97" s="6"/>
      <c r="CZ97" s="7"/>
      <c r="DA97" s="48"/>
      <c r="DB97" s="49"/>
      <c r="DC97" s="49"/>
      <c r="DE97" s="49"/>
      <c r="DF97" s="49"/>
      <c r="DG97" s="48"/>
      <c r="DH97" s="50"/>
      <c r="DI97" s="50"/>
      <c r="DJ97" s="7"/>
      <c r="DK97" s="7"/>
      <c r="DL97" s="51"/>
      <c r="DM97" s="48"/>
      <c r="DN97" s="50"/>
      <c r="DO97" s="50"/>
      <c r="DP97" s="7"/>
      <c r="DQ97" s="50"/>
      <c r="DR97" s="50"/>
      <c r="DS97" s="6"/>
      <c r="DT97" s="7"/>
      <c r="DU97" s="48"/>
      <c r="DV97" s="49"/>
      <c r="DW97" s="49"/>
      <c r="DY97" s="49"/>
      <c r="DZ97" s="49"/>
      <c r="EA97" s="48"/>
      <c r="EB97" s="7"/>
      <c r="EC97" s="52"/>
      <c r="ED97" s="7"/>
      <c r="EE97" s="7"/>
      <c r="EF97" s="51"/>
      <c r="EG97" s="48"/>
      <c r="EH97" s="50"/>
      <c r="EI97" s="50"/>
      <c r="EJ97" s="7"/>
      <c r="EK97" s="50"/>
      <c r="EL97" s="50"/>
      <c r="EM97" s="6"/>
      <c r="EN97" s="7"/>
      <c r="EO97" s="48"/>
      <c r="EP97" s="49"/>
      <c r="EQ97" s="49"/>
      <c r="ES97" s="49"/>
      <c r="ET97" s="49"/>
      <c r="EU97" s="48"/>
      <c r="EV97" s="50"/>
      <c r="EW97" s="50"/>
      <c r="EX97" s="7"/>
      <c r="EY97" s="7"/>
      <c r="EZ97" s="51"/>
      <c r="FA97" s="48"/>
      <c r="FB97" s="50"/>
      <c r="FC97" s="50"/>
      <c r="FD97" s="7"/>
      <c r="FE97" s="50"/>
      <c r="FF97" s="50"/>
      <c r="FG97" s="6"/>
      <c r="FH97" s="7"/>
      <c r="FI97" s="48"/>
      <c r="FJ97" s="49"/>
      <c r="FK97" s="49"/>
      <c r="FM97" s="49"/>
      <c r="FN97" s="49"/>
      <c r="FO97" s="48"/>
      <c r="FP97" s="50"/>
      <c r="FQ97" s="50"/>
      <c r="FR97" s="7"/>
      <c r="FS97" s="7"/>
      <c r="FT97" s="51"/>
      <c r="FU97" s="48"/>
      <c r="FV97" s="50"/>
      <c r="FW97" s="50"/>
      <c r="FX97" s="7"/>
      <c r="FY97" s="50"/>
      <c r="FZ97" s="50"/>
      <c r="GA97" s="61"/>
      <c r="GI97" s="58"/>
      <c r="GN97" s="59"/>
      <c r="GU97" s="61"/>
      <c r="HC97" s="58"/>
      <c r="HH97" s="59"/>
      <c r="HO97" s="61"/>
      <c r="HW97" s="58"/>
      <c r="IB97" s="59"/>
      <c r="II97" s="61"/>
      <c r="IQ97" s="58"/>
      <c r="IV97" s="59"/>
    </row>
    <row r="98" spans="1:256" s="47" customFormat="1" ht="13.5" customHeight="1">
      <c r="A98" s="65"/>
      <c r="C98" s="6"/>
      <c r="D98" s="7"/>
      <c r="E98" s="48"/>
      <c r="F98" s="49"/>
      <c r="G98" s="50"/>
      <c r="I98" s="49"/>
      <c r="J98" s="50"/>
      <c r="K98" s="48"/>
      <c r="L98" s="50"/>
      <c r="M98" s="50"/>
      <c r="N98" s="7"/>
      <c r="O98" s="7"/>
      <c r="P98" s="51"/>
      <c r="Q98" s="48"/>
      <c r="R98" s="50"/>
      <c r="S98" s="50"/>
      <c r="T98" s="7"/>
      <c r="U98" s="50"/>
      <c r="V98" s="50"/>
      <c r="W98" s="6"/>
      <c r="X98" s="7"/>
      <c r="Y98" s="48"/>
      <c r="Z98" s="49"/>
      <c r="AA98" s="49"/>
      <c r="AC98" s="49"/>
      <c r="AD98" s="49"/>
      <c r="AE98" s="48"/>
      <c r="AF98" s="50"/>
      <c r="AG98" s="50"/>
      <c r="AH98" s="7"/>
      <c r="AI98" s="7"/>
      <c r="AJ98" s="51"/>
      <c r="AK98" s="48"/>
      <c r="AL98" s="7"/>
      <c r="AM98" s="50"/>
      <c r="AN98" s="7"/>
      <c r="AO98" s="50"/>
      <c r="AP98" s="50"/>
      <c r="AQ98" s="6"/>
      <c r="AR98" s="7"/>
      <c r="AS98" s="48"/>
      <c r="AT98" s="49"/>
      <c r="AU98" s="49"/>
      <c r="AW98" s="49"/>
      <c r="AX98" s="49"/>
      <c r="AY98" s="48"/>
      <c r="AZ98" s="50"/>
      <c r="BA98" s="50"/>
      <c r="BB98" s="7"/>
      <c r="BC98" s="7"/>
      <c r="BD98" s="51"/>
      <c r="BE98" s="48"/>
      <c r="BF98" s="50"/>
      <c r="BG98" s="50"/>
      <c r="BH98" s="7"/>
      <c r="BI98" s="50"/>
      <c r="BJ98" s="50"/>
      <c r="BK98" s="6"/>
      <c r="BL98" s="7"/>
      <c r="BM98" s="48"/>
      <c r="BN98" s="49"/>
      <c r="BO98" s="49"/>
      <c r="BQ98" s="49"/>
      <c r="BR98" s="49"/>
      <c r="BS98" s="67"/>
      <c r="BT98" s="50"/>
      <c r="BU98" s="50"/>
      <c r="BV98" s="7"/>
      <c r="BW98" s="7"/>
      <c r="BX98" s="51"/>
      <c r="BY98" s="48"/>
      <c r="BZ98" s="50"/>
      <c r="CA98" s="50"/>
      <c r="CB98" s="7"/>
      <c r="CC98" s="50"/>
      <c r="CD98" s="50"/>
      <c r="CE98" s="48"/>
      <c r="CF98" s="7"/>
      <c r="CG98" s="48"/>
      <c r="CH98" s="49"/>
      <c r="CI98" s="49"/>
      <c r="CK98" s="49"/>
      <c r="CL98" s="49"/>
      <c r="CM98" s="48"/>
      <c r="CN98" s="50"/>
      <c r="CO98" s="50"/>
      <c r="CP98" s="7"/>
      <c r="CQ98" s="7"/>
      <c r="CR98" s="51"/>
      <c r="CS98" s="48"/>
      <c r="CT98" s="50"/>
      <c r="CU98" s="50"/>
      <c r="CV98" s="7"/>
      <c r="CW98" s="50"/>
      <c r="CX98" s="50"/>
      <c r="CY98" s="6"/>
      <c r="CZ98" s="7"/>
      <c r="DA98" s="48"/>
      <c r="DB98" s="49"/>
      <c r="DC98" s="49"/>
      <c r="DE98" s="49"/>
      <c r="DF98" s="49"/>
      <c r="DG98" s="48"/>
      <c r="DH98" s="50"/>
      <c r="DI98" s="50"/>
      <c r="DJ98" s="7"/>
      <c r="DK98" s="7"/>
      <c r="DL98" s="51"/>
      <c r="DM98" s="48"/>
      <c r="DN98" s="50"/>
      <c r="DO98" s="50"/>
      <c r="DP98" s="7"/>
      <c r="DQ98" s="50"/>
      <c r="DR98" s="50"/>
      <c r="DS98" s="6"/>
      <c r="DT98" s="7"/>
      <c r="DU98" s="48"/>
      <c r="DV98" s="49"/>
      <c r="DW98" s="49"/>
      <c r="DY98" s="49"/>
      <c r="DZ98" s="49"/>
      <c r="EA98" s="48"/>
      <c r="EB98" s="7"/>
      <c r="EC98" s="52"/>
      <c r="ED98" s="7"/>
      <c r="EE98" s="7"/>
      <c r="EF98" s="51"/>
      <c r="EG98" s="48"/>
      <c r="EH98" s="50"/>
      <c r="EI98" s="50"/>
      <c r="EJ98" s="7"/>
      <c r="EK98" s="50"/>
      <c r="EL98" s="50"/>
      <c r="EM98" s="6"/>
      <c r="EN98" s="7"/>
      <c r="EO98" s="48"/>
      <c r="EP98" s="49"/>
      <c r="EQ98" s="49"/>
      <c r="ES98" s="49"/>
      <c r="ET98" s="49"/>
      <c r="EU98" s="48"/>
      <c r="EV98" s="50"/>
      <c r="EW98" s="50"/>
      <c r="EX98" s="7"/>
      <c r="EY98" s="7"/>
      <c r="EZ98" s="51"/>
      <c r="FA98" s="48"/>
      <c r="FB98" s="50"/>
      <c r="FC98" s="50"/>
      <c r="FD98" s="7"/>
      <c r="FE98" s="50"/>
      <c r="FF98" s="50"/>
      <c r="FG98" s="6"/>
      <c r="FH98" s="7"/>
      <c r="FI98" s="48"/>
      <c r="FJ98" s="49"/>
      <c r="FK98" s="49"/>
      <c r="FM98" s="49"/>
      <c r="FN98" s="49"/>
      <c r="FO98" s="48"/>
      <c r="FP98" s="50"/>
      <c r="FQ98" s="50"/>
      <c r="FR98" s="7"/>
      <c r="FS98" s="7"/>
      <c r="FT98" s="51"/>
      <c r="FU98" s="48"/>
      <c r="FV98" s="50"/>
      <c r="FW98" s="50"/>
      <c r="FX98" s="7"/>
      <c r="FY98" s="50"/>
      <c r="FZ98" s="50"/>
      <c r="GA98" s="61"/>
      <c r="GI98" s="58"/>
      <c r="GN98" s="59"/>
      <c r="GU98" s="61"/>
      <c r="HC98" s="58"/>
      <c r="HH98" s="59"/>
      <c r="HO98" s="61"/>
      <c r="HW98" s="58"/>
      <c r="IB98" s="59"/>
      <c r="II98" s="61"/>
      <c r="IQ98" s="58"/>
      <c r="IV98" s="59"/>
    </row>
    <row r="99" spans="1:256" s="47" customFormat="1" ht="13.5" customHeight="1">
      <c r="A99" s="65"/>
      <c r="C99" s="6"/>
      <c r="D99" s="7"/>
      <c r="E99" s="48"/>
      <c r="F99" s="49"/>
      <c r="G99" s="50"/>
      <c r="I99" s="49"/>
      <c r="J99" s="50"/>
      <c r="K99" s="48"/>
      <c r="L99" s="50"/>
      <c r="M99" s="50"/>
      <c r="N99" s="7"/>
      <c r="O99" s="7"/>
      <c r="P99" s="51"/>
      <c r="Q99" s="48"/>
      <c r="R99" s="50"/>
      <c r="S99" s="50"/>
      <c r="T99" s="7"/>
      <c r="U99" s="50"/>
      <c r="V99" s="50"/>
      <c r="W99" s="6"/>
      <c r="X99" s="7"/>
      <c r="Y99" s="48"/>
      <c r="Z99" s="49"/>
      <c r="AA99" s="49"/>
      <c r="AC99" s="49"/>
      <c r="AD99" s="49"/>
      <c r="AE99" s="48"/>
      <c r="AF99" s="50"/>
      <c r="AG99" s="50"/>
      <c r="AH99" s="7"/>
      <c r="AI99" s="7"/>
      <c r="AJ99" s="51"/>
      <c r="AK99" s="48"/>
      <c r="AL99" s="7"/>
      <c r="AM99" s="50"/>
      <c r="AN99" s="7"/>
      <c r="AO99" s="50"/>
      <c r="AP99" s="50"/>
      <c r="AQ99" s="6"/>
      <c r="AR99" s="7"/>
      <c r="AS99" s="48"/>
      <c r="AT99" s="49"/>
      <c r="AU99" s="49"/>
      <c r="AW99" s="49"/>
      <c r="AX99" s="49"/>
      <c r="AY99" s="48"/>
      <c r="AZ99" s="50"/>
      <c r="BA99" s="50"/>
      <c r="BB99" s="7"/>
      <c r="BC99" s="7"/>
      <c r="BD99" s="51"/>
      <c r="BE99" s="48"/>
      <c r="BF99" s="50"/>
      <c r="BG99" s="50"/>
      <c r="BH99" s="7"/>
      <c r="BI99" s="50"/>
      <c r="BJ99" s="50"/>
      <c r="BK99" s="6"/>
      <c r="BL99" s="7"/>
      <c r="BM99" s="48"/>
      <c r="BN99" s="49"/>
      <c r="BO99" s="49"/>
      <c r="BQ99" s="49"/>
      <c r="BR99" s="49"/>
      <c r="BS99" s="67"/>
      <c r="BT99" s="50"/>
      <c r="BU99" s="50"/>
      <c r="BV99" s="7"/>
      <c r="BW99" s="7"/>
      <c r="BX99" s="51"/>
      <c r="BY99" s="48"/>
      <c r="BZ99" s="50"/>
      <c r="CA99" s="50"/>
      <c r="CB99" s="7"/>
      <c r="CC99" s="50"/>
      <c r="CD99" s="50"/>
      <c r="CE99" s="48"/>
      <c r="CF99" s="7"/>
      <c r="CG99" s="48"/>
      <c r="CH99" s="49"/>
      <c r="CI99" s="49"/>
      <c r="CK99" s="49"/>
      <c r="CL99" s="49"/>
      <c r="CM99" s="48"/>
      <c r="CN99" s="50"/>
      <c r="CO99" s="50"/>
      <c r="CP99" s="7"/>
      <c r="CQ99" s="7"/>
      <c r="CR99" s="51"/>
      <c r="CS99" s="48"/>
      <c r="CT99" s="50"/>
      <c r="CU99" s="50"/>
      <c r="CV99" s="7"/>
      <c r="CW99" s="50"/>
      <c r="CX99" s="50"/>
      <c r="CY99" s="6"/>
      <c r="CZ99" s="7"/>
      <c r="DA99" s="48"/>
      <c r="DB99" s="49"/>
      <c r="DC99" s="49"/>
      <c r="DE99" s="49"/>
      <c r="DF99" s="49"/>
      <c r="DG99" s="48"/>
      <c r="DH99" s="50"/>
      <c r="DI99" s="50"/>
      <c r="DJ99" s="7"/>
      <c r="DK99" s="7"/>
      <c r="DL99" s="51"/>
      <c r="DM99" s="48"/>
      <c r="DN99" s="50"/>
      <c r="DO99" s="50"/>
      <c r="DP99" s="7"/>
      <c r="DQ99" s="50"/>
      <c r="DR99" s="50"/>
      <c r="DS99" s="6"/>
      <c r="DT99" s="7"/>
      <c r="DU99" s="48"/>
      <c r="DV99" s="49"/>
      <c r="DW99" s="49"/>
      <c r="DY99" s="49"/>
      <c r="DZ99" s="49"/>
      <c r="EA99" s="48"/>
      <c r="EB99" s="7"/>
      <c r="EC99" s="52"/>
      <c r="ED99" s="7"/>
      <c r="EE99" s="7"/>
      <c r="EF99" s="51"/>
      <c r="EG99" s="48"/>
      <c r="EH99" s="50"/>
      <c r="EI99" s="50"/>
      <c r="EJ99" s="7"/>
      <c r="EK99" s="50"/>
      <c r="EL99" s="50"/>
      <c r="EM99" s="6"/>
      <c r="EN99" s="7"/>
      <c r="EO99" s="48"/>
      <c r="EP99" s="49"/>
      <c r="EQ99" s="49"/>
      <c r="ES99" s="49"/>
      <c r="ET99" s="49"/>
      <c r="EU99" s="48"/>
      <c r="EV99" s="50"/>
      <c r="EW99" s="50"/>
      <c r="EX99" s="7"/>
      <c r="EY99" s="7"/>
      <c r="EZ99" s="51"/>
      <c r="FA99" s="48"/>
      <c r="FB99" s="50"/>
      <c r="FC99" s="50"/>
      <c r="FD99" s="7"/>
      <c r="FE99" s="50"/>
      <c r="FF99" s="50"/>
      <c r="FG99" s="6"/>
      <c r="FH99" s="7"/>
      <c r="FI99" s="48"/>
      <c r="FJ99" s="49"/>
      <c r="FK99" s="49"/>
      <c r="FM99" s="49"/>
      <c r="FN99" s="49"/>
      <c r="FO99" s="48"/>
      <c r="FP99" s="50"/>
      <c r="FQ99" s="50"/>
      <c r="FR99" s="7"/>
      <c r="FS99" s="7"/>
      <c r="FT99" s="51"/>
      <c r="FU99" s="48"/>
      <c r="FV99" s="50"/>
      <c r="FW99" s="50"/>
      <c r="FX99" s="7"/>
      <c r="FY99" s="50"/>
      <c r="FZ99" s="50"/>
      <c r="GA99" s="61"/>
      <c r="GI99" s="58"/>
      <c r="GN99" s="59"/>
      <c r="GU99" s="61"/>
      <c r="HC99" s="58"/>
      <c r="HH99" s="59"/>
      <c r="HO99" s="61"/>
      <c r="HW99" s="58"/>
      <c r="IB99" s="59"/>
      <c r="II99" s="61"/>
      <c r="IQ99" s="58"/>
      <c r="IV99" s="59"/>
    </row>
    <row r="100" spans="1:256" s="47" customFormat="1" ht="13.5" customHeight="1">
      <c r="A100" s="65"/>
      <c r="C100" s="6"/>
      <c r="D100" s="7"/>
      <c r="E100" s="48"/>
      <c r="F100" s="49"/>
      <c r="G100" s="50"/>
      <c r="I100" s="49"/>
      <c r="J100" s="50"/>
      <c r="K100" s="48"/>
      <c r="L100" s="50"/>
      <c r="M100" s="50"/>
      <c r="N100" s="7"/>
      <c r="O100" s="7"/>
      <c r="P100" s="51"/>
      <c r="Q100" s="48"/>
      <c r="R100" s="50"/>
      <c r="S100" s="50"/>
      <c r="T100" s="7"/>
      <c r="U100" s="50"/>
      <c r="V100" s="50"/>
      <c r="W100" s="6"/>
      <c r="X100" s="7"/>
      <c r="Y100" s="48"/>
      <c r="Z100" s="49"/>
      <c r="AA100" s="49"/>
      <c r="AC100" s="49"/>
      <c r="AD100" s="49"/>
      <c r="AE100" s="48"/>
      <c r="AF100" s="50"/>
      <c r="AG100" s="50"/>
      <c r="AH100" s="7"/>
      <c r="AI100" s="7"/>
      <c r="AJ100" s="51"/>
      <c r="AK100" s="48"/>
      <c r="AL100" s="7"/>
      <c r="AM100" s="50"/>
      <c r="AN100" s="7"/>
      <c r="AO100" s="50"/>
      <c r="AP100" s="50"/>
      <c r="AQ100" s="6"/>
      <c r="AR100" s="7"/>
      <c r="AS100" s="48"/>
      <c r="AT100" s="49"/>
      <c r="AU100" s="49"/>
      <c r="AW100" s="49"/>
      <c r="AX100" s="49"/>
      <c r="AY100" s="48"/>
      <c r="AZ100" s="50"/>
      <c r="BA100" s="50"/>
      <c r="BB100" s="7"/>
      <c r="BC100" s="7"/>
      <c r="BD100" s="51"/>
      <c r="BE100" s="48"/>
      <c r="BF100" s="50"/>
      <c r="BG100" s="50"/>
      <c r="BH100" s="7"/>
      <c r="BI100" s="50"/>
      <c r="BJ100" s="50"/>
      <c r="BK100" s="6"/>
      <c r="BL100" s="7"/>
      <c r="BM100" s="48"/>
      <c r="BN100" s="49"/>
      <c r="BO100" s="49"/>
      <c r="BQ100" s="49"/>
      <c r="BR100" s="49"/>
      <c r="BS100" s="67"/>
      <c r="BT100" s="50"/>
      <c r="BU100" s="50"/>
      <c r="BV100" s="7"/>
      <c r="BW100" s="7"/>
      <c r="BX100" s="51"/>
      <c r="BY100" s="48"/>
      <c r="BZ100" s="50"/>
      <c r="CA100" s="50"/>
      <c r="CB100" s="7"/>
      <c r="CC100" s="50"/>
      <c r="CD100" s="50"/>
      <c r="CE100" s="48"/>
      <c r="CF100" s="7"/>
      <c r="CG100" s="48"/>
      <c r="CH100" s="49"/>
      <c r="CI100" s="49"/>
      <c r="CK100" s="49"/>
      <c r="CL100" s="49"/>
      <c r="CM100" s="48"/>
      <c r="CN100" s="50"/>
      <c r="CO100" s="50"/>
      <c r="CP100" s="7"/>
      <c r="CQ100" s="7"/>
      <c r="CR100" s="51"/>
      <c r="CS100" s="48"/>
      <c r="CT100" s="50"/>
      <c r="CU100" s="50"/>
      <c r="CV100" s="7"/>
      <c r="CW100" s="50"/>
      <c r="CX100" s="50"/>
      <c r="CY100" s="6"/>
      <c r="CZ100" s="7"/>
      <c r="DA100" s="48"/>
      <c r="DB100" s="49"/>
      <c r="DC100" s="49"/>
      <c r="DE100" s="49"/>
      <c r="DF100" s="49"/>
      <c r="DG100" s="48"/>
      <c r="DH100" s="50"/>
      <c r="DI100" s="50"/>
      <c r="DJ100" s="7"/>
      <c r="DK100" s="7"/>
      <c r="DL100" s="51"/>
      <c r="DM100" s="48"/>
      <c r="DN100" s="50"/>
      <c r="DO100" s="50"/>
      <c r="DP100" s="7"/>
      <c r="DQ100" s="50"/>
      <c r="DR100" s="50"/>
      <c r="DS100" s="6"/>
      <c r="DT100" s="7"/>
      <c r="DU100" s="48"/>
      <c r="DV100" s="49"/>
      <c r="DW100" s="49"/>
      <c r="DY100" s="49"/>
      <c r="DZ100" s="49"/>
      <c r="EA100" s="48"/>
      <c r="EB100" s="7"/>
      <c r="EC100" s="52"/>
      <c r="ED100" s="7"/>
      <c r="EE100" s="7"/>
      <c r="EF100" s="51"/>
      <c r="EG100" s="48"/>
      <c r="EH100" s="50"/>
      <c r="EI100" s="50"/>
      <c r="EJ100" s="7"/>
      <c r="EK100" s="50"/>
      <c r="EL100" s="50"/>
      <c r="EM100" s="6"/>
      <c r="EN100" s="7"/>
      <c r="EO100" s="48"/>
      <c r="EP100" s="49"/>
      <c r="EQ100" s="49"/>
      <c r="ES100" s="49"/>
      <c r="ET100" s="49"/>
      <c r="EU100" s="48"/>
      <c r="EV100" s="50"/>
      <c r="EW100" s="50"/>
      <c r="EX100" s="7"/>
      <c r="EY100" s="7"/>
      <c r="EZ100" s="51"/>
      <c r="FA100" s="48"/>
      <c r="FB100" s="50"/>
      <c r="FC100" s="50"/>
      <c r="FD100" s="7"/>
      <c r="FE100" s="50"/>
      <c r="FF100" s="50"/>
      <c r="FG100" s="6"/>
      <c r="FH100" s="7"/>
      <c r="FI100" s="48"/>
      <c r="FJ100" s="49"/>
      <c r="FK100" s="49"/>
      <c r="FM100" s="49"/>
      <c r="FN100" s="49"/>
      <c r="FO100" s="48"/>
      <c r="FP100" s="50"/>
      <c r="FQ100" s="50"/>
      <c r="FR100" s="7"/>
      <c r="FS100" s="7"/>
      <c r="FT100" s="51"/>
      <c r="FU100" s="48"/>
      <c r="FV100" s="50"/>
      <c r="FW100" s="50"/>
      <c r="FX100" s="7"/>
      <c r="FY100" s="50"/>
      <c r="FZ100" s="50"/>
      <c r="GA100" s="61"/>
      <c r="GI100" s="58"/>
      <c r="GN100" s="59"/>
      <c r="GU100" s="61"/>
      <c r="HC100" s="58"/>
      <c r="HH100" s="59"/>
      <c r="HO100" s="61"/>
      <c r="HW100" s="58"/>
      <c r="IB100" s="59"/>
      <c r="II100" s="61"/>
      <c r="IQ100" s="58"/>
      <c r="IV100" s="59"/>
    </row>
    <row r="101" spans="1:256" s="47" customFormat="1" ht="13.5" customHeight="1">
      <c r="A101" s="66"/>
      <c r="S101" s="49"/>
    </row>
    <row r="102" spans="1:256" s="47" customFormat="1" ht="13.5" customHeight="1">
      <c r="A102" s="66"/>
    </row>
    <row r="103" spans="1:256" s="47" customFormat="1" ht="13.5" customHeight="1">
      <c r="A103" s="66"/>
    </row>
    <row r="104" spans="1:256" s="47" customFormat="1" ht="13.5" customHeight="1">
      <c r="A104" s="66"/>
    </row>
    <row r="105" spans="1:256" s="47" customFormat="1" ht="13.5" customHeight="1">
      <c r="A105" s="66"/>
    </row>
    <row r="106" spans="1:256" s="47" customFormat="1" ht="13.5" customHeight="1">
      <c r="A106" s="66"/>
    </row>
    <row r="107" spans="1:256" s="47" customFormat="1" ht="13.5" customHeight="1">
      <c r="A107" s="66"/>
    </row>
    <row r="108" spans="1:256" s="47" customFormat="1" ht="13.5" customHeight="1">
      <c r="A108" s="66"/>
    </row>
    <row r="109" spans="1:256" s="47" customFormat="1" ht="13.5" customHeight="1">
      <c r="A109" s="66"/>
    </row>
    <row r="110" spans="1:256" s="47" customFormat="1" ht="13.5" customHeight="1">
      <c r="A110" s="66"/>
    </row>
    <row r="111" spans="1:256" s="47" customFormat="1" ht="13.5" customHeight="1">
      <c r="A111" s="66"/>
    </row>
    <row r="112" spans="1:256" s="47" customFormat="1" ht="13.5" customHeight="1">
      <c r="A112" s="66"/>
    </row>
    <row r="113" spans="1:1" s="47" customFormat="1" ht="13.5" customHeight="1">
      <c r="A113" s="66"/>
    </row>
    <row r="114" spans="1:1" s="47" customFormat="1" ht="13.5" customHeight="1">
      <c r="A114" s="66"/>
    </row>
    <row r="115" spans="1:1" s="47" customFormat="1" ht="13.5" customHeight="1">
      <c r="A115" s="66"/>
    </row>
    <row r="116" spans="1:1" s="47" customFormat="1" ht="13.5" customHeight="1">
      <c r="A116" s="66"/>
    </row>
    <row r="117" spans="1:1" s="47" customFormat="1" ht="13.5" customHeight="1">
      <c r="A117" s="66"/>
    </row>
    <row r="118" spans="1:1" s="47" customFormat="1" ht="13.5" customHeight="1">
      <c r="A118" s="66"/>
    </row>
    <row r="119" spans="1:1" s="47" customFormat="1" ht="13.5" customHeight="1">
      <c r="A119" s="66"/>
    </row>
    <row r="120" spans="1:1" s="47" customFormat="1" ht="13.5" customHeight="1">
      <c r="A120" s="66"/>
    </row>
    <row r="121" spans="1:1" s="47" customFormat="1" ht="13.5" customHeight="1">
      <c r="A121" s="66"/>
    </row>
    <row r="122" spans="1:1" s="47" customFormat="1" ht="13.5" customHeight="1">
      <c r="A122" s="66"/>
    </row>
    <row r="123" spans="1:1" s="47" customFormat="1" ht="13.5" customHeight="1">
      <c r="A123" s="66"/>
    </row>
    <row r="124" spans="1:1" s="47" customFormat="1" ht="13.5" customHeight="1">
      <c r="A124" s="66"/>
    </row>
    <row r="125" spans="1:1" s="47" customFormat="1" ht="13.5" customHeight="1">
      <c r="A125" s="66"/>
    </row>
    <row r="126" spans="1:1" s="47" customFormat="1" ht="13.5" customHeight="1">
      <c r="A126" s="66"/>
    </row>
    <row r="127" spans="1:1" s="47" customFormat="1" ht="13.5" customHeight="1">
      <c r="A127" s="66"/>
    </row>
    <row r="128" spans="1:1" s="47" customFormat="1" ht="13.5" customHeight="1">
      <c r="A128" s="66"/>
    </row>
    <row r="129" spans="1:1" s="47" customFormat="1" ht="13.5" customHeight="1">
      <c r="A129" s="66"/>
    </row>
    <row r="130" spans="1:1" s="47" customFormat="1" ht="13.5" customHeight="1">
      <c r="A130" s="66"/>
    </row>
    <row r="131" spans="1:1" s="47" customFormat="1" ht="13.5" customHeight="1">
      <c r="A131" s="66"/>
    </row>
    <row r="132" spans="1:1" s="47" customFormat="1" ht="13.5" customHeight="1">
      <c r="A132" s="66"/>
    </row>
    <row r="133" spans="1:1" s="47" customFormat="1" ht="13.5" customHeight="1">
      <c r="A133" s="66"/>
    </row>
    <row r="134" spans="1:1" s="47" customFormat="1" ht="13.5" customHeight="1">
      <c r="A134" s="66"/>
    </row>
    <row r="135" spans="1:1" s="47" customFormat="1" ht="13.5" customHeight="1">
      <c r="A135" s="66"/>
    </row>
    <row r="136" spans="1:1" s="47" customFormat="1" ht="13.5" customHeight="1">
      <c r="A136" s="66"/>
    </row>
    <row r="137" spans="1:1" s="47" customFormat="1" ht="13.5" customHeight="1">
      <c r="A137" s="66"/>
    </row>
    <row r="138" spans="1:1" s="47" customFormat="1" ht="13.5" customHeight="1">
      <c r="A138" s="66"/>
    </row>
    <row r="139" spans="1:1" s="47" customFormat="1" ht="13.5" customHeight="1">
      <c r="A139" s="66"/>
    </row>
    <row r="140" spans="1:1" s="47" customFormat="1" ht="13.5" customHeight="1">
      <c r="A140" s="66"/>
    </row>
    <row r="141" spans="1:1" s="47" customFormat="1" ht="13.5" customHeight="1">
      <c r="A141" s="66"/>
    </row>
    <row r="142" spans="1:1" s="47" customFormat="1" ht="13.5" customHeight="1">
      <c r="A142" s="66"/>
    </row>
    <row r="143" spans="1:1" s="47" customFormat="1" ht="13.5" customHeight="1">
      <c r="A143" s="66"/>
    </row>
    <row r="144" spans="1:1" s="47" customFormat="1" ht="13.5" customHeight="1">
      <c r="A144" s="66"/>
    </row>
    <row r="145" spans="1:6" s="47" customFormat="1" ht="13.5" customHeight="1">
      <c r="A145" s="66"/>
    </row>
    <row r="146" spans="1:6" s="47" customFormat="1" ht="13.5" customHeight="1">
      <c r="A146" s="66"/>
    </row>
    <row r="147" spans="1:6" s="47" customFormat="1" ht="13.5" customHeight="1">
      <c r="A147" s="66"/>
    </row>
    <row r="148" spans="1:6" s="47" customFormat="1" ht="13.5" customHeight="1">
      <c r="A148" s="66"/>
    </row>
    <row r="149" spans="1:6" s="47" customFormat="1" ht="13.5" customHeight="1">
      <c r="A149" s="66"/>
    </row>
    <row r="150" spans="1:6" s="47" customFormat="1" ht="13.5" customHeight="1">
      <c r="A150" s="66"/>
    </row>
    <row r="151" spans="1:6" s="47" customFormat="1" ht="13.5" customHeight="1">
      <c r="A151" s="66"/>
    </row>
    <row r="152" spans="1:6" s="47" customFormat="1" ht="13.5" customHeight="1">
      <c r="A152" s="66"/>
    </row>
    <row r="153" spans="1:6" s="47" customFormat="1" ht="13.5" customHeight="1">
      <c r="A153" s="66"/>
    </row>
    <row r="154" spans="1:6" s="47" customFormat="1" ht="13.5" customHeight="1">
      <c r="A154" s="66"/>
    </row>
    <row r="155" spans="1:6" s="47" customFormat="1" ht="13.5" customHeight="1">
      <c r="A155" s="66"/>
    </row>
    <row r="156" spans="1:6" s="66" customFormat="1" ht="13.5" customHeight="1">
      <c r="E156" s="47"/>
      <c r="F156" s="47"/>
    </row>
    <row r="157" spans="1:6" s="66" customFormat="1" ht="13.5" customHeight="1">
      <c r="E157" s="47"/>
      <c r="F157" s="47"/>
    </row>
    <row r="158" spans="1:6" s="66" customFormat="1" ht="13.5" customHeight="1">
      <c r="E158" s="47"/>
      <c r="F158" s="47"/>
    </row>
    <row r="159" spans="1:6" s="66" customFormat="1" ht="13.5" customHeight="1">
      <c r="E159" s="47"/>
      <c r="F159" s="47"/>
    </row>
    <row r="160" spans="1:6" s="66" customFormat="1" ht="13.5" customHeight="1">
      <c r="E160" s="47"/>
      <c r="F160" s="47"/>
    </row>
    <row r="161" spans="5:6" s="66" customFormat="1" ht="13.5" customHeight="1">
      <c r="E161" s="47"/>
      <c r="F161" s="47"/>
    </row>
    <row r="162" spans="5:6" s="66" customFormat="1" ht="13.5" customHeight="1">
      <c r="E162" s="47"/>
      <c r="F162" s="47"/>
    </row>
    <row r="163" spans="5:6" s="66" customFormat="1" ht="13.5" customHeight="1">
      <c r="E163" s="47"/>
      <c r="F163" s="47"/>
    </row>
    <row r="164" spans="5:6" s="66" customFormat="1" ht="13.5" customHeight="1">
      <c r="E164" s="47"/>
      <c r="F164" s="47"/>
    </row>
    <row r="165" spans="5:6" s="66" customFormat="1" ht="13.5" customHeight="1">
      <c r="E165" s="47"/>
      <c r="F165" s="47"/>
    </row>
    <row r="166" spans="5:6" s="66" customFormat="1" ht="13.5" customHeight="1">
      <c r="E166" s="47"/>
      <c r="F166" s="47"/>
    </row>
    <row r="167" spans="5:6" s="66" customFormat="1" ht="13.5" customHeight="1">
      <c r="E167" s="47"/>
      <c r="F167" s="47"/>
    </row>
    <row r="168" spans="5:6" s="66" customFormat="1" ht="13.5" customHeight="1">
      <c r="E168" s="47"/>
      <c r="F168" s="47"/>
    </row>
    <row r="169" spans="5:6" s="66" customFormat="1" ht="13.5" customHeight="1">
      <c r="E169" s="47"/>
      <c r="F169" s="47"/>
    </row>
    <row r="170" spans="5:6" s="66" customFormat="1" ht="13.5" customHeight="1">
      <c r="E170" s="47"/>
      <c r="F170" s="47"/>
    </row>
    <row r="171" spans="5:6" s="66" customFormat="1" ht="13.5" customHeight="1">
      <c r="E171" s="47"/>
      <c r="F171" s="47"/>
    </row>
    <row r="172" spans="5:6" s="66" customFormat="1" ht="13.5" customHeight="1">
      <c r="E172" s="47"/>
      <c r="F172" s="47"/>
    </row>
    <row r="173" spans="5:6" s="66" customFormat="1" ht="13.5" customHeight="1">
      <c r="E173" s="47"/>
      <c r="F173" s="47"/>
    </row>
    <row r="174" spans="5:6" s="66" customFormat="1" ht="13.5" customHeight="1">
      <c r="E174" s="47"/>
      <c r="F174" s="47"/>
    </row>
    <row r="175" spans="5:6" s="66" customFormat="1" ht="13.5" customHeight="1">
      <c r="E175" s="47"/>
      <c r="F175" s="47"/>
    </row>
    <row r="176" spans="5:6" s="66" customFormat="1" ht="13.5" customHeight="1">
      <c r="E176" s="47"/>
      <c r="F176" s="47"/>
    </row>
    <row r="177" spans="5:6" s="66" customFormat="1" ht="13.5" customHeight="1">
      <c r="E177" s="47"/>
      <c r="F177" s="47"/>
    </row>
    <row r="178" spans="5:6" s="66" customFormat="1" ht="13.5" customHeight="1">
      <c r="E178" s="47"/>
      <c r="F178" s="47"/>
    </row>
    <row r="179" spans="5:6" s="66" customFormat="1" ht="13.5" customHeight="1">
      <c r="E179" s="47"/>
      <c r="F179" s="47"/>
    </row>
    <row r="180" spans="5:6" s="66" customFormat="1" ht="13.5" customHeight="1">
      <c r="E180" s="47"/>
      <c r="F180" s="47"/>
    </row>
    <row r="181" spans="5:6" s="66" customFormat="1" ht="13.5" customHeight="1">
      <c r="E181" s="47"/>
      <c r="F181" s="47"/>
    </row>
    <row r="182" spans="5:6" s="66" customFormat="1" ht="13.5" customHeight="1">
      <c r="E182" s="47"/>
      <c r="F182" s="47"/>
    </row>
    <row r="183" spans="5:6" s="66" customFormat="1" ht="13.5" customHeight="1">
      <c r="E183" s="47"/>
      <c r="F183" s="47"/>
    </row>
    <row r="184" spans="5:6" s="66" customFormat="1" ht="13.5" customHeight="1">
      <c r="E184" s="47"/>
      <c r="F184" s="47"/>
    </row>
    <row r="185" spans="5:6" s="66" customFormat="1" ht="13.5" customHeight="1">
      <c r="E185" s="47"/>
      <c r="F185" s="47"/>
    </row>
    <row r="186" spans="5:6" s="66" customFormat="1" ht="13.5" customHeight="1">
      <c r="E186" s="47"/>
      <c r="F186" s="47"/>
    </row>
    <row r="187" spans="5:6" s="66" customFormat="1" ht="13.5" customHeight="1">
      <c r="E187" s="47"/>
      <c r="F187" s="47"/>
    </row>
    <row r="188" spans="5:6" s="66" customFormat="1" ht="13.5" customHeight="1"/>
    <row r="189" spans="5:6" s="66" customFormat="1" ht="13.5" customHeight="1"/>
    <row r="190" spans="5:6" s="66" customFormat="1" ht="13.5" customHeight="1"/>
    <row r="191" spans="5:6" s="66" customFormat="1" ht="13.5" customHeight="1"/>
    <row r="192" spans="5:6" s="66" customFormat="1" ht="13.5" customHeight="1"/>
    <row r="193" s="66" customFormat="1" ht="13.5" customHeight="1"/>
    <row r="194" s="66" customFormat="1" ht="13.5" customHeight="1"/>
    <row r="195" s="66" customFormat="1" ht="13.5" customHeight="1"/>
    <row r="196" s="66" customFormat="1" ht="13.5" customHeight="1"/>
    <row r="197" s="66" customFormat="1" ht="13.5" customHeight="1"/>
    <row r="198" s="66" customFormat="1" ht="13.5" customHeight="1"/>
    <row r="199" s="66" customFormat="1" ht="13.5" customHeight="1"/>
    <row r="200" s="66" customFormat="1" ht="13.5" customHeight="1"/>
    <row r="201" s="66" customFormat="1" ht="13.5" customHeight="1"/>
    <row r="202" s="66" customFormat="1" ht="13.5" customHeight="1"/>
    <row r="203" s="66" customFormat="1" ht="13.5" customHeight="1"/>
    <row r="204" s="66" customFormat="1" ht="13.5" customHeight="1"/>
    <row r="205" s="66" customFormat="1" ht="13.5" customHeight="1"/>
    <row r="206" s="66" customFormat="1" ht="13.5" customHeight="1"/>
    <row r="207" s="66" customFormat="1" ht="13.5" customHeight="1"/>
  </sheetData>
  <customSheetViews>
    <customSheetView guid="{58E98FBC-18A6-4DF7-8BE5-466B393E75B5}">
      <pane xSplit="2" ySplit="10" topLeftCell="AI11" activePane="bottomRight" state="frozen"/>
      <selection pane="bottomRight" activeCell="AR11" sqref="AR11"/>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info_parties!$A$1:$A$106</xm:f>
          </x14:formula1>
          <xm:sqref>A11:A59 A64:A99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BED2BE"/>
  </sheetPr>
  <dimension ref="A1:EQ102"/>
  <sheetViews>
    <sheetView zoomScaleNormal="100" workbookViewId="0">
      <pane xSplit="2" ySplit="10" topLeftCell="CM11" activePane="bottomRight" state="frozen"/>
      <selection activeCell="I23" sqref="I23:I24"/>
      <selection pane="topRight" activeCell="I23" sqref="I23:I24"/>
      <selection pane="bottomLeft" activeCell="I23" sqref="I23:I24"/>
      <selection pane="bottomRight" activeCell="DK1" sqref="DK1"/>
    </sheetView>
  </sheetViews>
  <sheetFormatPr defaultColWidth="9.140625" defaultRowHeight="13.5" customHeight="1"/>
  <cols>
    <col min="1" max="1" width="9.140625" style="2"/>
    <col min="2" max="2" width="27.7109375" style="2" customWidth="1"/>
    <col min="3" max="6" width="10.28515625" style="2" customWidth="1"/>
    <col min="7" max="7" width="9.140625" style="66"/>
    <col min="8" max="8" width="9.140625" style="89" customWidth="1"/>
    <col min="9" max="17" width="9.140625" style="66" customWidth="1"/>
    <col min="18" max="18" width="9.140625" style="2"/>
    <col min="19" max="22" width="12" style="2" customWidth="1"/>
    <col min="23" max="16384" width="9.140625" style="2"/>
  </cols>
  <sheetData>
    <row r="1" spans="1:147" ht="13.5" customHeight="1">
      <c r="A1" s="250" t="s">
        <v>5</v>
      </c>
      <c r="B1" s="135"/>
      <c r="C1" s="73">
        <v>33969</v>
      </c>
      <c r="D1" s="72"/>
      <c r="E1" s="72"/>
      <c r="F1" s="72"/>
      <c r="G1" s="72"/>
      <c r="H1" s="73">
        <v>34334</v>
      </c>
      <c r="I1" s="72"/>
      <c r="J1" s="72"/>
      <c r="K1" s="72"/>
      <c r="L1" s="74"/>
      <c r="M1" s="73">
        <v>34608</v>
      </c>
      <c r="N1" s="72"/>
      <c r="O1" s="72"/>
      <c r="P1" s="72"/>
      <c r="Q1" s="74"/>
      <c r="R1" s="70">
        <v>34699</v>
      </c>
      <c r="S1" s="71"/>
      <c r="T1" s="71"/>
      <c r="U1" s="71"/>
      <c r="V1" s="72"/>
      <c r="W1" s="73">
        <v>35795</v>
      </c>
      <c r="X1" s="72"/>
      <c r="Y1" s="72"/>
      <c r="Z1" s="72"/>
      <c r="AA1" s="74"/>
      <c r="AB1" s="73">
        <v>36064</v>
      </c>
      <c r="AC1" s="72"/>
      <c r="AD1" s="72"/>
      <c r="AE1" s="72"/>
      <c r="AF1" s="74"/>
      <c r="AG1" s="73">
        <v>36525</v>
      </c>
      <c r="AH1" s="72"/>
      <c r="AI1" s="72"/>
      <c r="AJ1" s="72"/>
      <c r="AK1" s="74"/>
      <c r="AL1" s="13">
        <v>36891</v>
      </c>
      <c r="AM1" s="72"/>
      <c r="AN1" s="72"/>
      <c r="AO1" s="72"/>
      <c r="AP1" s="74"/>
      <c r="AQ1" s="73">
        <v>37256</v>
      </c>
      <c r="AR1" s="72"/>
      <c r="AS1" s="72"/>
      <c r="AT1" s="72"/>
      <c r="AU1" s="74"/>
      <c r="AV1" s="73">
        <v>37520</v>
      </c>
      <c r="AW1" s="72"/>
      <c r="AX1" s="72"/>
      <c r="AY1" s="72"/>
      <c r="AZ1" s="74"/>
      <c r="BA1" s="73">
        <v>37986</v>
      </c>
      <c r="BB1" s="72"/>
      <c r="BC1" s="72"/>
      <c r="BD1" s="72"/>
      <c r="BE1" s="74"/>
      <c r="BF1" s="73">
        <v>38352</v>
      </c>
      <c r="BG1" s="72"/>
      <c r="BH1" s="72"/>
      <c r="BI1" s="72"/>
      <c r="BJ1" s="74"/>
      <c r="BK1" s="73">
        <v>38717</v>
      </c>
      <c r="BL1" s="72"/>
      <c r="BM1" s="72"/>
      <c r="BN1" s="72"/>
      <c r="BO1" s="74"/>
      <c r="BP1" s="73">
        <v>38885</v>
      </c>
      <c r="BQ1" s="72"/>
      <c r="BR1" s="72"/>
      <c r="BS1" s="72"/>
      <c r="BT1" s="74"/>
      <c r="BU1" s="73">
        <v>39447</v>
      </c>
      <c r="BV1" s="72"/>
      <c r="BW1" s="72"/>
      <c r="BX1" s="72"/>
      <c r="BY1" s="74"/>
      <c r="BZ1" s="73">
        <v>39813</v>
      </c>
      <c r="CA1" s="72"/>
      <c r="CB1" s="72"/>
      <c r="CC1" s="72"/>
      <c r="CD1" s="74"/>
      <c r="CE1" s="73">
        <v>40178</v>
      </c>
      <c r="CF1" s="72"/>
      <c r="CG1" s="72"/>
      <c r="CH1" s="72"/>
      <c r="CI1" s="74"/>
      <c r="CJ1" s="73"/>
      <c r="CK1" s="72"/>
      <c r="CL1" s="72"/>
      <c r="CM1" s="72"/>
      <c r="CN1" s="74"/>
      <c r="CO1" s="73"/>
      <c r="CP1" s="72"/>
      <c r="CQ1" s="72"/>
      <c r="CR1" s="72"/>
      <c r="CS1" s="74"/>
      <c r="CT1" s="73"/>
      <c r="CU1" s="72"/>
      <c r="CV1" s="72"/>
      <c r="CW1" s="72"/>
      <c r="CX1" s="74"/>
      <c r="CY1" s="73"/>
      <c r="CZ1" s="72"/>
      <c r="DA1" s="72"/>
      <c r="DB1" s="72"/>
      <c r="DC1" s="74"/>
      <c r="DD1" s="73"/>
      <c r="DE1" s="72"/>
      <c r="DF1" s="72"/>
      <c r="DG1" s="72"/>
      <c r="DH1" s="74"/>
      <c r="DI1" s="73"/>
      <c r="DJ1" s="72"/>
      <c r="DK1" s="72"/>
      <c r="DL1" s="72"/>
      <c r="DM1" s="74"/>
      <c r="DN1" s="73"/>
      <c r="DO1" s="72"/>
      <c r="DP1" s="72"/>
      <c r="DQ1" s="72"/>
      <c r="DR1" s="74"/>
      <c r="DS1" s="73"/>
      <c r="DT1" s="72"/>
      <c r="DU1" s="72"/>
      <c r="DV1" s="72"/>
      <c r="DW1" s="74"/>
      <c r="DX1" s="73"/>
      <c r="DY1" s="72"/>
      <c r="DZ1" s="72"/>
      <c r="EA1" s="72"/>
      <c r="EB1" s="74"/>
      <c r="EC1" s="73"/>
      <c r="ED1" s="72"/>
      <c r="EE1" s="72"/>
      <c r="EF1" s="72"/>
      <c r="EG1" s="74"/>
      <c r="EH1" s="73"/>
      <c r="EI1" s="72"/>
      <c r="EJ1" s="72"/>
      <c r="EK1" s="72"/>
      <c r="EL1" s="74"/>
      <c r="EM1" s="73"/>
      <c r="EN1" s="72"/>
      <c r="EO1" s="72"/>
      <c r="EP1" s="72"/>
      <c r="EQ1" s="74"/>
    </row>
    <row r="2" spans="1:147" ht="3.75" customHeight="1">
      <c r="A2" s="250"/>
      <c r="B2" s="135"/>
      <c r="C2" s="75"/>
      <c r="D2" s="72"/>
      <c r="E2" s="72"/>
      <c r="F2" s="72"/>
      <c r="G2" s="72"/>
      <c r="H2" s="75"/>
      <c r="I2" s="72"/>
      <c r="J2" s="72"/>
      <c r="K2" s="72"/>
      <c r="L2" s="74"/>
      <c r="M2" s="75"/>
      <c r="N2" s="72"/>
      <c r="O2" s="72"/>
      <c r="P2" s="72"/>
      <c r="Q2" s="74"/>
      <c r="R2" s="76"/>
      <c r="S2" s="71"/>
      <c r="T2" s="71"/>
      <c r="U2" s="71"/>
      <c r="V2" s="72"/>
      <c r="W2" s="75"/>
      <c r="X2" s="72"/>
      <c r="Y2" s="72"/>
      <c r="Z2" s="72"/>
      <c r="AA2" s="74"/>
      <c r="AB2" s="75"/>
      <c r="AC2" s="72"/>
      <c r="AD2" s="72"/>
      <c r="AE2" s="72"/>
      <c r="AF2" s="74"/>
      <c r="AG2" s="75"/>
      <c r="AH2" s="72"/>
      <c r="AI2" s="72"/>
      <c r="AJ2" s="72"/>
      <c r="AK2" s="74"/>
      <c r="AL2" s="75"/>
      <c r="AM2" s="72"/>
      <c r="AN2" s="72"/>
      <c r="AO2" s="72"/>
      <c r="AP2" s="74"/>
      <c r="AQ2" s="75"/>
      <c r="AR2" s="72"/>
      <c r="AS2" s="72"/>
      <c r="AT2" s="72"/>
      <c r="AU2" s="74"/>
      <c r="AV2" s="75"/>
      <c r="AW2" s="72"/>
      <c r="AX2" s="72"/>
      <c r="AY2" s="72"/>
      <c r="AZ2" s="74"/>
      <c r="BA2" s="75"/>
      <c r="BB2" s="72"/>
      <c r="BC2" s="72"/>
      <c r="BD2" s="72"/>
      <c r="BE2" s="74"/>
      <c r="BF2" s="75"/>
      <c r="BG2" s="72"/>
      <c r="BH2" s="72"/>
      <c r="BI2" s="72"/>
      <c r="BJ2" s="74"/>
      <c r="BK2" s="75"/>
      <c r="BL2" s="72"/>
      <c r="BM2" s="72"/>
      <c r="BN2" s="72"/>
      <c r="BO2" s="74"/>
      <c r="BP2" s="75"/>
      <c r="BQ2" s="72"/>
      <c r="BR2" s="72"/>
      <c r="BS2" s="72"/>
      <c r="BT2" s="74"/>
      <c r="BU2" s="75"/>
      <c r="BV2" s="72"/>
      <c r="BW2" s="72"/>
      <c r="BX2" s="72"/>
      <c r="BY2" s="74"/>
      <c r="BZ2" s="75"/>
      <c r="CA2" s="72"/>
      <c r="CB2" s="72"/>
      <c r="CC2" s="72"/>
      <c r="CD2" s="74"/>
      <c r="CE2" s="75"/>
      <c r="CF2" s="72"/>
      <c r="CG2" s="72"/>
      <c r="CH2" s="72"/>
      <c r="CI2" s="74"/>
      <c r="CJ2" s="75"/>
      <c r="CK2" s="72"/>
      <c r="CL2" s="72"/>
      <c r="CM2" s="72"/>
      <c r="CN2" s="74"/>
      <c r="CO2" s="75"/>
      <c r="CP2" s="72"/>
      <c r="CQ2" s="72"/>
      <c r="CR2" s="72"/>
      <c r="CS2" s="74"/>
      <c r="CT2" s="75"/>
      <c r="CU2" s="72"/>
      <c r="CV2" s="72"/>
      <c r="CW2" s="72"/>
      <c r="CX2" s="74"/>
      <c r="CY2" s="75"/>
      <c r="CZ2" s="72"/>
      <c r="DA2" s="72"/>
      <c r="DB2" s="72"/>
      <c r="DC2" s="74"/>
      <c r="DD2" s="75"/>
      <c r="DE2" s="72"/>
      <c r="DF2" s="72"/>
      <c r="DG2" s="72"/>
      <c r="DH2" s="74"/>
      <c r="DI2" s="75"/>
      <c r="DJ2" s="72"/>
      <c r="DK2" s="72"/>
      <c r="DL2" s="72"/>
      <c r="DM2" s="74"/>
      <c r="DN2" s="75"/>
      <c r="DO2" s="72"/>
      <c r="DP2" s="72"/>
      <c r="DQ2" s="72"/>
      <c r="DR2" s="74"/>
      <c r="DS2" s="75"/>
      <c r="DT2" s="72"/>
      <c r="DU2" s="72"/>
      <c r="DV2" s="72"/>
      <c r="DW2" s="74"/>
      <c r="DX2" s="75"/>
      <c r="DY2" s="72"/>
      <c r="DZ2" s="72"/>
      <c r="EA2" s="72"/>
      <c r="EB2" s="74"/>
      <c r="EC2" s="75"/>
      <c r="ED2" s="72"/>
      <c r="EE2" s="72"/>
      <c r="EF2" s="72"/>
      <c r="EG2" s="74"/>
      <c r="EH2" s="75"/>
      <c r="EI2" s="72"/>
      <c r="EJ2" s="72"/>
      <c r="EK2" s="72"/>
      <c r="EL2" s="74"/>
      <c r="EM2" s="75"/>
      <c r="EN2" s="72"/>
      <c r="EO2" s="72"/>
      <c r="EP2" s="72"/>
      <c r="EQ2" s="74"/>
    </row>
    <row r="3" spans="1:147" ht="3.75" customHeight="1">
      <c r="A3" s="250"/>
      <c r="B3" s="135"/>
      <c r="C3" s="75"/>
      <c r="D3" s="72"/>
      <c r="E3" s="72"/>
      <c r="F3" s="72"/>
      <c r="G3" s="72"/>
      <c r="H3" s="75"/>
      <c r="I3" s="72"/>
      <c r="J3" s="72"/>
      <c r="K3" s="72"/>
      <c r="L3" s="74"/>
      <c r="M3" s="75"/>
      <c r="N3" s="72"/>
      <c r="O3" s="72"/>
      <c r="P3" s="72"/>
      <c r="Q3" s="74"/>
      <c r="R3" s="76"/>
      <c r="S3" s="71"/>
      <c r="T3" s="71"/>
      <c r="U3" s="71"/>
      <c r="V3" s="72"/>
      <c r="W3" s="75"/>
      <c r="X3" s="72"/>
      <c r="Y3" s="72"/>
      <c r="Z3" s="72"/>
      <c r="AA3" s="74"/>
      <c r="AB3" s="75"/>
      <c r="AC3" s="72"/>
      <c r="AD3" s="72"/>
      <c r="AE3" s="72"/>
      <c r="AF3" s="74"/>
      <c r="AG3" s="75"/>
      <c r="AH3" s="72"/>
      <c r="AI3" s="72"/>
      <c r="AJ3" s="72"/>
      <c r="AK3" s="74"/>
      <c r="AL3" s="75"/>
      <c r="AM3" s="72"/>
      <c r="AN3" s="72"/>
      <c r="AO3" s="72"/>
      <c r="AP3" s="74"/>
      <c r="AQ3" s="75"/>
      <c r="AR3" s="72"/>
      <c r="AS3" s="72"/>
      <c r="AT3" s="72"/>
      <c r="AU3" s="74"/>
      <c r="AV3" s="75"/>
      <c r="AW3" s="72"/>
      <c r="AX3" s="72"/>
      <c r="AY3" s="72"/>
      <c r="AZ3" s="74"/>
      <c r="BA3" s="75"/>
      <c r="BB3" s="72"/>
      <c r="BC3" s="72"/>
      <c r="BD3" s="72"/>
      <c r="BE3" s="74"/>
      <c r="BF3" s="75"/>
      <c r="BG3" s="72"/>
      <c r="BH3" s="72"/>
      <c r="BI3" s="72"/>
      <c r="BJ3" s="74"/>
      <c r="BK3" s="75"/>
      <c r="BL3" s="72"/>
      <c r="BM3" s="72"/>
      <c r="BN3" s="72"/>
      <c r="BO3" s="74"/>
      <c r="BP3" s="75"/>
      <c r="BQ3" s="72"/>
      <c r="BR3" s="72"/>
      <c r="BS3" s="72"/>
      <c r="BT3" s="74"/>
      <c r="BU3" s="75"/>
      <c r="BV3" s="72"/>
      <c r="BW3" s="72"/>
      <c r="BX3" s="72"/>
      <c r="BY3" s="74"/>
      <c r="BZ3" s="75"/>
      <c r="CA3" s="72"/>
      <c r="CB3" s="72"/>
      <c r="CC3" s="72"/>
      <c r="CD3" s="74"/>
      <c r="CE3" s="75"/>
      <c r="CF3" s="72"/>
      <c r="CG3" s="72"/>
      <c r="CH3" s="72"/>
      <c r="CI3" s="74"/>
      <c r="CJ3" s="75"/>
      <c r="CK3" s="72"/>
      <c r="CL3" s="72"/>
      <c r="CM3" s="72"/>
      <c r="CN3" s="74"/>
      <c r="CO3" s="75"/>
      <c r="CP3" s="72"/>
      <c r="CQ3" s="72"/>
      <c r="CR3" s="72"/>
      <c r="CS3" s="74"/>
      <c r="CT3" s="75"/>
      <c r="CU3" s="72"/>
      <c r="CV3" s="72"/>
      <c r="CW3" s="72"/>
      <c r="CX3" s="74"/>
      <c r="CY3" s="75"/>
      <c r="CZ3" s="72"/>
      <c r="DA3" s="72"/>
      <c r="DB3" s="72"/>
      <c r="DC3" s="74"/>
      <c r="DD3" s="75"/>
      <c r="DE3" s="72"/>
      <c r="DF3" s="72"/>
      <c r="DG3" s="72"/>
      <c r="DH3" s="74"/>
      <c r="DI3" s="75"/>
      <c r="DJ3" s="72"/>
      <c r="DK3" s="72"/>
      <c r="DL3" s="72"/>
      <c r="DM3" s="74"/>
      <c r="DN3" s="75"/>
      <c r="DO3" s="72"/>
      <c r="DP3" s="72"/>
      <c r="DQ3" s="72"/>
      <c r="DR3" s="74"/>
      <c r="DS3" s="75"/>
      <c r="DT3" s="72"/>
      <c r="DU3" s="72"/>
      <c r="DV3" s="72"/>
      <c r="DW3" s="74"/>
      <c r="DX3" s="75"/>
      <c r="DY3" s="72"/>
      <c r="DZ3" s="72"/>
      <c r="EA3" s="72"/>
      <c r="EB3" s="74"/>
      <c r="EC3" s="75"/>
      <c r="ED3" s="72"/>
      <c r="EE3" s="72"/>
      <c r="EF3" s="72"/>
      <c r="EG3" s="74"/>
      <c r="EH3" s="75"/>
      <c r="EI3" s="72"/>
      <c r="EJ3" s="72"/>
      <c r="EK3" s="72"/>
      <c r="EL3" s="74"/>
      <c r="EM3" s="75"/>
      <c r="EN3" s="72"/>
      <c r="EO3" s="72"/>
      <c r="EP3" s="72"/>
      <c r="EQ3" s="74"/>
    </row>
    <row r="4" spans="1:147" ht="3.75" customHeight="1">
      <c r="A4" s="250"/>
      <c r="B4" s="135"/>
      <c r="C4" s="75"/>
      <c r="D4" s="72"/>
      <c r="E4" s="72"/>
      <c r="F4" s="72"/>
      <c r="G4" s="72"/>
      <c r="H4" s="75"/>
      <c r="I4" s="72"/>
      <c r="J4" s="72"/>
      <c r="K4" s="72"/>
      <c r="L4" s="74"/>
      <c r="M4" s="75"/>
      <c r="N4" s="72"/>
      <c r="O4" s="72"/>
      <c r="P4" s="72"/>
      <c r="Q4" s="74"/>
      <c r="R4" s="76"/>
      <c r="S4" s="71"/>
      <c r="T4" s="71"/>
      <c r="U4" s="71"/>
      <c r="V4" s="72"/>
      <c r="W4" s="75"/>
      <c r="X4" s="72"/>
      <c r="Y4" s="72"/>
      <c r="Z4" s="72"/>
      <c r="AA4" s="74"/>
      <c r="AB4" s="75"/>
      <c r="AC4" s="72"/>
      <c r="AD4" s="72"/>
      <c r="AE4" s="72"/>
      <c r="AF4" s="74"/>
      <c r="AG4" s="75"/>
      <c r="AH4" s="72"/>
      <c r="AI4" s="72"/>
      <c r="AJ4" s="72"/>
      <c r="AK4" s="74"/>
      <c r="AL4" s="75"/>
      <c r="AM4" s="72"/>
      <c r="AN4" s="72"/>
      <c r="AO4" s="72"/>
      <c r="AP4" s="74"/>
      <c r="AQ4" s="75"/>
      <c r="AR4" s="72"/>
      <c r="AS4" s="72"/>
      <c r="AT4" s="72"/>
      <c r="AU4" s="74"/>
      <c r="AV4" s="75"/>
      <c r="AW4" s="72"/>
      <c r="AX4" s="72"/>
      <c r="AY4" s="72"/>
      <c r="AZ4" s="74"/>
      <c r="BA4" s="75"/>
      <c r="BB4" s="72"/>
      <c r="BC4" s="72"/>
      <c r="BD4" s="72"/>
      <c r="BE4" s="74"/>
      <c r="BF4" s="75"/>
      <c r="BG4" s="72"/>
      <c r="BH4" s="72"/>
      <c r="BI4" s="72"/>
      <c r="BJ4" s="74"/>
      <c r="BK4" s="75"/>
      <c r="BL4" s="72"/>
      <c r="BM4" s="72"/>
      <c r="BN4" s="72"/>
      <c r="BO4" s="74"/>
      <c r="BP4" s="75"/>
      <c r="BQ4" s="72"/>
      <c r="BR4" s="72"/>
      <c r="BS4" s="72"/>
      <c r="BT4" s="74"/>
      <c r="BU4" s="75"/>
      <c r="BV4" s="72"/>
      <c r="BW4" s="72"/>
      <c r="BX4" s="72"/>
      <c r="BY4" s="74"/>
      <c r="BZ4" s="75"/>
      <c r="CA4" s="72"/>
      <c r="CB4" s="72"/>
      <c r="CC4" s="72"/>
      <c r="CD4" s="74"/>
      <c r="CE4" s="75"/>
      <c r="CF4" s="72"/>
      <c r="CG4" s="72"/>
      <c r="CH4" s="72"/>
      <c r="CI4" s="74"/>
      <c r="CJ4" s="75"/>
      <c r="CK4" s="72"/>
      <c r="CL4" s="72"/>
      <c r="CM4" s="72"/>
      <c r="CN4" s="74"/>
      <c r="CO4" s="75"/>
      <c r="CP4" s="72"/>
      <c r="CQ4" s="72"/>
      <c r="CR4" s="72"/>
      <c r="CS4" s="74"/>
      <c r="CT4" s="75"/>
      <c r="CU4" s="72"/>
      <c r="CV4" s="72"/>
      <c r="CW4" s="72"/>
      <c r="CX4" s="74"/>
      <c r="CY4" s="75"/>
      <c r="CZ4" s="72"/>
      <c r="DA4" s="72"/>
      <c r="DB4" s="72"/>
      <c r="DC4" s="74"/>
      <c r="DD4" s="75"/>
      <c r="DE4" s="72"/>
      <c r="DF4" s="72"/>
      <c r="DG4" s="72"/>
      <c r="DH4" s="74"/>
      <c r="DI4" s="75"/>
      <c r="DJ4" s="72"/>
      <c r="DK4" s="72"/>
      <c r="DL4" s="72"/>
      <c r="DM4" s="74"/>
      <c r="DN4" s="75"/>
      <c r="DO4" s="72"/>
      <c r="DP4" s="72"/>
      <c r="DQ4" s="72"/>
      <c r="DR4" s="74"/>
      <c r="DS4" s="75"/>
      <c r="DT4" s="72"/>
      <c r="DU4" s="72"/>
      <c r="DV4" s="72"/>
      <c r="DW4" s="74"/>
      <c r="DX4" s="75"/>
      <c r="DY4" s="72"/>
      <c r="DZ4" s="72"/>
      <c r="EA4" s="72"/>
      <c r="EB4" s="74"/>
      <c r="EC4" s="75"/>
      <c r="ED4" s="72"/>
      <c r="EE4" s="72"/>
      <c r="EF4" s="72"/>
      <c r="EG4" s="74"/>
      <c r="EH4" s="75"/>
      <c r="EI4" s="72"/>
      <c r="EJ4" s="72"/>
      <c r="EK4" s="72"/>
      <c r="EL4" s="74"/>
      <c r="EM4" s="75"/>
      <c r="EN4" s="72"/>
      <c r="EO4" s="72"/>
      <c r="EP4" s="72"/>
      <c r="EQ4" s="74"/>
    </row>
    <row r="5" spans="1:147" ht="3.75" customHeight="1">
      <c r="A5" s="250"/>
      <c r="B5" s="135"/>
      <c r="C5" s="75"/>
      <c r="D5" s="72"/>
      <c r="E5" s="72"/>
      <c r="F5" s="72"/>
      <c r="G5" s="72"/>
      <c r="H5" s="75"/>
      <c r="I5" s="72"/>
      <c r="J5" s="72"/>
      <c r="K5" s="72"/>
      <c r="L5" s="74"/>
      <c r="M5" s="75"/>
      <c r="N5" s="72"/>
      <c r="O5" s="72"/>
      <c r="P5" s="72"/>
      <c r="Q5" s="74"/>
      <c r="R5" s="76"/>
      <c r="S5" s="71"/>
      <c r="T5" s="71"/>
      <c r="U5" s="71"/>
      <c r="V5" s="72"/>
      <c r="W5" s="75"/>
      <c r="X5" s="72"/>
      <c r="Y5" s="72"/>
      <c r="Z5" s="72"/>
      <c r="AA5" s="74"/>
      <c r="AB5" s="75"/>
      <c r="AC5" s="72"/>
      <c r="AD5" s="72"/>
      <c r="AE5" s="72"/>
      <c r="AF5" s="74"/>
      <c r="AG5" s="75"/>
      <c r="AH5" s="72"/>
      <c r="AI5" s="72"/>
      <c r="AJ5" s="72"/>
      <c r="AK5" s="74"/>
      <c r="AL5" s="75"/>
      <c r="AM5" s="72"/>
      <c r="AN5" s="72"/>
      <c r="AO5" s="72"/>
      <c r="AP5" s="74"/>
      <c r="AQ5" s="75"/>
      <c r="AR5" s="72"/>
      <c r="AS5" s="72"/>
      <c r="AT5" s="72"/>
      <c r="AU5" s="74"/>
      <c r="AV5" s="75"/>
      <c r="AW5" s="72"/>
      <c r="AX5" s="72"/>
      <c r="AY5" s="72"/>
      <c r="AZ5" s="74"/>
      <c r="BA5" s="75"/>
      <c r="BB5" s="72"/>
      <c r="BC5" s="72"/>
      <c r="BD5" s="72"/>
      <c r="BE5" s="74"/>
      <c r="BF5" s="75"/>
      <c r="BG5" s="72"/>
      <c r="BH5" s="72"/>
      <c r="BI5" s="72"/>
      <c r="BJ5" s="74"/>
      <c r="BK5" s="75"/>
      <c r="BL5" s="72"/>
      <c r="BM5" s="72"/>
      <c r="BN5" s="72"/>
      <c r="BO5" s="74"/>
      <c r="BP5" s="75"/>
      <c r="BQ5" s="72"/>
      <c r="BR5" s="72"/>
      <c r="BS5" s="72"/>
      <c r="BT5" s="74"/>
      <c r="BU5" s="75"/>
      <c r="BV5" s="72"/>
      <c r="BW5" s="72"/>
      <c r="BX5" s="72"/>
      <c r="BY5" s="74"/>
      <c r="BZ5" s="75"/>
      <c r="CA5" s="72"/>
      <c r="CB5" s="72"/>
      <c r="CC5" s="72"/>
      <c r="CD5" s="74"/>
      <c r="CE5" s="75"/>
      <c r="CF5" s="72"/>
      <c r="CG5" s="72"/>
      <c r="CH5" s="72"/>
      <c r="CI5" s="74"/>
      <c r="CJ5" s="75"/>
      <c r="CK5" s="72"/>
      <c r="CL5" s="72"/>
      <c r="CM5" s="72"/>
      <c r="CN5" s="74"/>
      <c r="CO5" s="75"/>
      <c r="CP5" s="72"/>
      <c r="CQ5" s="72"/>
      <c r="CR5" s="72"/>
      <c r="CS5" s="74"/>
      <c r="CT5" s="75"/>
      <c r="CU5" s="72"/>
      <c r="CV5" s="72"/>
      <c r="CW5" s="72"/>
      <c r="CX5" s="74"/>
      <c r="CY5" s="75"/>
      <c r="CZ5" s="72"/>
      <c r="DA5" s="72"/>
      <c r="DB5" s="72"/>
      <c r="DC5" s="74"/>
      <c r="DD5" s="75"/>
      <c r="DE5" s="72"/>
      <c r="DF5" s="72"/>
      <c r="DG5" s="72"/>
      <c r="DH5" s="74"/>
      <c r="DI5" s="75"/>
      <c r="DJ5" s="72"/>
      <c r="DK5" s="72"/>
      <c r="DL5" s="72"/>
      <c r="DM5" s="74"/>
      <c r="DN5" s="75"/>
      <c r="DO5" s="72"/>
      <c r="DP5" s="72"/>
      <c r="DQ5" s="72"/>
      <c r="DR5" s="74"/>
      <c r="DS5" s="75"/>
      <c r="DT5" s="72"/>
      <c r="DU5" s="72"/>
      <c r="DV5" s="72"/>
      <c r="DW5" s="74"/>
      <c r="DX5" s="75"/>
      <c r="DY5" s="72"/>
      <c r="DZ5" s="72"/>
      <c r="EA5" s="72"/>
      <c r="EB5" s="74"/>
      <c r="EC5" s="75"/>
      <c r="ED5" s="72"/>
      <c r="EE5" s="72"/>
      <c r="EF5" s="72"/>
      <c r="EG5" s="74"/>
      <c r="EH5" s="75"/>
      <c r="EI5" s="72"/>
      <c r="EJ5" s="72"/>
      <c r="EK5" s="72"/>
      <c r="EL5" s="74"/>
      <c r="EM5" s="75"/>
      <c r="EN5" s="72"/>
      <c r="EO5" s="72"/>
      <c r="EP5" s="72"/>
      <c r="EQ5" s="74"/>
    </row>
    <row r="6" spans="1:147" ht="3.75" customHeight="1">
      <c r="A6" s="250"/>
      <c r="B6" s="135"/>
      <c r="C6" s="75"/>
      <c r="D6" s="72"/>
      <c r="E6" s="72"/>
      <c r="F6" s="72"/>
      <c r="G6" s="72"/>
      <c r="H6" s="75"/>
      <c r="I6" s="72"/>
      <c r="J6" s="72"/>
      <c r="K6" s="72"/>
      <c r="L6" s="74"/>
      <c r="M6" s="75"/>
      <c r="N6" s="72"/>
      <c r="O6" s="72"/>
      <c r="P6" s="72"/>
      <c r="Q6" s="74"/>
      <c r="R6" s="76"/>
      <c r="S6" s="71"/>
      <c r="T6" s="71"/>
      <c r="U6" s="71"/>
      <c r="V6" s="72"/>
      <c r="W6" s="75"/>
      <c r="X6" s="72"/>
      <c r="Y6" s="72"/>
      <c r="Z6" s="72"/>
      <c r="AA6" s="74"/>
      <c r="AB6" s="75"/>
      <c r="AC6" s="72"/>
      <c r="AD6" s="72"/>
      <c r="AE6" s="72"/>
      <c r="AF6" s="74"/>
      <c r="AG6" s="75"/>
      <c r="AH6" s="72"/>
      <c r="AI6" s="72"/>
      <c r="AJ6" s="72"/>
      <c r="AK6" s="74"/>
      <c r="AL6" s="75"/>
      <c r="AM6" s="72"/>
      <c r="AN6" s="72"/>
      <c r="AO6" s="72"/>
      <c r="AP6" s="74"/>
      <c r="AQ6" s="75"/>
      <c r="AR6" s="72"/>
      <c r="AS6" s="72"/>
      <c r="AT6" s="72"/>
      <c r="AU6" s="74"/>
      <c r="AV6" s="75"/>
      <c r="AW6" s="72"/>
      <c r="AX6" s="72"/>
      <c r="AY6" s="72"/>
      <c r="AZ6" s="74"/>
      <c r="BA6" s="75"/>
      <c r="BB6" s="72"/>
      <c r="BC6" s="72"/>
      <c r="BD6" s="72"/>
      <c r="BE6" s="74"/>
      <c r="BF6" s="75"/>
      <c r="BG6" s="72"/>
      <c r="BH6" s="72"/>
      <c r="BI6" s="72"/>
      <c r="BJ6" s="74"/>
      <c r="BK6" s="75"/>
      <c r="BL6" s="72"/>
      <c r="BM6" s="72"/>
      <c r="BN6" s="72"/>
      <c r="BO6" s="74"/>
      <c r="BP6" s="75"/>
      <c r="BQ6" s="72"/>
      <c r="BR6" s="72"/>
      <c r="BS6" s="72"/>
      <c r="BT6" s="74"/>
      <c r="BU6" s="75"/>
      <c r="BV6" s="72"/>
      <c r="BW6" s="72"/>
      <c r="BX6" s="72"/>
      <c r="BY6" s="74"/>
      <c r="BZ6" s="75"/>
      <c r="CA6" s="72"/>
      <c r="CB6" s="72"/>
      <c r="CC6" s="72"/>
      <c r="CD6" s="74"/>
      <c r="CE6" s="75"/>
      <c r="CF6" s="72"/>
      <c r="CG6" s="72"/>
      <c r="CH6" s="72"/>
      <c r="CI6" s="74"/>
      <c r="CJ6" s="75"/>
      <c r="CK6" s="72"/>
      <c r="CL6" s="72"/>
      <c r="CM6" s="72"/>
      <c r="CN6" s="74"/>
      <c r="CO6" s="75"/>
      <c r="CP6" s="72"/>
      <c r="CQ6" s="72"/>
      <c r="CR6" s="72"/>
      <c r="CS6" s="74"/>
      <c r="CT6" s="75"/>
      <c r="CU6" s="72"/>
      <c r="CV6" s="72"/>
      <c r="CW6" s="72"/>
      <c r="CX6" s="74"/>
      <c r="CY6" s="75"/>
      <c r="CZ6" s="72"/>
      <c r="DA6" s="72"/>
      <c r="DB6" s="72"/>
      <c r="DC6" s="74"/>
      <c r="DD6" s="75"/>
      <c r="DE6" s="72"/>
      <c r="DF6" s="72"/>
      <c r="DG6" s="72"/>
      <c r="DH6" s="74"/>
      <c r="DI6" s="75"/>
      <c r="DJ6" s="72"/>
      <c r="DK6" s="72"/>
      <c r="DL6" s="72"/>
      <c r="DM6" s="74"/>
      <c r="DN6" s="75"/>
      <c r="DO6" s="72"/>
      <c r="DP6" s="72"/>
      <c r="DQ6" s="72"/>
      <c r="DR6" s="74"/>
      <c r="DS6" s="75"/>
      <c r="DT6" s="72"/>
      <c r="DU6" s="72"/>
      <c r="DV6" s="72"/>
      <c r="DW6" s="74"/>
      <c r="DX6" s="75"/>
      <c r="DY6" s="72"/>
      <c r="DZ6" s="72"/>
      <c r="EA6" s="72"/>
      <c r="EB6" s="74"/>
      <c r="EC6" s="75"/>
      <c r="ED6" s="72"/>
      <c r="EE6" s="72"/>
      <c r="EF6" s="72"/>
      <c r="EG6" s="74"/>
      <c r="EH6" s="75"/>
      <c r="EI6" s="72"/>
      <c r="EJ6" s="72"/>
      <c r="EK6" s="72"/>
      <c r="EL6" s="74"/>
      <c r="EM6" s="75"/>
      <c r="EN6" s="72"/>
      <c r="EO6" s="72"/>
      <c r="EP6" s="72"/>
      <c r="EQ6" s="74"/>
    </row>
    <row r="7" spans="1:147" ht="3.75" customHeight="1">
      <c r="A7" s="250"/>
      <c r="B7" s="135"/>
      <c r="C7" s="75"/>
      <c r="D7" s="72"/>
      <c r="E7" s="72"/>
      <c r="F7" s="72"/>
      <c r="G7" s="72"/>
      <c r="H7" s="75"/>
      <c r="I7" s="72"/>
      <c r="J7" s="72"/>
      <c r="K7" s="72"/>
      <c r="L7" s="74"/>
      <c r="M7" s="75"/>
      <c r="N7" s="72"/>
      <c r="O7" s="72"/>
      <c r="P7" s="72"/>
      <c r="Q7" s="74"/>
      <c r="R7" s="76"/>
      <c r="S7" s="71"/>
      <c r="T7" s="71"/>
      <c r="U7" s="71"/>
      <c r="V7" s="72"/>
      <c r="W7" s="75"/>
      <c r="X7" s="72"/>
      <c r="Y7" s="72"/>
      <c r="Z7" s="72"/>
      <c r="AA7" s="74"/>
      <c r="AB7" s="75"/>
      <c r="AC7" s="72"/>
      <c r="AD7" s="72"/>
      <c r="AE7" s="72"/>
      <c r="AF7" s="74"/>
      <c r="AG7" s="75"/>
      <c r="AH7" s="72"/>
      <c r="AI7" s="72"/>
      <c r="AJ7" s="72"/>
      <c r="AK7" s="74"/>
      <c r="AL7" s="75"/>
      <c r="AM7" s="72"/>
      <c r="AN7" s="72"/>
      <c r="AO7" s="72"/>
      <c r="AP7" s="74"/>
      <c r="AQ7" s="75"/>
      <c r="AR7" s="72"/>
      <c r="AS7" s="72"/>
      <c r="AT7" s="72"/>
      <c r="AU7" s="74"/>
      <c r="AV7" s="75"/>
      <c r="AW7" s="72"/>
      <c r="AX7" s="72"/>
      <c r="AY7" s="72"/>
      <c r="AZ7" s="74"/>
      <c r="BA7" s="75"/>
      <c r="BB7" s="72"/>
      <c r="BC7" s="72"/>
      <c r="BD7" s="72"/>
      <c r="BE7" s="74"/>
      <c r="BF7" s="75"/>
      <c r="BG7" s="72"/>
      <c r="BH7" s="72"/>
      <c r="BI7" s="72"/>
      <c r="BJ7" s="74"/>
      <c r="BK7" s="75"/>
      <c r="BL7" s="72"/>
      <c r="BM7" s="72"/>
      <c r="BN7" s="72"/>
      <c r="BO7" s="74"/>
      <c r="BP7" s="75"/>
      <c r="BQ7" s="72"/>
      <c r="BR7" s="72"/>
      <c r="BS7" s="72"/>
      <c r="BT7" s="74"/>
      <c r="BU7" s="75"/>
      <c r="BV7" s="72"/>
      <c r="BW7" s="72"/>
      <c r="BX7" s="72"/>
      <c r="BY7" s="74"/>
      <c r="BZ7" s="75"/>
      <c r="CA7" s="72"/>
      <c r="CB7" s="72"/>
      <c r="CC7" s="72"/>
      <c r="CD7" s="74"/>
      <c r="CE7" s="75"/>
      <c r="CF7" s="72"/>
      <c r="CG7" s="72"/>
      <c r="CH7" s="72"/>
      <c r="CI7" s="74"/>
      <c r="CJ7" s="75"/>
      <c r="CK7" s="72"/>
      <c r="CL7" s="72"/>
      <c r="CM7" s="72"/>
      <c r="CN7" s="74"/>
      <c r="CO7" s="75"/>
      <c r="CP7" s="72"/>
      <c r="CQ7" s="72"/>
      <c r="CR7" s="72"/>
      <c r="CS7" s="74"/>
      <c r="CT7" s="75"/>
      <c r="CU7" s="72"/>
      <c r="CV7" s="72"/>
      <c r="CW7" s="72"/>
      <c r="CX7" s="74"/>
      <c r="CY7" s="75"/>
      <c r="CZ7" s="72"/>
      <c r="DA7" s="72"/>
      <c r="DB7" s="72"/>
      <c r="DC7" s="74"/>
      <c r="DD7" s="75"/>
      <c r="DE7" s="72"/>
      <c r="DF7" s="72"/>
      <c r="DG7" s="72"/>
      <c r="DH7" s="74"/>
      <c r="DI7" s="75"/>
      <c r="DJ7" s="72"/>
      <c r="DK7" s="72"/>
      <c r="DL7" s="72"/>
      <c r="DM7" s="74"/>
      <c r="DN7" s="75"/>
      <c r="DO7" s="72"/>
      <c r="DP7" s="72"/>
      <c r="DQ7" s="72"/>
      <c r="DR7" s="74"/>
      <c r="DS7" s="75"/>
      <c r="DT7" s="72"/>
      <c r="DU7" s="72"/>
      <c r="DV7" s="72"/>
      <c r="DW7" s="74"/>
      <c r="DX7" s="75"/>
      <c r="DY7" s="72"/>
      <c r="DZ7" s="72"/>
      <c r="EA7" s="72"/>
      <c r="EB7" s="74"/>
      <c r="EC7" s="75"/>
      <c r="ED7" s="72"/>
      <c r="EE7" s="72"/>
      <c r="EF7" s="72"/>
      <c r="EG7" s="74"/>
      <c r="EH7" s="75"/>
      <c r="EI7" s="72"/>
      <c r="EJ7" s="72"/>
      <c r="EK7" s="72"/>
      <c r="EL7" s="74"/>
      <c r="EM7" s="75"/>
      <c r="EN7" s="72"/>
      <c r="EO7" s="72"/>
      <c r="EP7" s="72"/>
      <c r="EQ7" s="74"/>
    </row>
    <row r="8" spans="1:147" ht="3.75" customHeight="1">
      <c r="A8" s="250"/>
      <c r="B8" s="135"/>
      <c r="C8" s="75"/>
      <c r="D8" s="72"/>
      <c r="E8" s="72"/>
      <c r="F8" s="72"/>
      <c r="G8" s="72"/>
      <c r="H8" s="75"/>
      <c r="I8" s="72"/>
      <c r="J8" s="72"/>
      <c r="K8" s="72"/>
      <c r="L8" s="74"/>
      <c r="M8" s="75"/>
      <c r="N8" s="72"/>
      <c r="O8" s="72"/>
      <c r="P8" s="72"/>
      <c r="Q8" s="74"/>
      <c r="R8" s="76"/>
      <c r="S8" s="71"/>
      <c r="T8" s="71"/>
      <c r="U8" s="71"/>
      <c r="V8" s="72"/>
      <c r="W8" s="75"/>
      <c r="X8" s="72"/>
      <c r="Y8" s="72"/>
      <c r="Z8" s="72"/>
      <c r="AA8" s="74"/>
      <c r="AB8" s="75"/>
      <c r="AC8" s="72"/>
      <c r="AD8" s="72"/>
      <c r="AE8" s="72"/>
      <c r="AF8" s="74"/>
      <c r="AG8" s="75"/>
      <c r="AH8" s="72"/>
      <c r="AI8" s="72"/>
      <c r="AJ8" s="72"/>
      <c r="AK8" s="74"/>
      <c r="AL8" s="75"/>
      <c r="AM8" s="72"/>
      <c r="AN8" s="72"/>
      <c r="AO8" s="72"/>
      <c r="AP8" s="74"/>
      <c r="AQ8" s="75"/>
      <c r="AR8" s="72"/>
      <c r="AS8" s="72"/>
      <c r="AT8" s="72"/>
      <c r="AU8" s="74"/>
      <c r="AV8" s="75"/>
      <c r="AW8" s="72"/>
      <c r="AX8" s="72"/>
      <c r="AY8" s="72"/>
      <c r="AZ8" s="74"/>
      <c r="BA8" s="75"/>
      <c r="BB8" s="72"/>
      <c r="BC8" s="72"/>
      <c r="BD8" s="72"/>
      <c r="BE8" s="74"/>
      <c r="BF8" s="75"/>
      <c r="BG8" s="72"/>
      <c r="BH8" s="72"/>
      <c r="BI8" s="72"/>
      <c r="BJ8" s="74"/>
      <c r="BK8" s="75"/>
      <c r="BL8" s="72"/>
      <c r="BM8" s="72"/>
      <c r="BN8" s="72"/>
      <c r="BO8" s="74"/>
      <c r="BP8" s="75"/>
      <c r="BQ8" s="72"/>
      <c r="BR8" s="72"/>
      <c r="BS8" s="72"/>
      <c r="BT8" s="74"/>
      <c r="BU8" s="75"/>
      <c r="BV8" s="72"/>
      <c r="BW8" s="72"/>
      <c r="BX8" s="72"/>
      <c r="BY8" s="74"/>
      <c r="BZ8" s="75"/>
      <c r="CA8" s="72"/>
      <c r="CB8" s="72"/>
      <c r="CC8" s="72"/>
      <c r="CD8" s="74"/>
      <c r="CE8" s="75"/>
      <c r="CF8" s="72"/>
      <c r="CG8" s="72"/>
      <c r="CH8" s="72"/>
      <c r="CI8" s="74"/>
      <c r="CJ8" s="75"/>
      <c r="CK8" s="72"/>
      <c r="CL8" s="72"/>
      <c r="CM8" s="72"/>
      <c r="CN8" s="74"/>
      <c r="CO8" s="75"/>
      <c r="CP8" s="72"/>
      <c r="CQ8" s="72"/>
      <c r="CR8" s="72"/>
      <c r="CS8" s="74"/>
      <c r="CT8" s="75"/>
      <c r="CU8" s="72"/>
      <c r="CV8" s="72"/>
      <c r="CW8" s="72"/>
      <c r="CX8" s="74"/>
      <c r="CY8" s="75"/>
      <c r="CZ8" s="72"/>
      <c r="DA8" s="72"/>
      <c r="DB8" s="72"/>
      <c r="DC8" s="74"/>
      <c r="DD8" s="75"/>
      <c r="DE8" s="72"/>
      <c r="DF8" s="72"/>
      <c r="DG8" s="72"/>
      <c r="DH8" s="74"/>
      <c r="DI8" s="75"/>
      <c r="DJ8" s="72"/>
      <c r="DK8" s="72"/>
      <c r="DL8" s="72"/>
      <c r="DM8" s="74"/>
      <c r="DN8" s="75"/>
      <c r="DO8" s="72"/>
      <c r="DP8" s="72"/>
      <c r="DQ8" s="72"/>
      <c r="DR8" s="74"/>
      <c r="DS8" s="75"/>
      <c r="DT8" s="72"/>
      <c r="DU8" s="72"/>
      <c r="DV8" s="72"/>
      <c r="DW8" s="74"/>
      <c r="DX8" s="75"/>
      <c r="DY8" s="72"/>
      <c r="DZ8" s="72"/>
      <c r="EA8" s="72"/>
      <c r="EB8" s="74"/>
      <c r="EC8" s="75"/>
      <c r="ED8" s="72"/>
      <c r="EE8" s="72"/>
      <c r="EF8" s="72"/>
      <c r="EG8" s="74"/>
      <c r="EH8" s="75"/>
      <c r="EI8" s="72"/>
      <c r="EJ8" s="72"/>
      <c r="EK8" s="72"/>
      <c r="EL8" s="74"/>
      <c r="EM8" s="75"/>
      <c r="EN8" s="72"/>
      <c r="EO8" s="72"/>
      <c r="EP8" s="72"/>
      <c r="EQ8" s="74"/>
    </row>
    <row r="9" spans="1:147" ht="13.5" customHeight="1">
      <c r="A9" s="250" t="s">
        <v>6</v>
      </c>
      <c r="B9" s="135"/>
      <c r="C9" s="73"/>
      <c r="D9" s="253"/>
      <c r="E9" s="253"/>
      <c r="F9" s="72"/>
      <c r="G9" s="72"/>
      <c r="H9" s="73"/>
      <c r="I9" s="253"/>
      <c r="J9" s="253"/>
      <c r="K9" s="72"/>
      <c r="L9" s="74"/>
      <c r="M9" s="73" t="s">
        <v>1573</v>
      </c>
      <c r="N9" s="253"/>
      <c r="O9" s="253"/>
      <c r="P9" s="72"/>
      <c r="Q9" s="74"/>
      <c r="R9" s="70"/>
      <c r="S9" s="253"/>
      <c r="T9" s="253"/>
      <c r="U9" s="253"/>
      <c r="V9" s="253"/>
      <c r="W9" s="73"/>
      <c r="X9" s="72"/>
      <c r="Y9" s="72"/>
      <c r="Z9" s="72"/>
      <c r="AA9" s="74"/>
      <c r="AB9" s="73" t="s">
        <v>1574</v>
      </c>
      <c r="AC9" s="72"/>
      <c r="AD9" s="72"/>
      <c r="AE9" s="72"/>
      <c r="AF9" s="74"/>
      <c r="AG9" s="73"/>
      <c r="AH9" s="253"/>
      <c r="AI9" s="253"/>
      <c r="AJ9" s="72"/>
      <c r="AK9" s="74"/>
      <c r="AL9" s="73"/>
      <c r="AM9" s="253"/>
      <c r="AN9" s="253"/>
      <c r="AO9" s="72"/>
      <c r="AP9" s="74"/>
      <c r="AQ9" s="73"/>
      <c r="AR9" s="253"/>
      <c r="AS9" s="253"/>
      <c r="AT9" s="72"/>
      <c r="AU9" s="74"/>
      <c r="AV9" s="73" t="s">
        <v>1575</v>
      </c>
      <c r="AW9" s="253"/>
      <c r="AX9" s="253"/>
      <c r="AY9" s="72"/>
      <c r="AZ9" s="74"/>
      <c r="BA9" s="73"/>
      <c r="BB9" s="253"/>
      <c r="BC9" s="253"/>
      <c r="BD9" s="72"/>
      <c r="BE9" s="74"/>
      <c r="BF9" s="73"/>
      <c r="BG9" s="253"/>
      <c r="BH9" s="253"/>
      <c r="BI9" s="72"/>
      <c r="BJ9" s="74"/>
      <c r="BK9" s="73"/>
      <c r="BL9" s="253"/>
      <c r="BM9" s="253"/>
      <c r="BN9" s="72"/>
      <c r="BO9" s="74"/>
      <c r="BP9" s="73"/>
      <c r="BQ9" s="253"/>
      <c r="BR9" s="253"/>
      <c r="BS9" s="72"/>
      <c r="BT9" s="74"/>
      <c r="BU9" s="73"/>
      <c r="BV9" s="72"/>
      <c r="BW9" s="72"/>
      <c r="BX9" s="72"/>
      <c r="BY9" s="74"/>
      <c r="BZ9" s="73"/>
      <c r="CA9" s="72"/>
      <c r="CB9" s="72"/>
      <c r="CC9" s="72"/>
      <c r="CD9" s="74"/>
      <c r="CE9" s="73"/>
      <c r="CF9" s="72"/>
      <c r="CG9" s="72"/>
      <c r="CH9" s="72"/>
      <c r="CI9" s="74"/>
      <c r="CJ9" s="73"/>
      <c r="CK9" s="72"/>
      <c r="CL9" s="72"/>
      <c r="CM9" s="72"/>
      <c r="CN9" s="74"/>
      <c r="CO9" s="73"/>
      <c r="CP9" s="72"/>
      <c r="CQ9" s="72"/>
      <c r="CR9" s="72"/>
      <c r="CS9" s="74"/>
      <c r="CT9" s="73"/>
      <c r="CU9" s="72"/>
      <c r="CV9" s="72"/>
      <c r="CW9" s="72"/>
      <c r="CX9" s="74"/>
      <c r="CY9" s="73"/>
      <c r="CZ9" s="72"/>
      <c r="DA9" s="72"/>
      <c r="DB9" s="72"/>
      <c r="DC9" s="74"/>
      <c r="DD9" s="73"/>
      <c r="DE9" s="72"/>
      <c r="DF9" s="72"/>
      <c r="DG9" s="72"/>
      <c r="DH9" s="74"/>
      <c r="DI9" s="73"/>
      <c r="DJ9" s="72"/>
      <c r="DK9" s="72"/>
      <c r="DL9" s="72"/>
      <c r="DM9" s="74"/>
      <c r="DN9" s="73"/>
      <c r="DO9" s="72"/>
      <c r="DP9" s="72"/>
      <c r="DQ9" s="72"/>
      <c r="DR9" s="74"/>
      <c r="DS9" s="73"/>
      <c r="DT9" s="72"/>
      <c r="DU9" s="72"/>
      <c r="DV9" s="72"/>
      <c r="DW9" s="74"/>
      <c r="DX9" s="73"/>
      <c r="DY9" s="72"/>
      <c r="DZ9" s="72"/>
      <c r="EA9" s="72"/>
      <c r="EB9" s="74"/>
      <c r="EC9" s="73"/>
      <c r="ED9" s="72"/>
      <c r="EE9" s="72"/>
      <c r="EF9" s="72"/>
      <c r="EG9" s="74"/>
      <c r="EH9" s="73"/>
      <c r="EI9" s="72"/>
      <c r="EJ9" s="72"/>
      <c r="EK9" s="72"/>
      <c r="EL9" s="74"/>
      <c r="EM9" s="73"/>
      <c r="EN9" s="72"/>
      <c r="EO9" s="72"/>
      <c r="EP9" s="72"/>
      <c r="EQ9" s="74"/>
    </row>
    <row r="10" spans="1:147" ht="31.5" customHeight="1">
      <c r="A10" s="41" t="s">
        <v>129</v>
      </c>
      <c r="B10" s="80" t="s">
        <v>33</v>
      </c>
      <c r="C10" s="79" t="s">
        <v>123</v>
      </c>
      <c r="D10" s="80" t="s">
        <v>34</v>
      </c>
      <c r="E10" s="80" t="s">
        <v>29</v>
      </c>
      <c r="F10" s="80" t="s">
        <v>1504</v>
      </c>
      <c r="G10" s="80" t="s">
        <v>1505</v>
      </c>
      <c r="H10" s="79" t="s">
        <v>123</v>
      </c>
      <c r="I10" s="80" t="s">
        <v>34</v>
      </c>
      <c r="J10" s="80" t="s">
        <v>29</v>
      </c>
      <c r="K10" s="80" t="s">
        <v>1504</v>
      </c>
      <c r="L10" s="81" t="s">
        <v>1505</v>
      </c>
      <c r="M10" s="79" t="s">
        <v>123</v>
      </c>
      <c r="N10" s="80" t="s">
        <v>34</v>
      </c>
      <c r="O10" s="80" t="s">
        <v>29</v>
      </c>
      <c r="P10" s="80" t="s">
        <v>1504</v>
      </c>
      <c r="Q10" s="81" t="s">
        <v>1505</v>
      </c>
      <c r="R10" s="79" t="s">
        <v>123</v>
      </c>
      <c r="S10" s="80" t="s">
        <v>34</v>
      </c>
      <c r="T10" s="80" t="s">
        <v>29</v>
      </c>
      <c r="U10" s="80" t="s">
        <v>1504</v>
      </c>
      <c r="V10" s="80" t="s">
        <v>1505</v>
      </c>
      <c r="W10" s="79" t="s">
        <v>123</v>
      </c>
      <c r="X10" s="80" t="s">
        <v>34</v>
      </c>
      <c r="Y10" s="80" t="s">
        <v>29</v>
      </c>
      <c r="Z10" s="80" t="s">
        <v>1504</v>
      </c>
      <c r="AA10" s="80" t="s">
        <v>1505</v>
      </c>
      <c r="AB10" s="79" t="s">
        <v>123</v>
      </c>
      <c r="AC10" s="80" t="s">
        <v>34</v>
      </c>
      <c r="AD10" s="80" t="s">
        <v>29</v>
      </c>
      <c r="AE10" s="80" t="s">
        <v>1504</v>
      </c>
      <c r="AF10" s="80" t="s">
        <v>1505</v>
      </c>
      <c r="AG10" s="79" t="s">
        <v>123</v>
      </c>
      <c r="AH10" s="80" t="s">
        <v>34</v>
      </c>
      <c r="AI10" s="80" t="s">
        <v>29</v>
      </c>
      <c r="AJ10" s="80" t="s">
        <v>1504</v>
      </c>
      <c r="AK10" s="80" t="s">
        <v>1505</v>
      </c>
      <c r="AL10" s="79" t="s">
        <v>123</v>
      </c>
      <c r="AM10" s="80" t="s">
        <v>34</v>
      </c>
      <c r="AN10" s="80" t="s">
        <v>29</v>
      </c>
      <c r="AO10" s="80" t="s">
        <v>1504</v>
      </c>
      <c r="AP10" s="80" t="s">
        <v>1505</v>
      </c>
      <c r="AQ10" s="79" t="s">
        <v>123</v>
      </c>
      <c r="AR10" s="80" t="s">
        <v>34</v>
      </c>
      <c r="AS10" s="80" t="s">
        <v>29</v>
      </c>
      <c r="AT10" s="80" t="s">
        <v>1504</v>
      </c>
      <c r="AU10" s="81" t="s">
        <v>1505</v>
      </c>
      <c r="AV10" s="79" t="s">
        <v>123</v>
      </c>
      <c r="AW10" s="80" t="s">
        <v>34</v>
      </c>
      <c r="AX10" s="80" t="s">
        <v>29</v>
      </c>
      <c r="AY10" s="80" t="s">
        <v>1504</v>
      </c>
      <c r="AZ10" s="80" t="s">
        <v>1505</v>
      </c>
      <c r="BA10" s="79" t="s">
        <v>123</v>
      </c>
      <c r="BB10" s="80" t="s">
        <v>34</v>
      </c>
      <c r="BC10" s="80" t="s">
        <v>29</v>
      </c>
      <c r="BD10" s="80" t="s">
        <v>1504</v>
      </c>
      <c r="BE10" s="80" t="s">
        <v>1505</v>
      </c>
      <c r="BF10" s="79" t="s">
        <v>123</v>
      </c>
      <c r="BG10" s="80" t="s">
        <v>34</v>
      </c>
      <c r="BH10" s="80" t="s">
        <v>29</v>
      </c>
      <c r="BI10" s="80" t="s">
        <v>1504</v>
      </c>
      <c r="BJ10" s="80" t="s">
        <v>1505</v>
      </c>
      <c r="BK10" s="79" t="s">
        <v>123</v>
      </c>
      <c r="BL10" s="80" t="s">
        <v>34</v>
      </c>
      <c r="BM10" s="80" t="s">
        <v>29</v>
      </c>
      <c r="BN10" s="80" t="s">
        <v>1504</v>
      </c>
      <c r="BO10" s="80" t="s">
        <v>1505</v>
      </c>
      <c r="BP10" s="79" t="s">
        <v>123</v>
      </c>
      <c r="BQ10" s="80" t="s">
        <v>34</v>
      </c>
      <c r="BR10" s="80" t="s">
        <v>29</v>
      </c>
      <c r="BS10" s="80" t="s">
        <v>1504</v>
      </c>
      <c r="BT10" s="80" t="s">
        <v>1505</v>
      </c>
      <c r="BU10" s="79" t="s">
        <v>123</v>
      </c>
      <c r="BV10" s="80" t="s">
        <v>34</v>
      </c>
      <c r="BW10" s="80" t="s">
        <v>29</v>
      </c>
      <c r="BX10" s="80" t="s">
        <v>1504</v>
      </c>
      <c r="BY10" s="80" t="s">
        <v>1505</v>
      </c>
      <c r="BZ10" s="79" t="s">
        <v>123</v>
      </c>
      <c r="CA10" s="80" t="s">
        <v>34</v>
      </c>
      <c r="CB10" s="80" t="s">
        <v>29</v>
      </c>
      <c r="CC10" s="80" t="s">
        <v>1504</v>
      </c>
      <c r="CD10" s="80" t="s">
        <v>1505</v>
      </c>
      <c r="CE10" s="79" t="s">
        <v>123</v>
      </c>
      <c r="CF10" s="80" t="s">
        <v>34</v>
      </c>
      <c r="CG10" s="80" t="s">
        <v>29</v>
      </c>
      <c r="CH10" s="80" t="s">
        <v>1504</v>
      </c>
      <c r="CI10" s="80" t="s">
        <v>1505</v>
      </c>
      <c r="CJ10" s="79" t="s">
        <v>123</v>
      </c>
      <c r="CK10" s="80" t="s">
        <v>34</v>
      </c>
      <c r="CL10" s="80" t="s">
        <v>29</v>
      </c>
      <c r="CM10" s="80" t="s">
        <v>1504</v>
      </c>
      <c r="CN10" s="80" t="s">
        <v>1505</v>
      </c>
      <c r="CO10" s="79" t="s">
        <v>123</v>
      </c>
      <c r="CP10" s="80" t="s">
        <v>34</v>
      </c>
      <c r="CQ10" s="80" t="s">
        <v>29</v>
      </c>
      <c r="CR10" s="80" t="s">
        <v>1504</v>
      </c>
      <c r="CS10" s="80" t="s">
        <v>1505</v>
      </c>
      <c r="CT10" s="79" t="s">
        <v>123</v>
      </c>
      <c r="CU10" s="80" t="s">
        <v>34</v>
      </c>
      <c r="CV10" s="80" t="s">
        <v>29</v>
      </c>
      <c r="CW10" s="80" t="s">
        <v>1504</v>
      </c>
      <c r="CX10" s="80" t="s">
        <v>1505</v>
      </c>
      <c r="CY10" s="79" t="s">
        <v>123</v>
      </c>
      <c r="CZ10" s="80" t="s">
        <v>34</v>
      </c>
      <c r="DA10" s="80" t="s">
        <v>29</v>
      </c>
      <c r="DB10" s="80" t="s">
        <v>1504</v>
      </c>
      <c r="DC10" s="80" t="s">
        <v>1505</v>
      </c>
      <c r="DD10" s="79" t="s">
        <v>123</v>
      </c>
      <c r="DE10" s="80" t="s">
        <v>34</v>
      </c>
      <c r="DF10" s="80" t="s">
        <v>29</v>
      </c>
      <c r="DG10" s="80" t="s">
        <v>1504</v>
      </c>
      <c r="DH10" s="80" t="s">
        <v>1505</v>
      </c>
      <c r="DI10" s="79" t="s">
        <v>123</v>
      </c>
      <c r="DJ10" s="80" t="s">
        <v>34</v>
      </c>
      <c r="DK10" s="80" t="s">
        <v>29</v>
      </c>
      <c r="DL10" s="80" t="s">
        <v>1504</v>
      </c>
      <c r="DM10" s="80" t="s">
        <v>1505</v>
      </c>
      <c r="DN10" s="79" t="s">
        <v>123</v>
      </c>
      <c r="DO10" s="80" t="s">
        <v>34</v>
      </c>
      <c r="DP10" s="80" t="s">
        <v>29</v>
      </c>
      <c r="DQ10" s="80" t="s">
        <v>1504</v>
      </c>
      <c r="DR10" s="80" t="s">
        <v>1505</v>
      </c>
      <c r="DS10" s="79" t="s">
        <v>123</v>
      </c>
      <c r="DT10" s="80" t="s">
        <v>34</v>
      </c>
      <c r="DU10" s="80" t="s">
        <v>29</v>
      </c>
      <c r="DV10" s="80" t="s">
        <v>1504</v>
      </c>
      <c r="DW10" s="80" t="s">
        <v>1505</v>
      </c>
      <c r="DX10" s="79" t="s">
        <v>123</v>
      </c>
      <c r="DY10" s="80" t="s">
        <v>34</v>
      </c>
      <c r="DZ10" s="80" t="s">
        <v>29</v>
      </c>
      <c r="EA10" s="80" t="s">
        <v>1504</v>
      </c>
      <c r="EB10" s="80" t="s">
        <v>1505</v>
      </c>
      <c r="EC10" s="79" t="s">
        <v>123</v>
      </c>
      <c r="ED10" s="80" t="s">
        <v>34</v>
      </c>
      <c r="EE10" s="80" t="s">
        <v>29</v>
      </c>
      <c r="EF10" s="80" t="s">
        <v>1504</v>
      </c>
      <c r="EG10" s="80" t="s">
        <v>1505</v>
      </c>
      <c r="EH10" s="79" t="s">
        <v>123</v>
      </c>
      <c r="EI10" s="80" t="s">
        <v>34</v>
      </c>
      <c r="EJ10" s="80" t="s">
        <v>29</v>
      </c>
      <c r="EK10" s="80" t="s">
        <v>1504</v>
      </c>
      <c r="EL10" s="80" t="s">
        <v>1505</v>
      </c>
      <c r="EM10" s="79" t="s">
        <v>123</v>
      </c>
      <c r="EN10" s="80" t="s">
        <v>34</v>
      </c>
      <c r="EO10" s="80" t="s">
        <v>29</v>
      </c>
      <c r="EP10" s="80" t="s">
        <v>1504</v>
      </c>
      <c r="EQ10" s="80" t="s">
        <v>1505</v>
      </c>
    </row>
    <row r="11" spans="1:147" ht="13.5" customHeight="1">
      <c r="A11" s="94" t="s">
        <v>338</v>
      </c>
      <c r="B11" s="66" t="s">
        <v>683</v>
      </c>
      <c r="C11" s="19" t="s">
        <v>683</v>
      </c>
      <c r="D11" s="66">
        <v>29</v>
      </c>
      <c r="E11" s="251">
        <f>IF(D11="","",D11/SUM(D$11:D$200))</f>
        <v>0.19333333333333333</v>
      </c>
      <c r="F11" s="66"/>
      <c r="G11" s="49"/>
      <c r="H11" s="19" t="s">
        <v>683</v>
      </c>
      <c r="I11" s="66">
        <v>28</v>
      </c>
      <c r="J11" s="251">
        <f>IF(I11="","",I11/SUM(I$11:I$200))</f>
        <v>0.18666666666666668</v>
      </c>
      <c r="L11" s="252"/>
      <c r="M11" s="2"/>
      <c r="N11" s="2"/>
      <c r="O11" s="251" t="str">
        <f>IF(N11="","",N11/SUM(N$11:N$200))</f>
        <v/>
      </c>
      <c r="Q11" s="252"/>
      <c r="T11" s="251" t="str">
        <f>IF(S11="","",S11/SUM(S$11:S$200))</f>
        <v/>
      </c>
      <c r="W11" s="61"/>
      <c r="X11" s="66"/>
      <c r="Y11" s="251" t="str">
        <f>IF(X11="","",X11/SUM(X$11:X$200))</f>
        <v/>
      </c>
      <c r="Z11" s="66"/>
      <c r="AA11" s="84"/>
      <c r="AB11" s="61" t="s">
        <v>683</v>
      </c>
      <c r="AC11" s="66">
        <v>23</v>
      </c>
      <c r="AD11" s="251">
        <f>IF(AC11="","",AC11/SUM(AC$11:AC$200))</f>
        <v>0.15333333333333332</v>
      </c>
      <c r="AE11" s="66"/>
      <c r="AF11" s="84"/>
      <c r="AG11" s="61" t="s">
        <v>683</v>
      </c>
      <c r="AH11" s="66">
        <v>22</v>
      </c>
      <c r="AI11" s="251">
        <f>IF(AH11="","",AH11/SUM(AH$11:AH$200))</f>
        <v>0.14666666666666667</v>
      </c>
      <c r="AJ11" s="66"/>
      <c r="AK11" s="84"/>
      <c r="AL11" s="61" t="s">
        <v>683</v>
      </c>
      <c r="AM11" s="47">
        <v>22</v>
      </c>
      <c r="AN11" s="251">
        <f>IF(AM11="","",AM11/SUM(AM$11:AM$200))</f>
        <v>0.14666666666666667</v>
      </c>
      <c r="AO11" s="47"/>
      <c r="AP11" s="84"/>
      <c r="AQ11" s="61" t="s">
        <v>683</v>
      </c>
      <c r="AR11" s="66">
        <v>21</v>
      </c>
      <c r="AS11" s="251">
        <f>IF(AR11="","",AR11/SUM(AR$11:AR$200))</f>
        <v>0.14000000000000001</v>
      </c>
      <c r="AT11" s="66"/>
      <c r="AU11" s="84"/>
      <c r="AV11" s="61"/>
      <c r="AW11" s="66"/>
      <c r="AX11" s="251" t="str">
        <f>IF(AW11="","",AW11/SUM(AW$11:AW$200))</f>
        <v/>
      </c>
      <c r="AY11" s="66"/>
      <c r="AZ11" s="84"/>
      <c r="BA11" s="61"/>
      <c r="BB11" s="66"/>
      <c r="BC11" s="251" t="str">
        <f>IF(BB11="","",BB11/SUM(BB$11:BB$200))</f>
        <v/>
      </c>
      <c r="BD11" s="66"/>
      <c r="BE11" s="84"/>
      <c r="BF11" s="61"/>
      <c r="BG11" s="66"/>
      <c r="BH11" s="251" t="str">
        <f>IF(BG11="","",BG11/SUM(BG$11:BG$200))</f>
        <v/>
      </c>
      <c r="BI11" s="66"/>
      <c r="BJ11" s="84"/>
      <c r="BK11" s="61"/>
      <c r="BL11" s="66"/>
      <c r="BM11" s="251" t="str">
        <f>IF(BL11="","",BL11/SUM(BL$11:BL$200))</f>
        <v/>
      </c>
      <c r="BN11" s="66"/>
      <c r="BO11" s="84"/>
      <c r="BP11" s="61"/>
      <c r="BQ11" s="66"/>
      <c r="BR11" s="251" t="str">
        <f>IF(BQ11="","",BQ11/SUM(BQ$11:BQ$200))</f>
        <v/>
      </c>
      <c r="BS11" s="66"/>
      <c r="BT11" s="84"/>
      <c r="BU11" s="61"/>
      <c r="BV11" s="66"/>
      <c r="BW11" s="251" t="str">
        <f>IF(BV11="","",BV11/SUM(BV$11:BV$200))</f>
        <v/>
      </c>
      <c r="BX11" s="66"/>
      <c r="BY11" s="84"/>
      <c r="BZ11" s="61"/>
      <c r="CA11" s="66"/>
      <c r="CB11" s="251" t="str">
        <f>IF(CA11="","",CA11/SUM(CA$11:CA$200))</f>
        <v/>
      </c>
      <c r="CC11" s="66"/>
      <c r="CD11" s="84"/>
      <c r="CE11" s="61"/>
      <c r="CF11" s="66"/>
      <c r="CG11" s="251" t="str">
        <f>IF(CF11="","",CF11/SUM(CF$11:CF$200))</f>
        <v/>
      </c>
      <c r="CH11" s="66"/>
      <c r="CI11" s="84"/>
      <c r="CJ11" s="61"/>
      <c r="CK11" s="66"/>
      <c r="CL11" s="66"/>
      <c r="CM11" s="66"/>
      <c r="CN11" s="84"/>
      <c r="CO11" s="61"/>
      <c r="CP11" s="66"/>
      <c r="CQ11" s="66"/>
      <c r="CR11" s="66"/>
      <c r="CS11" s="84"/>
      <c r="CT11" s="61"/>
      <c r="CU11" s="66"/>
      <c r="CV11" s="66"/>
      <c r="CW11" s="66"/>
      <c r="CX11" s="84"/>
      <c r="CY11" s="61"/>
      <c r="CZ11" s="66"/>
      <c r="DA11" s="66"/>
      <c r="DB11" s="66"/>
      <c r="DC11" s="84"/>
      <c r="DD11" s="61"/>
      <c r="DE11" s="66"/>
      <c r="DF11" s="66"/>
      <c r="DG11" s="66"/>
      <c r="DH11" s="84"/>
      <c r="DI11" s="61"/>
      <c r="DJ11" s="66"/>
      <c r="DK11" s="66"/>
      <c r="DL11" s="66"/>
      <c r="DM11" s="84"/>
      <c r="DN11" s="61"/>
      <c r="DO11" s="66"/>
      <c r="DP11" s="66"/>
      <c r="DQ11" s="66"/>
      <c r="DR11" s="84"/>
      <c r="DS11" s="61"/>
      <c r="DT11" s="66"/>
      <c r="DU11" s="66"/>
      <c r="DV11" s="66"/>
      <c r="DW11" s="84"/>
      <c r="DX11" s="61"/>
      <c r="DY11" s="66"/>
      <c r="DZ11" s="66"/>
      <c r="EA11" s="66"/>
      <c r="EB11" s="84"/>
      <c r="EC11" s="61"/>
      <c r="ED11" s="66"/>
      <c r="EE11" s="66"/>
      <c r="EF11" s="66"/>
      <c r="EG11" s="84"/>
      <c r="EH11" s="61"/>
      <c r="EI11" s="66"/>
      <c r="EJ11" s="66"/>
      <c r="EK11" s="66"/>
      <c r="EL11" s="84"/>
      <c r="EM11" s="61"/>
      <c r="EN11" s="66"/>
      <c r="EO11" s="66"/>
      <c r="EP11" s="66"/>
      <c r="EQ11" s="84"/>
    </row>
    <row r="12" spans="1:147" ht="13.5" customHeight="1">
      <c r="A12" s="94" t="s">
        <v>304</v>
      </c>
      <c r="B12" s="66" t="s">
        <v>1088</v>
      </c>
      <c r="C12" s="19" t="s">
        <v>1088</v>
      </c>
      <c r="D12" s="66"/>
      <c r="E12" s="251" t="str">
        <f t="shared" ref="E12:E29" si="0">IF(D12="","",D12/SUM(D$11:D$200))</f>
        <v/>
      </c>
      <c r="F12" s="66"/>
      <c r="G12" s="47"/>
      <c r="H12" s="19"/>
      <c r="J12" s="251" t="str">
        <f t="shared" ref="J12:J29" si="1">IF(I12="","",I12/SUM(I$11:I$200))</f>
        <v/>
      </c>
      <c r="L12" s="84"/>
      <c r="M12" s="2"/>
      <c r="N12" s="2"/>
      <c r="O12" s="251" t="str">
        <f t="shared" ref="O12:O29" si="2">IF(N12="","",N12/SUM(N$11:N$200))</f>
        <v/>
      </c>
      <c r="Q12" s="84"/>
      <c r="T12" s="251" t="str">
        <f t="shared" ref="T12:T29" si="3">IF(S12="","",S12/SUM(S$11:S$200))</f>
        <v/>
      </c>
      <c r="W12" s="61"/>
      <c r="X12" s="66"/>
      <c r="Y12" s="251" t="str">
        <f t="shared" ref="Y12:Y29" si="4">IF(X12="","",X12/SUM(X$11:X$200))</f>
        <v/>
      </c>
      <c r="Z12" s="66"/>
      <c r="AA12" s="84"/>
      <c r="AB12" s="61"/>
      <c r="AC12" s="66"/>
      <c r="AD12" s="251" t="str">
        <f t="shared" ref="AD12:AD29" si="5">IF(AC12="","",AC12/SUM(AC$11:AC$200))</f>
        <v/>
      </c>
      <c r="AE12" s="66"/>
      <c r="AF12" s="84"/>
      <c r="AG12" s="61"/>
      <c r="AH12" s="66"/>
      <c r="AI12" s="251" t="str">
        <f t="shared" ref="AI12:AI29" si="6">IF(AH12="","",AH12/SUM(AH$11:AH$200))</f>
        <v/>
      </c>
      <c r="AJ12" s="66"/>
      <c r="AK12" s="84"/>
      <c r="AL12" s="61"/>
      <c r="AM12" s="47"/>
      <c r="AN12" s="251" t="str">
        <f t="shared" ref="AN12:AN29" si="7">IF(AM12="","",AM12/SUM(AM$11:AM$200))</f>
        <v/>
      </c>
      <c r="AO12" s="47"/>
      <c r="AP12" s="84"/>
      <c r="AQ12" s="61"/>
      <c r="AR12" s="66"/>
      <c r="AS12" s="251" t="str">
        <f t="shared" ref="AS12:AS29" si="8">IF(AR12="","",AR12/SUM(AR$11:AR$200))</f>
        <v/>
      </c>
      <c r="AT12" s="66"/>
      <c r="AU12" s="84"/>
      <c r="AV12" s="61" t="s">
        <v>1138</v>
      </c>
      <c r="AW12" s="66">
        <v>11</v>
      </c>
      <c r="AX12" s="251">
        <f t="shared" ref="AX12:AX26" si="9">IF(AW12="","",AW12/SUM(AW$11:AW$200))</f>
        <v>7.3333333333333334E-2</v>
      </c>
      <c r="AY12" s="66"/>
      <c r="AZ12" s="84"/>
      <c r="BA12" s="61" t="s">
        <v>1138</v>
      </c>
      <c r="BB12" s="66">
        <v>10</v>
      </c>
      <c r="BC12" s="251">
        <f t="shared" ref="BC12:BC29" si="10">IF(BB12="","",BB12/SUM(BB$11:BB$200))</f>
        <v>6.6666666666666666E-2</v>
      </c>
      <c r="BD12" s="66"/>
      <c r="BE12" s="84">
        <v>-1</v>
      </c>
      <c r="BF12" s="61" t="s">
        <v>420</v>
      </c>
      <c r="BG12" s="66">
        <v>9</v>
      </c>
      <c r="BH12" s="251">
        <f t="shared" ref="BH12:BH29" si="11">IF(BG12="","",BG12/SUM(BG$11:BG$200))</f>
        <v>0.06</v>
      </c>
      <c r="BI12" s="66"/>
      <c r="BJ12" s="84">
        <v>-1</v>
      </c>
      <c r="BK12" s="61"/>
      <c r="BL12" s="66">
        <v>9</v>
      </c>
      <c r="BM12" s="251">
        <f t="shared" ref="BM12:BM29" si="12">IF(BL12="","",BL12/SUM(BL$11:BL$200))</f>
        <v>0.06</v>
      </c>
      <c r="BN12" s="66"/>
      <c r="BO12" s="84" t="s">
        <v>692</v>
      </c>
      <c r="BP12" s="61"/>
      <c r="BQ12" s="66"/>
      <c r="BR12" s="251" t="str">
        <f t="shared" ref="BR12:BR29" si="13">IF(BQ12="","",BQ12/SUM(BQ$11:BQ$200))</f>
        <v/>
      </c>
      <c r="BS12" s="66"/>
      <c r="BT12" s="84"/>
      <c r="BU12" s="61"/>
      <c r="BV12" s="66"/>
      <c r="BW12" s="251" t="str">
        <f t="shared" ref="BW12:BW29" si="14">IF(BV12="","",BV12/SUM(BV$11:BV$200))</f>
        <v/>
      </c>
      <c r="BX12" s="66"/>
      <c r="BY12" s="84"/>
      <c r="BZ12" s="61"/>
      <c r="CA12" s="66"/>
      <c r="CB12" s="251" t="str">
        <f t="shared" ref="CB12:CB29" si="15">IF(CA12="","",CA12/SUM(CA$11:CA$200))</f>
        <v/>
      </c>
      <c r="CC12" s="66"/>
      <c r="CD12" s="84"/>
      <c r="CE12" s="61"/>
      <c r="CF12" s="66"/>
      <c r="CG12" s="251" t="str">
        <f t="shared" ref="CG12:CG29" si="16">IF(CF12="","",CF12/SUM(CF$11:CF$200))</f>
        <v/>
      </c>
      <c r="CH12" s="66"/>
      <c r="CI12" s="84"/>
      <c r="CJ12" s="61"/>
      <c r="CK12" s="66"/>
      <c r="CL12" s="66"/>
      <c r="CM12" s="66"/>
      <c r="CN12" s="84"/>
      <c r="CO12" s="61"/>
      <c r="CP12" s="66"/>
      <c r="CQ12" s="66"/>
      <c r="CR12" s="66"/>
      <c r="CS12" s="84"/>
      <c r="CT12" s="61"/>
      <c r="CU12" s="66"/>
      <c r="CV12" s="66"/>
      <c r="CW12" s="66"/>
      <c r="CX12" s="84"/>
      <c r="CY12" s="61"/>
      <c r="CZ12" s="66"/>
      <c r="DA12" s="66"/>
      <c r="DB12" s="66"/>
      <c r="DC12" s="84"/>
      <c r="DD12" s="61"/>
      <c r="DE12" s="66"/>
      <c r="DF12" s="66"/>
      <c r="DG12" s="66"/>
      <c r="DH12" s="84"/>
      <c r="DI12" s="61"/>
      <c r="DJ12" s="66"/>
      <c r="DK12" s="66"/>
      <c r="DL12" s="66"/>
      <c r="DM12" s="84"/>
      <c r="DN12" s="61"/>
      <c r="DO12" s="66"/>
      <c r="DP12" s="66"/>
      <c r="DQ12" s="66"/>
      <c r="DR12" s="84"/>
      <c r="DS12" s="61"/>
      <c r="DT12" s="66"/>
      <c r="DU12" s="66"/>
      <c r="DV12" s="66"/>
      <c r="DW12" s="84"/>
      <c r="DX12" s="61"/>
      <c r="DY12" s="66"/>
      <c r="DZ12" s="66"/>
      <c r="EA12" s="66"/>
      <c r="EB12" s="84"/>
      <c r="EC12" s="61"/>
      <c r="ED12" s="66"/>
      <c r="EE12" s="66"/>
      <c r="EF12" s="66"/>
      <c r="EG12" s="84"/>
      <c r="EH12" s="61"/>
      <c r="EI12" s="66"/>
      <c r="EJ12" s="66"/>
      <c r="EK12" s="66"/>
      <c r="EL12" s="84"/>
      <c r="EM12" s="61"/>
      <c r="EN12" s="66"/>
      <c r="EO12" s="66"/>
      <c r="EP12" s="66"/>
      <c r="EQ12" s="84"/>
    </row>
    <row r="13" spans="1:147" ht="13.5" customHeight="1">
      <c r="A13" s="85" t="s">
        <v>355</v>
      </c>
      <c r="B13" s="2" t="s">
        <v>1096</v>
      </c>
      <c r="C13" s="19" t="s">
        <v>1096</v>
      </c>
      <c r="E13" s="251" t="str">
        <f t="shared" si="0"/>
        <v/>
      </c>
      <c r="G13" s="83"/>
      <c r="H13" s="61"/>
      <c r="J13" s="251" t="str">
        <f t="shared" si="1"/>
        <v/>
      </c>
      <c r="L13" s="84"/>
      <c r="M13" s="2" t="s">
        <v>1096</v>
      </c>
      <c r="N13" s="2">
        <v>18</v>
      </c>
      <c r="O13" s="251">
        <f t="shared" si="2"/>
        <v>0.12</v>
      </c>
      <c r="Q13" s="84"/>
      <c r="R13" s="2" t="s">
        <v>1096</v>
      </c>
      <c r="S13" s="2">
        <v>18</v>
      </c>
      <c r="T13" s="251">
        <f t="shared" si="3"/>
        <v>0.12</v>
      </c>
      <c r="V13" s="2">
        <v>0</v>
      </c>
      <c r="W13" s="61" t="s">
        <v>1096</v>
      </c>
      <c r="X13" s="66">
        <v>18</v>
      </c>
      <c r="Y13" s="251">
        <f t="shared" si="4"/>
        <v>0.12</v>
      </c>
      <c r="Z13" s="66"/>
      <c r="AA13" s="84"/>
      <c r="AB13" s="61"/>
      <c r="AC13" s="66"/>
      <c r="AD13" s="251" t="str">
        <f t="shared" si="5"/>
        <v/>
      </c>
      <c r="AE13" s="66"/>
      <c r="AF13" s="84"/>
      <c r="AG13" s="61"/>
      <c r="AH13" s="66"/>
      <c r="AI13" s="251" t="str">
        <f t="shared" si="6"/>
        <v/>
      </c>
      <c r="AJ13" s="66"/>
      <c r="AK13" s="84"/>
      <c r="AL13" s="61"/>
      <c r="AM13" s="47"/>
      <c r="AN13" s="251" t="str">
        <f t="shared" si="7"/>
        <v/>
      </c>
      <c r="AO13" s="47"/>
      <c r="AP13" s="84"/>
      <c r="AQ13" s="61"/>
      <c r="AR13" s="66"/>
      <c r="AS13" s="251" t="str">
        <f t="shared" si="8"/>
        <v/>
      </c>
      <c r="AT13" s="66"/>
      <c r="AU13" s="84"/>
      <c r="AV13" s="61"/>
      <c r="AW13" s="66"/>
      <c r="AX13" s="251" t="str">
        <f t="shared" si="9"/>
        <v/>
      </c>
      <c r="AY13" s="66"/>
      <c r="AZ13" s="84"/>
      <c r="BA13" s="61"/>
      <c r="BB13" s="66"/>
      <c r="BC13" s="251" t="str">
        <f t="shared" si="10"/>
        <v/>
      </c>
      <c r="BD13" s="66"/>
      <c r="BE13" s="84"/>
      <c r="BF13" s="61"/>
      <c r="BG13" s="66"/>
      <c r="BH13" s="251" t="str">
        <f t="shared" si="11"/>
        <v/>
      </c>
      <c r="BI13" s="66"/>
      <c r="BJ13" s="84"/>
      <c r="BK13" s="61"/>
      <c r="BL13" s="66"/>
      <c r="BM13" s="251" t="str">
        <f t="shared" si="12"/>
        <v/>
      </c>
      <c r="BN13" s="66"/>
      <c r="BO13" s="84"/>
      <c r="BP13" s="61"/>
      <c r="BQ13" s="66"/>
      <c r="BR13" s="251" t="str">
        <f t="shared" si="13"/>
        <v/>
      </c>
      <c r="BS13" s="66"/>
      <c r="BT13" s="84"/>
      <c r="BU13" s="61"/>
      <c r="BV13" s="66"/>
      <c r="BW13" s="251" t="str">
        <f t="shared" si="14"/>
        <v/>
      </c>
      <c r="BX13" s="66"/>
      <c r="BY13" s="84"/>
      <c r="BZ13" s="61"/>
      <c r="CA13" s="66"/>
      <c r="CB13" s="251" t="str">
        <f t="shared" si="15"/>
        <v/>
      </c>
      <c r="CC13" s="66"/>
      <c r="CD13" s="84"/>
      <c r="CE13" s="61"/>
      <c r="CF13" s="66"/>
      <c r="CG13" s="251" t="str">
        <f t="shared" si="16"/>
        <v/>
      </c>
      <c r="CH13" s="66"/>
      <c r="CI13" s="84"/>
      <c r="CJ13" s="61"/>
      <c r="CK13" s="66"/>
      <c r="CL13" s="66"/>
      <c r="CM13" s="66"/>
      <c r="CN13" s="84"/>
      <c r="CO13" s="61"/>
      <c r="CP13" s="66"/>
      <c r="CQ13" s="66"/>
      <c r="CR13" s="66"/>
      <c r="CS13" s="84"/>
      <c r="CT13" s="61"/>
      <c r="CU13" s="66"/>
      <c r="CV13" s="66"/>
      <c r="CW13" s="66"/>
      <c r="CX13" s="84"/>
      <c r="CY13" s="61"/>
      <c r="CZ13" s="66"/>
      <c r="DA13" s="66"/>
      <c r="DB13" s="66"/>
      <c r="DC13" s="84"/>
      <c r="DD13" s="61"/>
      <c r="DE13" s="66"/>
      <c r="DF13" s="66"/>
      <c r="DG13" s="66"/>
      <c r="DH13" s="84"/>
      <c r="DI13" s="61"/>
      <c r="DJ13" s="66"/>
      <c r="DK13" s="66"/>
      <c r="DL13" s="66"/>
      <c r="DM13" s="84"/>
      <c r="DN13" s="61"/>
      <c r="DO13" s="66"/>
      <c r="DP13" s="66"/>
      <c r="DQ13" s="66"/>
      <c r="DR13" s="84"/>
      <c r="DS13" s="61"/>
      <c r="DT13" s="66"/>
      <c r="DU13" s="66"/>
      <c r="DV13" s="66"/>
      <c r="DW13" s="84"/>
      <c r="DX13" s="61"/>
      <c r="DY13" s="66"/>
      <c r="DZ13" s="66"/>
      <c r="EA13" s="66"/>
      <c r="EB13" s="84"/>
      <c r="EC13" s="61"/>
      <c r="ED13" s="66"/>
      <c r="EE13" s="66"/>
      <c r="EF13" s="66"/>
      <c r="EG13" s="84"/>
      <c r="EH13" s="61"/>
      <c r="EI13" s="66"/>
      <c r="EJ13" s="66"/>
      <c r="EK13" s="66"/>
      <c r="EL13" s="84"/>
      <c r="EM13" s="61"/>
      <c r="EN13" s="66"/>
      <c r="EO13" s="66"/>
      <c r="EP13" s="66"/>
      <c r="EQ13" s="84"/>
    </row>
    <row r="14" spans="1:147" ht="13.5" customHeight="1">
      <c r="A14" s="82" t="s">
        <v>359</v>
      </c>
      <c r="B14" s="2" t="s">
        <v>1090</v>
      </c>
      <c r="C14" s="19" t="s">
        <v>1090</v>
      </c>
      <c r="E14" s="251" t="str">
        <f t="shared" si="0"/>
        <v/>
      </c>
      <c r="G14" s="83"/>
      <c r="H14" s="61"/>
      <c r="J14" s="251" t="str">
        <f t="shared" si="1"/>
        <v/>
      </c>
      <c r="L14" s="84"/>
      <c r="M14" s="2" t="s">
        <v>1090</v>
      </c>
      <c r="N14" s="2">
        <v>13</v>
      </c>
      <c r="O14" s="251">
        <f t="shared" si="2"/>
        <v>8.666666666666667E-2</v>
      </c>
      <c r="Q14" s="84"/>
      <c r="R14" s="2" t="s">
        <v>1090</v>
      </c>
      <c r="S14" s="2">
        <v>12</v>
      </c>
      <c r="T14" s="251">
        <f t="shared" si="3"/>
        <v>0.08</v>
      </c>
      <c r="V14" s="2">
        <v>-1</v>
      </c>
      <c r="W14" s="61" t="s">
        <v>1090</v>
      </c>
      <c r="X14" s="66">
        <v>12</v>
      </c>
      <c r="Y14" s="251">
        <f t="shared" si="4"/>
        <v>0.08</v>
      </c>
      <c r="Z14" s="66"/>
      <c r="AA14" s="84"/>
      <c r="AB14" s="61"/>
      <c r="AC14" s="66"/>
      <c r="AD14" s="251" t="str">
        <f t="shared" si="5"/>
        <v/>
      </c>
      <c r="AE14" s="66"/>
      <c r="AF14" s="84"/>
      <c r="AG14" s="61"/>
      <c r="AH14" s="66"/>
      <c r="AI14" s="251" t="str">
        <f t="shared" si="6"/>
        <v/>
      </c>
      <c r="AJ14" s="66"/>
      <c r="AK14" s="84"/>
      <c r="AL14" s="61"/>
      <c r="AM14" s="47"/>
      <c r="AN14" s="251" t="str">
        <f t="shared" si="7"/>
        <v/>
      </c>
      <c r="AO14" s="47"/>
      <c r="AP14" s="84"/>
      <c r="AQ14" s="61"/>
      <c r="AR14" s="66"/>
      <c r="AS14" s="251" t="str">
        <f t="shared" si="8"/>
        <v/>
      </c>
      <c r="AT14" s="66"/>
      <c r="AU14" s="84"/>
      <c r="AV14" s="61"/>
      <c r="AW14" s="66"/>
      <c r="AX14" s="251" t="str">
        <f t="shared" si="9"/>
        <v/>
      </c>
      <c r="AY14" s="66"/>
      <c r="AZ14" s="84"/>
      <c r="BA14" s="61"/>
      <c r="BB14" s="66"/>
      <c r="BC14" s="251" t="str">
        <f t="shared" si="10"/>
        <v/>
      </c>
      <c r="BD14" s="66"/>
      <c r="BE14" s="84"/>
      <c r="BF14" s="61"/>
      <c r="BG14" s="66"/>
      <c r="BH14" s="251" t="str">
        <f t="shared" si="11"/>
        <v/>
      </c>
      <c r="BI14" s="66"/>
      <c r="BJ14" s="84"/>
      <c r="BK14" s="61"/>
      <c r="BL14" s="66"/>
      <c r="BM14" s="251" t="str">
        <f t="shared" si="12"/>
        <v/>
      </c>
      <c r="BN14" s="66"/>
      <c r="BO14" s="84"/>
      <c r="BP14" s="61"/>
      <c r="BQ14" s="66"/>
      <c r="BR14" s="251" t="str">
        <f t="shared" si="13"/>
        <v/>
      </c>
      <c r="BS14" s="66"/>
      <c r="BT14" s="84"/>
      <c r="BU14" s="61"/>
      <c r="BV14" s="66"/>
      <c r="BW14" s="251" t="str">
        <f t="shared" si="14"/>
        <v/>
      </c>
      <c r="BX14" s="66"/>
      <c r="BY14" s="84"/>
      <c r="BZ14" s="61"/>
      <c r="CA14" s="66"/>
      <c r="CB14" s="251" t="str">
        <f t="shared" si="15"/>
        <v/>
      </c>
      <c r="CC14" s="66"/>
      <c r="CD14" s="84"/>
      <c r="CE14" s="61"/>
      <c r="CF14" s="66"/>
      <c r="CG14" s="251" t="str">
        <f t="shared" si="16"/>
        <v/>
      </c>
      <c r="CH14" s="66"/>
      <c r="CI14" s="84"/>
      <c r="CJ14" s="61"/>
      <c r="CK14" s="66"/>
      <c r="CL14" s="66"/>
      <c r="CM14" s="66"/>
      <c r="CN14" s="84"/>
      <c r="CO14" s="61"/>
      <c r="CP14" s="66"/>
      <c r="CQ14" s="66"/>
      <c r="CR14" s="66"/>
      <c r="CS14" s="84"/>
      <c r="CT14" s="61"/>
      <c r="CU14" s="66"/>
      <c r="CV14" s="66"/>
      <c r="CW14" s="66"/>
      <c r="CX14" s="84"/>
      <c r="CY14" s="61"/>
      <c r="CZ14" s="66"/>
      <c r="DA14" s="66"/>
      <c r="DB14" s="66"/>
      <c r="DC14" s="84"/>
      <c r="DD14" s="61"/>
      <c r="DE14" s="66"/>
      <c r="DF14" s="66"/>
      <c r="DG14" s="66"/>
      <c r="DH14" s="84"/>
      <c r="DI14" s="61"/>
      <c r="DJ14" s="66"/>
      <c r="DK14" s="66"/>
      <c r="DL14" s="66"/>
      <c r="DM14" s="84"/>
      <c r="DN14" s="61"/>
      <c r="DO14" s="66"/>
      <c r="DP14" s="66"/>
      <c r="DQ14" s="66"/>
      <c r="DR14" s="84"/>
      <c r="DS14" s="61"/>
      <c r="DT14" s="66"/>
      <c r="DU14" s="66"/>
      <c r="DV14" s="66"/>
      <c r="DW14" s="84"/>
      <c r="DX14" s="61"/>
      <c r="DY14" s="66"/>
      <c r="DZ14" s="66"/>
      <c r="EA14" s="66"/>
      <c r="EB14" s="84"/>
      <c r="EC14" s="61"/>
      <c r="ED14" s="66"/>
      <c r="EE14" s="66"/>
      <c r="EF14" s="66"/>
      <c r="EG14" s="84"/>
      <c r="EH14" s="61"/>
      <c r="EI14" s="66"/>
      <c r="EJ14" s="66"/>
      <c r="EK14" s="66"/>
      <c r="EL14" s="84"/>
      <c r="EM14" s="61"/>
      <c r="EN14" s="66"/>
      <c r="EO14" s="66"/>
      <c r="EP14" s="66"/>
      <c r="EQ14" s="84"/>
    </row>
    <row r="15" spans="1:147" ht="13.5" customHeight="1">
      <c r="A15" s="82" t="s">
        <v>345</v>
      </c>
      <c r="B15" s="2" t="s">
        <v>1139</v>
      </c>
      <c r="C15" s="19" t="s">
        <v>1139</v>
      </c>
      <c r="E15" s="251" t="str">
        <f t="shared" si="0"/>
        <v/>
      </c>
      <c r="G15" s="83"/>
      <c r="H15" s="61"/>
      <c r="J15" s="251" t="str">
        <f t="shared" si="1"/>
        <v/>
      </c>
      <c r="L15" s="84"/>
      <c r="M15" s="2"/>
      <c r="N15" s="2"/>
      <c r="O15" s="251" t="str">
        <f t="shared" si="2"/>
        <v/>
      </c>
      <c r="Q15" s="84"/>
      <c r="T15" s="251" t="str">
        <f t="shared" si="3"/>
        <v/>
      </c>
      <c r="W15" s="61"/>
      <c r="X15" s="66"/>
      <c r="Y15" s="251" t="str">
        <f t="shared" si="4"/>
        <v/>
      </c>
      <c r="Z15" s="66"/>
      <c r="AA15" s="84"/>
      <c r="AB15" s="61"/>
      <c r="AC15" s="66"/>
      <c r="AD15" s="251" t="str">
        <f t="shared" si="5"/>
        <v/>
      </c>
      <c r="AE15" s="66"/>
      <c r="AF15" s="84"/>
      <c r="AG15" s="61"/>
      <c r="AH15" s="66"/>
      <c r="AI15" s="251" t="str">
        <f t="shared" si="6"/>
        <v/>
      </c>
      <c r="AJ15" s="66"/>
      <c r="AK15" s="84"/>
      <c r="AL15" s="61"/>
      <c r="AM15" s="47"/>
      <c r="AN15" s="251" t="str">
        <f t="shared" si="7"/>
        <v/>
      </c>
      <c r="AO15" s="47"/>
      <c r="AP15" s="84"/>
      <c r="AQ15" s="61"/>
      <c r="AR15" s="66"/>
      <c r="AS15" s="251" t="str">
        <f t="shared" si="8"/>
        <v/>
      </c>
      <c r="AT15" s="66"/>
      <c r="AU15" s="84"/>
      <c r="AV15" s="61" t="s">
        <v>1140</v>
      </c>
      <c r="AW15" s="66">
        <v>25</v>
      </c>
      <c r="AX15" s="251">
        <f t="shared" si="9"/>
        <v>0.16666666666666666</v>
      </c>
      <c r="AY15" s="66"/>
      <c r="AZ15" s="84"/>
      <c r="BA15" s="61" t="s">
        <v>1140</v>
      </c>
      <c r="BB15" s="66">
        <v>25</v>
      </c>
      <c r="BC15" s="251">
        <f t="shared" si="10"/>
        <v>0.16666666666666666</v>
      </c>
      <c r="BD15" s="66"/>
      <c r="BE15" s="84" t="s">
        <v>692</v>
      </c>
      <c r="BF15" s="61" t="s">
        <v>1140</v>
      </c>
      <c r="BG15" s="66">
        <v>25</v>
      </c>
      <c r="BH15" s="251">
        <f t="shared" si="11"/>
        <v>0.16666666666666666</v>
      </c>
      <c r="BI15" s="66"/>
      <c r="BJ15" s="84" t="s">
        <v>692</v>
      </c>
      <c r="BK15" s="61" t="s">
        <v>636</v>
      </c>
      <c r="BL15" s="66">
        <v>27</v>
      </c>
      <c r="BM15" s="251">
        <f t="shared" si="12"/>
        <v>0.18</v>
      </c>
      <c r="BN15" s="66"/>
      <c r="BO15" s="84">
        <v>2</v>
      </c>
      <c r="BP15" s="61" t="s">
        <v>636</v>
      </c>
      <c r="BQ15" s="66">
        <v>50</v>
      </c>
      <c r="BR15" s="251">
        <f t="shared" si="13"/>
        <v>0.33333333333333331</v>
      </c>
      <c r="BS15" s="66"/>
      <c r="BT15" s="84"/>
      <c r="BU15" s="61" t="s">
        <v>636</v>
      </c>
      <c r="BV15" s="66">
        <v>50</v>
      </c>
      <c r="BW15" s="251">
        <f t="shared" si="14"/>
        <v>0.33333333333333331</v>
      </c>
      <c r="BX15" s="66"/>
      <c r="BY15" s="84">
        <v>0</v>
      </c>
      <c r="BZ15" s="61" t="s">
        <v>636</v>
      </c>
      <c r="CA15" s="66">
        <v>50</v>
      </c>
      <c r="CB15" s="251">
        <f t="shared" si="15"/>
        <v>0.33333333333333331</v>
      </c>
      <c r="CC15" s="66"/>
      <c r="CD15" s="84"/>
      <c r="CE15" s="61" t="s">
        <v>636</v>
      </c>
      <c r="CF15" s="66">
        <v>50</v>
      </c>
      <c r="CG15" s="251">
        <f t="shared" si="16"/>
        <v>0.33333333333333331</v>
      </c>
      <c r="CH15" s="66"/>
      <c r="CI15" s="84"/>
      <c r="CJ15" s="61"/>
      <c r="CK15" s="66"/>
      <c r="CL15" s="66"/>
      <c r="CM15" s="66"/>
      <c r="CN15" s="84"/>
      <c r="CO15" s="61"/>
      <c r="CP15" s="66"/>
      <c r="CQ15" s="66"/>
      <c r="CR15" s="66"/>
      <c r="CS15" s="84"/>
      <c r="CT15" s="61"/>
      <c r="CU15" s="66"/>
      <c r="CV15" s="66"/>
      <c r="CW15" s="66"/>
      <c r="CX15" s="84"/>
      <c r="CY15" s="61"/>
      <c r="CZ15" s="66"/>
      <c r="DA15" s="66"/>
      <c r="DB15" s="66"/>
      <c r="DC15" s="84"/>
      <c r="DD15" s="61"/>
      <c r="DE15" s="66"/>
      <c r="DF15" s="66"/>
      <c r="DG15" s="66"/>
      <c r="DH15" s="84"/>
      <c r="DI15" s="61"/>
      <c r="DJ15" s="66"/>
      <c r="DK15" s="66"/>
      <c r="DL15" s="66"/>
      <c r="DM15" s="84"/>
      <c r="DN15" s="61"/>
      <c r="DO15" s="66"/>
      <c r="DP15" s="66"/>
      <c r="DQ15" s="66"/>
      <c r="DR15" s="84"/>
      <c r="DS15" s="61"/>
      <c r="DT15" s="66"/>
      <c r="DU15" s="66"/>
      <c r="DV15" s="66"/>
      <c r="DW15" s="84"/>
      <c r="DX15" s="61"/>
      <c r="DY15" s="66"/>
      <c r="DZ15" s="66"/>
      <c r="EA15" s="66"/>
      <c r="EB15" s="84"/>
      <c r="EC15" s="61"/>
      <c r="ED15" s="66"/>
      <c r="EE15" s="66"/>
      <c r="EF15" s="66"/>
      <c r="EG15" s="84"/>
      <c r="EH15" s="61"/>
      <c r="EI15" s="66"/>
      <c r="EJ15" s="66"/>
      <c r="EK15" s="66"/>
      <c r="EL15" s="84"/>
      <c r="EM15" s="61"/>
      <c r="EN15" s="66"/>
      <c r="EO15" s="66"/>
      <c r="EP15" s="66"/>
      <c r="EQ15" s="84"/>
    </row>
    <row r="16" spans="1:147" ht="13.5" customHeight="1">
      <c r="A16" s="82" t="s">
        <v>298</v>
      </c>
      <c r="B16" s="2" t="s">
        <v>1081</v>
      </c>
      <c r="C16" s="19" t="s">
        <v>1081</v>
      </c>
      <c r="D16" s="2">
        <v>74</v>
      </c>
      <c r="E16" s="251">
        <f t="shared" si="0"/>
        <v>0.49333333333333335</v>
      </c>
      <c r="G16" s="83"/>
      <c r="H16" s="61" t="s">
        <v>1083</v>
      </c>
      <c r="I16" s="66">
        <v>65</v>
      </c>
      <c r="J16" s="251">
        <f t="shared" si="1"/>
        <v>0.43333333333333335</v>
      </c>
      <c r="L16" s="84"/>
      <c r="M16" s="2" t="s">
        <v>1083</v>
      </c>
      <c r="N16" s="2">
        <v>61</v>
      </c>
      <c r="O16" s="251">
        <f t="shared" si="2"/>
        <v>0.40666666666666668</v>
      </c>
      <c r="Q16" s="84"/>
      <c r="R16" s="2" t="s">
        <v>1083</v>
      </c>
      <c r="S16" s="2">
        <v>61</v>
      </c>
      <c r="T16" s="251">
        <f t="shared" si="3"/>
        <v>0.40666666666666668</v>
      </c>
      <c r="V16" s="2">
        <v>0</v>
      </c>
      <c r="W16" s="61" t="s">
        <v>1083</v>
      </c>
      <c r="X16" s="66">
        <v>61</v>
      </c>
      <c r="Y16" s="251">
        <f t="shared" si="4"/>
        <v>0.40666666666666668</v>
      </c>
      <c r="Z16" s="66"/>
      <c r="AA16" s="84"/>
      <c r="AB16" s="61" t="s">
        <v>1083</v>
      </c>
      <c r="AC16" s="66">
        <v>43</v>
      </c>
      <c r="AD16" s="251">
        <f t="shared" si="5"/>
        <v>0.28666666666666668</v>
      </c>
      <c r="AE16" s="66"/>
      <c r="AF16" s="84"/>
      <c r="AG16" s="61" t="s">
        <v>1083</v>
      </c>
      <c r="AH16" s="66">
        <v>43</v>
      </c>
      <c r="AI16" s="251">
        <f t="shared" si="6"/>
        <v>0.28666666666666668</v>
      </c>
      <c r="AJ16" s="66"/>
      <c r="AK16" s="84"/>
      <c r="AL16" s="61" t="s">
        <v>1083</v>
      </c>
      <c r="AM16" s="47">
        <v>43</v>
      </c>
      <c r="AN16" s="251">
        <f t="shared" si="7"/>
        <v>0.28666666666666668</v>
      </c>
      <c r="AO16" s="47"/>
      <c r="AP16" s="84"/>
      <c r="AQ16" s="61" t="s">
        <v>1083</v>
      </c>
      <c r="AR16" s="66">
        <v>43</v>
      </c>
      <c r="AS16" s="251">
        <f t="shared" si="8"/>
        <v>0.28666666666666668</v>
      </c>
      <c r="AT16" s="66"/>
      <c r="AU16" s="84">
        <v>0</v>
      </c>
      <c r="AV16" s="61" t="s">
        <v>1087</v>
      </c>
      <c r="AW16" s="66">
        <v>36</v>
      </c>
      <c r="AX16" s="251">
        <f t="shared" si="9"/>
        <v>0.24</v>
      </c>
      <c r="AY16" s="66"/>
      <c r="AZ16" s="84"/>
      <c r="BA16" s="61" t="s">
        <v>1087</v>
      </c>
      <c r="BB16" s="66">
        <v>25</v>
      </c>
      <c r="BC16" s="251">
        <f t="shared" si="10"/>
        <v>0.16666666666666666</v>
      </c>
      <c r="BD16" s="66"/>
      <c r="BE16" s="84">
        <v>-11</v>
      </c>
      <c r="BF16" s="61" t="s">
        <v>1087</v>
      </c>
      <c r="BG16" s="66">
        <v>26</v>
      </c>
      <c r="BH16" s="251">
        <f t="shared" si="11"/>
        <v>0.17333333333333334</v>
      </c>
      <c r="BI16" s="66"/>
      <c r="BJ16" s="84">
        <v>1</v>
      </c>
      <c r="BK16" s="61" t="s">
        <v>1087</v>
      </c>
      <c r="BL16" s="66">
        <v>22</v>
      </c>
      <c r="BM16" s="251">
        <f t="shared" si="12"/>
        <v>0.14666666666666667</v>
      </c>
      <c r="BN16" s="66"/>
      <c r="BO16" s="84">
        <v>-4</v>
      </c>
      <c r="BP16" s="61" t="s">
        <v>1087</v>
      </c>
      <c r="BQ16" s="66">
        <v>15</v>
      </c>
      <c r="BR16" s="251">
        <f t="shared" si="13"/>
        <v>0.1</v>
      </c>
      <c r="BS16" s="66"/>
      <c r="BT16" s="84"/>
      <c r="BU16" s="61" t="s">
        <v>1087</v>
      </c>
      <c r="BV16" s="66">
        <v>16</v>
      </c>
      <c r="BW16" s="251">
        <f t="shared" si="14"/>
        <v>0.10666666666666667</v>
      </c>
      <c r="BX16" s="66"/>
      <c r="BY16" s="84">
        <v>1</v>
      </c>
      <c r="BZ16" s="61" t="s">
        <v>1087</v>
      </c>
      <c r="CA16" s="66">
        <v>15</v>
      </c>
      <c r="CB16" s="251">
        <f t="shared" si="15"/>
        <v>0.1</v>
      </c>
      <c r="CC16" s="66"/>
      <c r="CD16" s="84"/>
      <c r="CE16" s="61" t="s">
        <v>1087</v>
      </c>
      <c r="CF16" s="66">
        <v>15</v>
      </c>
      <c r="CG16" s="251">
        <f t="shared" si="16"/>
        <v>0.1</v>
      </c>
      <c r="CH16" s="66"/>
      <c r="CI16" s="84"/>
      <c r="CJ16" s="61"/>
      <c r="CK16" s="66"/>
      <c r="CL16" s="66"/>
      <c r="CM16" s="66"/>
      <c r="CN16" s="84"/>
      <c r="CO16" s="61"/>
      <c r="CP16" s="66"/>
      <c r="CQ16" s="66"/>
      <c r="CR16" s="66"/>
      <c r="CS16" s="84"/>
      <c r="CT16" s="61"/>
      <c r="CU16" s="66"/>
      <c r="CV16" s="66"/>
      <c r="CW16" s="66"/>
      <c r="CX16" s="84"/>
      <c r="CY16" s="61"/>
      <c r="CZ16" s="66"/>
      <c r="DA16" s="66"/>
      <c r="DB16" s="66"/>
      <c r="DC16" s="84"/>
      <c r="DD16" s="61"/>
      <c r="DE16" s="66"/>
      <c r="DF16" s="66"/>
      <c r="DG16" s="66"/>
      <c r="DH16" s="84"/>
      <c r="DI16" s="61"/>
      <c r="DJ16" s="66"/>
      <c r="DK16" s="66"/>
      <c r="DL16" s="66"/>
      <c r="DM16" s="84"/>
      <c r="DN16" s="61"/>
      <c r="DO16" s="66"/>
      <c r="DP16" s="66"/>
      <c r="DQ16" s="66"/>
      <c r="DR16" s="84"/>
      <c r="DS16" s="61"/>
      <c r="DT16" s="66"/>
      <c r="DU16" s="66"/>
      <c r="DV16" s="66"/>
      <c r="DW16" s="84"/>
      <c r="DX16" s="61"/>
      <c r="DY16" s="66"/>
      <c r="DZ16" s="66"/>
      <c r="EA16" s="66"/>
      <c r="EB16" s="84"/>
      <c r="EC16" s="61"/>
      <c r="ED16" s="66"/>
      <c r="EE16" s="66"/>
      <c r="EF16" s="66"/>
      <c r="EG16" s="84"/>
      <c r="EH16" s="61"/>
      <c r="EI16" s="66"/>
      <c r="EJ16" s="66"/>
      <c r="EK16" s="66"/>
      <c r="EL16" s="84"/>
      <c r="EM16" s="61"/>
      <c r="EN16" s="66"/>
      <c r="EO16" s="66"/>
      <c r="EP16" s="66"/>
      <c r="EQ16" s="84"/>
    </row>
    <row r="17" spans="1:147" ht="13.5" customHeight="1">
      <c r="A17" s="82" t="s">
        <v>281</v>
      </c>
      <c r="B17" s="2" t="s">
        <v>678</v>
      </c>
      <c r="C17" s="19" t="s">
        <v>678</v>
      </c>
      <c r="E17" s="251" t="str">
        <f t="shared" si="0"/>
        <v/>
      </c>
      <c r="G17" s="83"/>
      <c r="H17" s="61"/>
      <c r="I17" s="66">
        <v>8</v>
      </c>
      <c r="J17" s="251">
        <f t="shared" si="1"/>
        <v>5.3333333333333337E-2</v>
      </c>
      <c r="L17" s="84"/>
      <c r="M17" s="2"/>
      <c r="N17" s="2"/>
      <c r="O17" s="251" t="str">
        <f t="shared" si="2"/>
        <v/>
      </c>
      <c r="Q17" s="84"/>
      <c r="T17" s="251" t="str">
        <f t="shared" si="3"/>
        <v/>
      </c>
      <c r="W17" s="61"/>
      <c r="X17" s="66"/>
      <c r="Y17" s="251" t="str">
        <f t="shared" si="4"/>
        <v/>
      </c>
      <c r="Z17" s="66"/>
      <c r="AA17" s="84"/>
      <c r="AB17" s="61"/>
      <c r="AC17" s="66"/>
      <c r="AD17" s="251" t="str">
        <f t="shared" si="5"/>
        <v/>
      </c>
      <c r="AE17" s="66"/>
      <c r="AF17" s="84"/>
      <c r="AG17" s="61"/>
      <c r="AH17" s="66"/>
      <c r="AI17" s="251" t="str">
        <f t="shared" si="6"/>
        <v/>
      </c>
      <c r="AJ17" s="66"/>
      <c r="AK17" s="84"/>
      <c r="AL17" s="61"/>
      <c r="AM17" s="47"/>
      <c r="AN17" s="251" t="str">
        <f t="shared" si="7"/>
        <v/>
      </c>
      <c r="AO17" s="47"/>
      <c r="AP17" s="84"/>
      <c r="AQ17" s="61"/>
      <c r="AR17" s="66"/>
      <c r="AS17" s="251" t="str">
        <f t="shared" si="8"/>
        <v/>
      </c>
      <c r="AT17" s="66"/>
      <c r="AU17" s="84"/>
      <c r="AV17" s="61"/>
      <c r="AW17" s="66"/>
      <c r="AX17" s="251" t="str">
        <f t="shared" si="9"/>
        <v/>
      </c>
      <c r="AY17" s="66"/>
      <c r="AZ17" s="84"/>
      <c r="BA17" s="61"/>
      <c r="BB17" s="66"/>
      <c r="BC17" s="251" t="str">
        <f t="shared" si="10"/>
        <v/>
      </c>
      <c r="BD17" s="66"/>
      <c r="BE17" s="84"/>
      <c r="BF17" s="61"/>
      <c r="BG17" s="66"/>
      <c r="BH17" s="251" t="str">
        <f t="shared" si="11"/>
        <v/>
      </c>
      <c r="BI17" s="66"/>
      <c r="BJ17" s="84"/>
      <c r="BK17" s="61"/>
      <c r="BL17" s="66"/>
      <c r="BM17" s="251" t="str">
        <f t="shared" si="12"/>
        <v/>
      </c>
      <c r="BN17" s="66"/>
      <c r="BO17" s="84"/>
      <c r="BP17" s="61"/>
      <c r="BQ17" s="66"/>
      <c r="BR17" s="251" t="str">
        <f t="shared" si="13"/>
        <v/>
      </c>
      <c r="BS17" s="66"/>
      <c r="BT17" s="84"/>
      <c r="BU17" s="61"/>
      <c r="BV17" s="66"/>
      <c r="BW17" s="251" t="str">
        <f t="shared" si="14"/>
        <v/>
      </c>
      <c r="BX17" s="66"/>
      <c r="BY17" s="84"/>
      <c r="BZ17" s="61"/>
      <c r="CA17" s="66"/>
      <c r="CB17" s="251" t="str">
        <f t="shared" si="15"/>
        <v/>
      </c>
      <c r="CC17" s="66"/>
      <c r="CD17" s="84"/>
      <c r="CE17" s="61"/>
      <c r="CF17" s="66"/>
      <c r="CG17" s="251" t="str">
        <f t="shared" si="16"/>
        <v/>
      </c>
      <c r="CH17" s="66"/>
      <c r="CI17" s="84"/>
      <c r="CJ17" s="61"/>
      <c r="CK17" s="66"/>
      <c r="CL17" s="66"/>
      <c r="CM17" s="66"/>
      <c r="CN17" s="84"/>
      <c r="CO17" s="61"/>
      <c r="CP17" s="66"/>
      <c r="CQ17" s="66"/>
      <c r="CR17" s="66"/>
      <c r="CS17" s="84"/>
      <c r="CT17" s="61"/>
      <c r="CU17" s="66"/>
      <c r="CV17" s="66"/>
      <c r="CW17" s="66"/>
      <c r="CX17" s="84"/>
      <c r="CY17" s="61"/>
      <c r="CZ17" s="66"/>
      <c r="DA17" s="66"/>
      <c r="DB17" s="66"/>
      <c r="DC17" s="84"/>
      <c r="DD17" s="61"/>
      <c r="DE17" s="66"/>
      <c r="DF17" s="66"/>
      <c r="DG17" s="66"/>
      <c r="DH17" s="84"/>
      <c r="DI17" s="61"/>
      <c r="DJ17" s="66"/>
      <c r="DK17" s="66"/>
      <c r="DL17" s="66"/>
      <c r="DM17" s="84"/>
      <c r="DN17" s="61"/>
      <c r="DO17" s="66"/>
      <c r="DP17" s="66"/>
      <c r="DQ17" s="66"/>
      <c r="DR17" s="84"/>
      <c r="DS17" s="61"/>
      <c r="DT17" s="66"/>
      <c r="DU17" s="66"/>
      <c r="DV17" s="66"/>
      <c r="DW17" s="84"/>
      <c r="DX17" s="61"/>
      <c r="DY17" s="66"/>
      <c r="DZ17" s="66"/>
      <c r="EA17" s="66"/>
      <c r="EB17" s="84"/>
      <c r="EC17" s="61"/>
      <c r="ED17" s="66"/>
      <c r="EE17" s="66"/>
      <c r="EF17" s="66"/>
      <c r="EG17" s="84"/>
      <c r="EH17" s="61"/>
      <c r="EI17" s="66"/>
      <c r="EJ17" s="66"/>
      <c r="EK17" s="66"/>
      <c r="EL17" s="84"/>
      <c r="EM17" s="61"/>
      <c r="EN17" s="66"/>
      <c r="EO17" s="66"/>
      <c r="EP17" s="66"/>
      <c r="EQ17" s="84"/>
    </row>
    <row r="18" spans="1:147" ht="13.5" customHeight="1">
      <c r="A18" s="82" t="s">
        <v>316</v>
      </c>
      <c r="B18" s="2" t="s">
        <v>1141</v>
      </c>
      <c r="C18" s="19" t="s">
        <v>1141</v>
      </c>
      <c r="E18" s="251" t="str">
        <f t="shared" si="0"/>
        <v/>
      </c>
      <c r="G18" s="83"/>
      <c r="H18" s="61" t="s">
        <v>1141</v>
      </c>
      <c r="I18" s="66">
        <v>6</v>
      </c>
      <c r="J18" s="251">
        <f t="shared" si="1"/>
        <v>0.04</v>
      </c>
      <c r="L18" s="84"/>
      <c r="M18" s="2"/>
      <c r="N18" s="2"/>
      <c r="O18" s="251" t="str">
        <f t="shared" si="2"/>
        <v/>
      </c>
      <c r="Q18" s="84"/>
      <c r="T18" s="251" t="str">
        <f t="shared" si="3"/>
        <v/>
      </c>
      <c r="W18" s="61"/>
      <c r="X18" s="66"/>
      <c r="Y18" s="251" t="str">
        <f t="shared" si="4"/>
        <v/>
      </c>
      <c r="Z18" s="66"/>
      <c r="AA18" s="84"/>
      <c r="AB18" s="61"/>
      <c r="AC18" s="66"/>
      <c r="AD18" s="251" t="str">
        <f t="shared" si="5"/>
        <v/>
      </c>
      <c r="AE18" s="66"/>
      <c r="AF18" s="84"/>
      <c r="AG18" s="61"/>
      <c r="AH18" s="66"/>
      <c r="AI18" s="251" t="str">
        <f t="shared" si="6"/>
        <v/>
      </c>
      <c r="AJ18" s="66"/>
      <c r="AK18" s="84"/>
      <c r="AL18" s="61"/>
      <c r="AM18" s="47"/>
      <c r="AN18" s="251" t="str">
        <f t="shared" si="7"/>
        <v/>
      </c>
      <c r="AO18" s="47"/>
      <c r="AP18" s="84"/>
      <c r="AQ18" s="61"/>
      <c r="AR18" s="66"/>
      <c r="AS18" s="251" t="str">
        <f t="shared" si="8"/>
        <v/>
      </c>
      <c r="AT18" s="66"/>
      <c r="AU18" s="84"/>
      <c r="AV18" s="61"/>
      <c r="AW18" s="66"/>
      <c r="AX18" s="251" t="str">
        <f t="shared" si="9"/>
        <v/>
      </c>
      <c r="AY18" s="66"/>
      <c r="AZ18" s="84"/>
      <c r="BA18" s="61"/>
      <c r="BB18" s="66"/>
      <c r="BC18" s="251" t="str">
        <f t="shared" si="10"/>
        <v/>
      </c>
      <c r="BD18" s="66"/>
      <c r="BE18" s="84"/>
      <c r="BF18" s="61"/>
      <c r="BG18" s="66"/>
      <c r="BH18" s="251" t="str">
        <f t="shared" si="11"/>
        <v/>
      </c>
      <c r="BI18" s="66"/>
      <c r="BJ18" s="84"/>
      <c r="BK18" s="61"/>
      <c r="BL18" s="66"/>
      <c r="BM18" s="251" t="str">
        <f t="shared" si="12"/>
        <v/>
      </c>
      <c r="BN18" s="66"/>
      <c r="BO18" s="84"/>
      <c r="BP18" s="61"/>
      <c r="BQ18" s="66"/>
      <c r="BR18" s="251" t="str">
        <f t="shared" si="13"/>
        <v/>
      </c>
      <c r="BS18" s="66"/>
      <c r="BT18" s="84"/>
      <c r="BU18" s="61"/>
      <c r="BV18" s="66"/>
      <c r="BW18" s="251" t="str">
        <f t="shared" si="14"/>
        <v/>
      </c>
      <c r="BX18" s="66"/>
      <c r="BY18" s="84"/>
      <c r="BZ18" s="61"/>
      <c r="CA18" s="66"/>
      <c r="CB18" s="251" t="str">
        <f t="shared" si="15"/>
        <v/>
      </c>
      <c r="CC18" s="66"/>
      <c r="CD18" s="84"/>
      <c r="CE18" s="61"/>
      <c r="CF18" s="66"/>
      <c r="CG18" s="251" t="str">
        <f t="shared" si="16"/>
        <v/>
      </c>
      <c r="CH18" s="66"/>
      <c r="CI18" s="84"/>
      <c r="CJ18" s="61"/>
      <c r="CK18" s="66"/>
      <c r="CL18" s="66"/>
      <c r="CM18" s="66"/>
      <c r="CN18" s="84"/>
      <c r="CO18" s="61"/>
      <c r="CP18" s="66"/>
      <c r="CQ18" s="66"/>
      <c r="CR18" s="66"/>
      <c r="CS18" s="84"/>
      <c r="CT18" s="61"/>
      <c r="CU18" s="66"/>
      <c r="CV18" s="66"/>
      <c r="CW18" s="66"/>
      <c r="CX18" s="84"/>
      <c r="CY18" s="61"/>
      <c r="CZ18" s="66"/>
      <c r="DA18" s="66"/>
      <c r="DB18" s="66"/>
      <c r="DC18" s="84"/>
      <c r="DD18" s="61"/>
      <c r="DE18" s="66"/>
      <c r="DF18" s="66"/>
      <c r="DG18" s="66"/>
      <c r="DH18" s="84"/>
      <c r="DI18" s="61"/>
      <c r="DJ18" s="66"/>
      <c r="DK18" s="66"/>
      <c r="DL18" s="66"/>
      <c r="DM18" s="84"/>
      <c r="DN18" s="61"/>
      <c r="DO18" s="66"/>
      <c r="DP18" s="66"/>
      <c r="DQ18" s="66"/>
      <c r="DR18" s="84"/>
      <c r="DS18" s="61"/>
      <c r="DT18" s="66"/>
      <c r="DU18" s="66"/>
      <c r="DV18" s="66"/>
      <c r="DW18" s="84"/>
      <c r="DX18" s="61"/>
      <c r="DY18" s="66"/>
      <c r="DZ18" s="66"/>
      <c r="EA18" s="66"/>
      <c r="EB18" s="84"/>
      <c r="EC18" s="61"/>
      <c r="ED18" s="66"/>
      <c r="EE18" s="66"/>
      <c r="EF18" s="66"/>
      <c r="EG18" s="84"/>
      <c r="EH18" s="61"/>
      <c r="EI18" s="66"/>
      <c r="EJ18" s="66"/>
      <c r="EK18" s="66"/>
      <c r="EL18" s="84"/>
      <c r="EM18" s="61"/>
      <c r="EN18" s="66"/>
      <c r="EO18" s="66"/>
      <c r="EP18" s="66"/>
      <c r="EQ18" s="84"/>
    </row>
    <row r="19" spans="1:147" ht="13.5" customHeight="1">
      <c r="A19" s="82" t="s">
        <v>289</v>
      </c>
      <c r="B19" s="2" t="s">
        <v>1075</v>
      </c>
      <c r="C19" s="19" t="s">
        <v>1075</v>
      </c>
      <c r="E19" s="251" t="str">
        <f t="shared" si="0"/>
        <v/>
      </c>
      <c r="G19" s="83"/>
      <c r="H19" s="61"/>
      <c r="J19" s="251" t="str">
        <f t="shared" si="1"/>
        <v/>
      </c>
      <c r="L19" s="84"/>
      <c r="M19" s="2" t="s">
        <v>1075</v>
      </c>
      <c r="N19" s="2">
        <v>15</v>
      </c>
      <c r="O19" s="251">
        <f t="shared" si="2"/>
        <v>0.1</v>
      </c>
      <c r="Q19" s="84"/>
      <c r="R19" s="2" t="s">
        <v>1075</v>
      </c>
      <c r="S19" s="2">
        <v>15</v>
      </c>
      <c r="T19" s="251">
        <f t="shared" si="3"/>
        <v>0.1</v>
      </c>
      <c r="V19" s="2">
        <v>0</v>
      </c>
      <c r="W19" s="61" t="s">
        <v>1075</v>
      </c>
      <c r="X19" s="66">
        <v>13</v>
      </c>
      <c r="Y19" s="251">
        <f t="shared" si="4"/>
        <v>8.666666666666667E-2</v>
      </c>
      <c r="Z19" s="66"/>
      <c r="AA19" s="84"/>
      <c r="AB19" s="61"/>
      <c r="AC19" s="66"/>
      <c r="AD19" s="251" t="str">
        <f t="shared" si="5"/>
        <v/>
      </c>
      <c r="AE19" s="66"/>
      <c r="AF19" s="84"/>
      <c r="AG19" s="61"/>
      <c r="AH19" s="66"/>
      <c r="AI19" s="251" t="str">
        <f t="shared" si="6"/>
        <v/>
      </c>
      <c r="AJ19" s="66"/>
      <c r="AK19" s="84"/>
      <c r="AL19" s="61"/>
      <c r="AM19" s="47"/>
      <c r="AN19" s="251" t="str">
        <f t="shared" si="7"/>
        <v/>
      </c>
      <c r="AO19" s="47"/>
      <c r="AP19" s="84"/>
      <c r="AQ19" s="61"/>
      <c r="AR19" s="66"/>
      <c r="AS19" s="251" t="str">
        <f t="shared" si="8"/>
        <v/>
      </c>
      <c r="AT19" s="66"/>
      <c r="AU19" s="84"/>
      <c r="AV19" s="61"/>
      <c r="AW19" s="66"/>
      <c r="AX19" s="251" t="str">
        <f t="shared" si="9"/>
        <v/>
      </c>
      <c r="AY19" s="66"/>
      <c r="AZ19" s="84"/>
      <c r="BA19" s="61"/>
      <c r="BB19" s="66"/>
      <c r="BC19" s="251" t="str">
        <f t="shared" si="10"/>
        <v/>
      </c>
      <c r="BD19" s="66"/>
      <c r="BE19" s="84"/>
      <c r="BF19" s="61"/>
      <c r="BG19" s="66"/>
      <c r="BH19" s="251" t="str">
        <f t="shared" si="11"/>
        <v/>
      </c>
      <c r="BI19" s="66"/>
      <c r="BJ19" s="84"/>
      <c r="BK19" s="61"/>
      <c r="BL19" s="66"/>
      <c r="BM19" s="251" t="str">
        <f t="shared" si="12"/>
        <v/>
      </c>
      <c r="BN19" s="66"/>
      <c r="BO19" s="84"/>
      <c r="BP19" s="61"/>
      <c r="BQ19" s="66"/>
      <c r="BR19" s="251" t="str">
        <f t="shared" si="13"/>
        <v/>
      </c>
      <c r="BS19" s="66"/>
      <c r="BT19" s="84"/>
      <c r="BU19" s="61"/>
      <c r="BV19" s="66"/>
      <c r="BW19" s="251" t="str">
        <f t="shared" si="14"/>
        <v/>
      </c>
      <c r="BX19" s="66"/>
      <c r="BY19" s="84"/>
      <c r="BZ19" s="61"/>
      <c r="CA19" s="66"/>
      <c r="CB19" s="251" t="str">
        <f t="shared" si="15"/>
        <v/>
      </c>
      <c r="CC19" s="66"/>
      <c r="CD19" s="84"/>
      <c r="CE19" s="61"/>
      <c r="CF19" s="66"/>
      <c r="CG19" s="251" t="str">
        <f t="shared" si="16"/>
        <v/>
      </c>
      <c r="CH19" s="66"/>
      <c r="CI19" s="84"/>
      <c r="CJ19" s="61"/>
      <c r="CK19" s="66"/>
      <c r="CL19" s="66"/>
      <c r="CM19" s="66"/>
      <c r="CN19" s="84"/>
      <c r="CO19" s="61"/>
      <c r="CP19" s="66"/>
      <c r="CQ19" s="66"/>
      <c r="CR19" s="66"/>
      <c r="CS19" s="84"/>
      <c r="CT19" s="61"/>
      <c r="CU19" s="66"/>
      <c r="CV19" s="66"/>
      <c r="CW19" s="66"/>
      <c r="CX19" s="84"/>
      <c r="CY19" s="61"/>
      <c r="CZ19" s="66"/>
      <c r="DA19" s="66"/>
      <c r="DB19" s="66"/>
      <c r="DC19" s="84"/>
      <c r="DD19" s="61"/>
      <c r="DE19" s="66"/>
      <c r="DF19" s="66"/>
      <c r="DG19" s="66"/>
      <c r="DH19" s="84"/>
      <c r="DI19" s="61"/>
      <c r="DJ19" s="66"/>
      <c r="DK19" s="66"/>
      <c r="DL19" s="66"/>
      <c r="DM19" s="84"/>
      <c r="DN19" s="61"/>
      <c r="DO19" s="66"/>
      <c r="DP19" s="66"/>
      <c r="DQ19" s="66"/>
      <c r="DR19" s="84"/>
      <c r="DS19" s="61"/>
      <c r="DT19" s="66"/>
      <c r="DU19" s="66"/>
      <c r="DV19" s="66"/>
      <c r="DW19" s="84"/>
      <c r="DX19" s="61"/>
      <c r="DY19" s="66"/>
      <c r="DZ19" s="66"/>
      <c r="EA19" s="66"/>
      <c r="EB19" s="84"/>
      <c r="EC19" s="61"/>
      <c r="ED19" s="66"/>
      <c r="EE19" s="66"/>
      <c r="EF19" s="66"/>
      <c r="EG19" s="84"/>
      <c r="EH19" s="61"/>
      <c r="EI19" s="66"/>
      <c r="EJ19" s="66"/>
      <c r="EK19" s="66"/>
      <c r="EL19" s="84"/>
      <c r="EM19" s="61"/>
      <c r="EN19" s="66"/>
      <c r="EO19" s="66"/>
      <c r="EP19" s="66"/>
      <c r="EQ19" s="84"/>
    </row>
    <row r="20" spans="1:147" ht="13.5" customHeight="1">
      <c r="A20" s="82" t="s">
        <v>301</v>
      </c>
      <c r="B20" s="2" t="s">
        <v>1142</v>
      </c>
      <c r="C20" s="19" t="s">
        <v>1142</v>
      </c>
      <c r="D20" s="2">
        <v>18</v>
      </c>
      <c r="E20" s="251">
        <f t="shared" si="0"/>
        <v>0.12</v>
      </c>
      <c r="G20" s="83"/>
      <c r="H20" s="61" t="s">
        <v>1142</v>
      </c>
      <c r="I20" s="66">
        <v>18</v>
      </c>
      <c r="J20" s="251">
        <f t="shared" si="1"/>
        <v>0.12</v>
      </c>
      <c r="L20" s="84"/>
      <c r="M20" s="2" t="s">
        <v>1142</v>
      </c>
      <c r="N20" s="2">
        <v>17</v>
      </c>
      <c r="O20" s="251">
        <f t="shared" si="2"/>
        <v>0.11333333333333333</v>
      </c>
      <c r="Q20" s="84"/>
      <c r="R20" s="2" t="s">
        <v>1142</v>
      </c>
      <c r="S20" s="2">
        <v>16</v>
      </c>
      <c r="T20" s="251">
        <f t="shared" si="3"/>
        <v>0.10666666666666667</v>
      </c>
      <c r="V20" s="2">
        <v>-1</v>
      </c>
      <c r="W20" s="61" t="s">
        <v>1142</v>
      </c>
      <c r="X20" s="66">
        <v>16</v>
      </c>
      <c r="Y20" s="251">
        <f t="shared" si="4"/>
        <v>0.10666666666666667</v>
      </c>
      <c r="Z20" s="66"/>
      <c r="AA20" s="84"/>
      <c r="AB20" s="61"/>
      <c r="AC20" s="66"/>
      <c r="AD20" s="251" t="str">
        <f t="shared" si="5"/>
        <v/>
      </c>
      <c r="AE20" s="66"/>
      <c r="AF20" s="84"/>
      <c r="AG20" s="61"/>
      <c r="AH20" s="66"/>
      <c r="AI20" s="251" t="str">
        <f t="shared" si="6"/>
        <v/>
      </c>
      <c r="AJ20" s="66"/>
      <c r="AK20" s="84"/>
      <c r="AL20" s="61" t="s">
        <v>1142</v>
      </c>
      <c r="AM20" s="47">
        <v>9</v>
      </c>
      <c r="AN20" s="251">
        <f t="shared" si="7"/>
        <v>0.06</v>
      </c>
      <c r="AO20" s="47"/>
      <c r="AP20" s="84"/>
      <c r="AQ20" s="61" t="s">
        <v>1142</v>
      </c>
      <c r="AR20" s="66">
        <v>9</v>
      </c>
      <c r="AS20" s="251">
        <f t="shared" si="8"/>
        <v>0.06</v>
      </c>
      <c r="AT20" s="66"/>
      <c r="AU20" s="84"/>
      <c r="AV20" s="61" t="s">
        <v>1142</v>
      </c>
      <c r="AW20" s="66">
        <v>15</v>
      </c>
      <c r="AX20" s="251">
        <f t="shared" si="9"/>
        <v>0.1</v>
      </c>
      <c r="AY20" s="66"/>
      <c r="AZ20" s="84"/>
      <c r="BA20" s="61" t="s">
        <v>1142</v>
      </c>
      <c r="BB20" s="66">
        <v>15</v>
      </c>
      <c r="BC20" s="251">
        <f t="shared" si="10"/>
        <v>0.1</v>
      </c>
      <c r="BD20" s="66"/>
      <c r="BE20" s="84" t="s">
        <v>692</v>
      </c>
      <c r="BF20" s="61" t="s">
        <v>1142</v>
      </c>
      <c r="BG20" s="66">
        <v>15</v>
      </c>
      <c r="BH20" s="251">
        <f t="shared" si="11"/>
        <v>0.1</v>
      </c>
      <c r="BI20" s="66"/>
      <c r="BJ20" s="84" t="s">
        <v>692</v>
      </c>
      <c r="BK20" s="61" t="s">
        <v>1142</v>
      </c>
      <c r="BL20" s="66">
        <v>15</v>
      </c>
      <c r="BM20" s="251">
        <f t="shared" si="12"/>
        <v>0.1</v>
      </c>
      <c r="BN20" s="66"/>
      <c r="BO20" s="84" t="s">
        <v>1143</v>
      </c>
      <c r="BP20" s="61" t="s">
        <v>1142</v>
      </c>
      <c r="BQ20" s="66">
        <v>14</v>
      </c>
      <c r="BR20" s="251">
        <f t="shared" si="13"/>
        <v>9.3333333333333338E-2</v>
      </c>
      <c r="BS20" s="66"/>
      <c r="BT20" s="84"/>
      <c r="BU20" s="61" t="s">
        <v>1142</v>
      </c>
      <c r="BV20" s="66">
        <v>13</v>
      </c>
      <c r="BW20" s="251">
        <f t="shared" si="14"/>
        <v>8.666666666666667E-2</v>
      </c>
      <c r="BX20" s="66"/>
      <c r="BY20" s="84">
        <v>-1</v>
      </c>
      <c r="BZ20" s="61" t="s">
        <v>1142</v>
      </c>
      <c r="CA20" s="66">
        <v>9</v>
      </c>
      <c r="CB20" s="251">
        <f t="shared" si="15"/>
        <v>0.06</v>
      </c>
      <c r="CC20" s="66"/>
      <c r="CD20" s="84"/>
      <c r="CE20" s="61" t="s">
        <v>1142</v>
      </c>
      <c r="CF20" s="66">
        <v>9</v>
      </c>
      <c r="CG20" s="251">
        <f t="shared" si="16"/>
        <v>0.06</v>
      </c>
      <c r="CH20" s="66"/>
      <c r="CI20" s="84"/>
      <c r="CJ20" s="61"/>
      <c r="CK20" s="66"/>
      <c r="CL20" s="66"/>
      <c r="CM20" s="66"/>
      <c r="CN20" s="84"/>
      <c r="CO20" s="61"/>
      <c r="CP20" s="66"/>
      <c r="CQ20" s="66"/>
      <c r="CR20" s="66"/>
      <c r="CS20" s="84"/>
      <c r="CT20" s="61"/>
      <c r="CU20" s="66"/>
      <c r="CV20" s="66"/>
      <c r="CW20" s="66"/>
      <c r="CX20" s="84"/>
      <c r="CY20" s="61"/>
      <c r="CZ20" s="66"/>
      <c r="DA20" s="66"/>
      <c r="DB20" s="66"/>
      <c r="DC20" s="84"/>
      <c r="DD20" s="61"/>
      <c r="DE20" s="66"/>
      <c r="DF20" s="66"/>
      <c r="DG20" s="66"/>
      <c r="DH20" s="84"/>
      <c r="DI20" s="61"/>
      <c r="DJ20" s="66"/>
      <c r="DK20" s="66"/>
      <c r="DL20" s="66"/>
      <c r="DM20" s="84"/>
      <c r="DN20" s="61"/>
      <c r="DO20" s="66"/>
      <c r="DP20" s="66"/>
      <c r="DQ20" s="66"/>
      <c r="DR20" s="84"/>
      <c r="DS20" s="61"/>
      <c r="DT20" s="66"/>
      <c r="DU20" s="66"/>
      <c r="DV20" s="66"/>
      <c r="DW20" s="84"/>
      <c r="DX20" s="61"/>
      <c r="DY20" s="66"/>
      <c r="DZ20" s="66"/>
      <c r="EA20" s="66"/>
      <c r="EB20" s="84"/>
      <c r="EC20" s="61"/>
      <c r="ED20" s="66"/>
      <c r="EE20" s="66"/>
      <c r="EF20" s="66"/>
      <c r="EG20" s="84"/>
      <c r="EH20" s="61"/>
      <c r="EI20" s="66"/>
      <c r="EJ20" s="66"/>
      <c r="EK20" s="66"/>
      <c r="EL20" s="84"/>
      <c r="EM20" s="61"/>
      <c r="EN20" s="66"/>
      <c r="EO20" s="66"/>
      <c r="EP20" s="66"/>
      <c r="EQ20" s="84"/>
    </row>
    <row r="21" spans="1:147" ht="13.5" customHeight="1">
      <c r="A21" s="82" t="s">
        <v>334</v>
      </c>
      <c r="B21" s="2" t="s">
        <v>1144</v>
      </c>
      <c r="C21" s="19" t="s">
        <v>1144</v>
      </c>
      <c r="E21" s="251" t="str">
        <f t="shared" si="0"/>
        <v/>
      </c>
      <c r="G21" s="83"/>
      <c r="H21" s="61"/>
      <c r="J21" s="251" t="str">
        <f t="shared" si="1"/>
        <v/>
      </c>
      <c r="L21" s="84"/>
      <c r="M21" s="2"/>
      <c r="N21" s="2"/>
      <c r="O21" s="251" t="str">
        <f t="shared" si="2"/>
        <v/>
      </c>
      <c r="Q21" s="84"/>
      <c r="T21" s="251" t="str">
        <f t="shared" si="3"/>
        <v/>
      </c>
      <c r="W21" s="61"/>
      <c r="X21" s="66"/>
      <c r="Y21" s="251" t="str">
        <f t="shared" si="4"/>
        <v/>
      </c>
      <c r="Z21" s="66"/>
      <c r="AA21" s="84"/>
      <c r="AB21" s="61" t="s">
        <v>1145</v>
      </c>
      <c r="AC21" s="66">
        <v>42</v>
      </c>
      <c r="AD21" s="251">
        <f t="shared" si="5"/>
        <v>0.28000000000000003</v>
      </c>
      <c r="AE21" s="66"/>
      <c r="AF21" s="84"/>
      <c r="AG21" s="61" t="s">
        <v>1145</v>
      </c>
      <c r="AH21" s="66">
        <v>42</v>
      </c>
      <c r="AI21" s="251">
        <f t="shared" si="6"/>
        <v>0.28000000000000003</v>
      </c>
      <c r="AJ21" s="66"/>
      <c r="AK21" s="84"/>
      <c r="AL21" s="61" t="s">
        <v>1145</v>
      </c>
      <c r="AM21" s="47">
        <v>28</v>
      </c>
      <c r="AN21" s="251">
        <f t="shared" si="7"/>
        <v>0.18666666666666668</v>
      </c>
      <c r="AO21" s="47"/>
      <c r="AP21" s="84"/>
      <c r="AQ21" s="61" t="s">
        <v>1144</v>
      </c>
      <c r="AR21" s="66">
        <v>25</v>
      </c>
      <c r="AS21" s="251">
        <f t="shared" si="8"/>
        <v>0.16666666666666666</v>
      </c>
      <c r="AT21" s="66"/>
      <c r="AU21" s="84"/>
      <c r="AV21" s="61" t="s">
        <v>1146</v>
      </c>
      <c r="AW21" s="66">
        <v>28</v>
      </c>
      <c r="AX21" s="251">
        <f t="shared" si="9"/>
        <v>0.18666666666666668</v>
      </c>
      <c r="AY21" s="66"/>
      <c r="AZ21" s="84"/>
      <c r="BA21" s="61" t="s">
        <v>1146</v>
      </c>
      <c r="BB21" s="66">
        <v>21</v>
      </c>
      <c r="BC21" s="251">
        <f t="shared" si="10"/>
        <v>0.14000000000000001</v>
      </c>
      <c r="BD21" s="66"/>
      <c r="BE21" s="84">
        <v>-7</v>
      </c>
      <c r="BF21" s="61" t="s">
        <v>1146</v>
      </c>
      <c r="BG21" s="66">
        <v>22</v>
      </c>
      <c r="BH21" s="251">
        <f t="shared" si="11"/>
        <v>0.14666666666666667</v>
      </c>
      <c r="BI21" s="66"/>
      <c r="BJ21" s="84">
        <v>1</v>
      </c>
      <c r="BK21" s="61" t="s">
        <v>1146</v>
      </c>
      <c r="BL21" s="66">
        <v>23</v>
      </c>
      <c r="BM21" s="251">
        <f t="shared" si="12"/>
        <v>0.15333333333333332</v>
      </c>
      <c r="BN21" s="66"/>
      <c r="BO21" s="84">
        <v>1</v>
      </c>
      <c r="BP21" s="61" t="s">
        <v>1146</v>
      </c>
      <c r="BQ21" s="66">
        <v>31</v>
      </c>
      <c r="BR21" s="251">
        <f t="shared" si="13"/>
        <v>0.20666666666666667</v>
      </c>
      <c r="BS21" s="66"/>
      <c r="BT21" s="84"/>
      <c r="BU21" s="61" t="s">
        <v>1146</v>
      </c>
      <c r="BV21" s="66">
        <v>31</v>
      </c>
      <c r="BW21" s="251">
        <f t="shared" si="14"/>
        <v>0.20666666666666667</v>
      </c>
      <c r="BX21" s="66"/>
      <c r="BY21" s="84">
        <v>0</v>
      </c>
      <c r="BZ21" s="61" t="s">
        <v>1146</v>
      </c>
      <c r="CA21" s="66">
        <v>28</v>
      </c>
      <c r="CB21" s="251">
        <f t="shared" si="15"/>
        <v>0.18666666666666668</v>
      </c>
      <c r="CC21" s="66"/>
      <c r="CD21" s="84"/>
      <c r="CE21" s="61" t="s">
        <v>1146</v>
      </c>
      <c r="CF21" s="66">
        <v>28</v>
      </c>
      <c r="CG21" s="251">
        <f t="shared" si="16"/>
        <v>0.18666666666666668</v>
      </c>
      <c r="CH21" s="66"/>
      <c r="CI21" s="84"/>
      <c r="CJ21" s="61"/>
      <c r="CK21" s="66"/>
      <c r="CL21" s="66"/>
      <c r="CM21" s="66"/>
      <c r="CN21" s="84"/>
      <c r="CO21" s="61"/>
      <c r="CP21" s="66"/>
      <c r="CQ21" s="66"/>
      <c r="CR21" s="66"/>
      <c r="CS21" s="84"/>
      <c r="CT21" s="61"/>
      <c r="CU21" s="66"/>
      <c r="CV21" s="66"/>
      <c r="CW21" s="66"/>
      <c r="CX21" s="84"/>
      <c r="CY21" s="61"/>
      <c r="CZ21" s="66"/>
      <c r="DA21" s="66"/>
      <c r="DB21" s="66"/>
      <c r="DC21" s="84"/>
      <c r="DD21" s="61"/>
      <c r="DE21" s="66"/>
      <c r="DF21" s="66"/>
      <c r="DG21" s="66"/>
      <c r="DH21" s="84"/>
      <c r="DI21" s="61"/>
      <c r="DJ21" s="66"/>
      <c r="DK21" s="66"/>
      <c r="DL21" s="66"/>
      <c r="DM21" s="84"/>
      <c r="DN21" s="61"/>
      <c r="DO21" s="66"/>
      <c r="DP21" s="66"/>
      <c r="DQ21" s="66"/>
      <c r="DR21" s="84"/>
      <c r="DS21" s="61"/>
      <c r="DT21" s="66"/>
      <c r="DU21" s="66"/>
      <c r="DV21" s="66"/>
      <c r="DW21" s="84"/>
      <c r="DX21" s="61"/>
      <c r="DY21" s="66"/>
      <c r="DZ21" s="66"/>
      <c r="EA21" s="66"/>
      <c r="EB21" s="84"/>
      <c r="EC21" s="61"/>
      <c r="ED21" s="66"/>
      <c r="EE21" s="66"/>
      <c r="EF21" s="66"/>
      <c r="EG21" s="84"/>
      <c r="EH21" s="61"/>
      <c r="EI21" s="66"/>
      <c r="EJ21" s="66"/>
      <c r="EK21" s="66"/>
      <c r="EL21" s="84"/>
      <c r="EM21" s="61"/>
      <c r="EN21" s="66"/>
      <c r="EO21" s="66"/>
      <c r="EP21" s="66"/>
      <c r="EQ21" s="84"/>
    </row>
    <row r="22" spans="1:147" ht="13.5" customHeight="1">
      <c r="A22" s="82" t="s">
        <v>311</v>
      </c>
      <c r="B22" s="2" t="s">
        <v>1147</v>
      </c>
      <c r="C22" s="19" t="s">
        <v>1147</v>
      </c>
      <c r="D22" s="2">
        <v>14</v>
      </c>
      <c r="E22" s="251">
        <f t="shared" si="0"/>
        <v>9.3333333333333338E-2</v>
      </c>
      <c r="G22" s="83"/>
      <c r="H22" s="61" t="s">
        <v>1148</v>
      </c>
      <c r="I22" s="2">
        <v>14</v>
      </c>
      <c r="J22" s="251">
        <f t="shared" si="1"/>
        <v>9.3333333333333338E-2</v>
      </c>
      <c r="L22" s="84"/>
      <c r="M22" s="2" t="s">
        <v>1149</v>
      </c>
      <c r="N22" s="2">
        <v>17</v>
      </c>
      <c r="O22" s="251">
        <f t="shared" si="2"/>
        <v>0.11333333333333333</v>
      </c>
      <c r="Q22" s="84"/>
      <c r="R22" s="2" t="s">
        <v>1149</v>
      </c>
      <c r="S22" s="2">
        <v>17</v>
      </c>
      <c r="T22" s="251">
        <f t="shared" si="3"/>
        <v>0.11333333333333333</v>
      </c>
      <c r="V22" s="2">
        <v>0</v>
      </c>
      <c r="W22" s="61" t="s">
        <v>1149</v>
      </c>
      <c r="X22" s="66">
        <v>17</v>
      </c>
      <c r="Y22" s="251">
        <f t="shared" si="4"/>
        <v>0.11333333333333333</v>
      </c>
      <c r="Z22" s="66"/>
      <c r="AA22" s="84"/>
      <c r="AB22" s="61" t="s">
        <v>1093</v>
      </c>
      <c r="AC22" s="66">
        <v>15</v>
      </c>
      <c r="AD22" s="251">
        <f t="shared" si="5"/>
        <v>0.1</v>
      </c>
      <c r="AE22" s="66"/>
      <c r="AF22" s="84"/>
      <c r="AG22" s="61" t="s">
        <v>1093</v>
      </c>
      <c r="AH22" s="66">
        <v>15</v>
      </c>
      <c r="AI22" s="251">
        <f t="shared" si="6"/>
        <v>0.1</v>
      </c>
      <c r="AJ22" s="66"/>
      <c r="AK22" s="84"/>
      <c r="AL22" s="61" t="s">
        <v>1094</v>
      </c>
      <c r="AM22" s="47">
        <v>15</v>
      </c>
      <c r="AN22" s="251">
        <f t="shared" si="7"/>
        <v>0.1</v>
      </c>
      <c r="AO22" s="47"/>
      <c r="AP22" s="84"/>
      <c r="AQ22" s="61" t="s">
        <v>1094</v>
      </c>
      <c r="AR22" s="66">
        <v>15</v>
      </c>
      <c r="AS22" s="251">
        <f t="shared" si="8"/>
        <v>0.1</v>
      </c>
      <c r="AT22" s="66"/>
      <c r="AU22" s="84">
        <v>0</v>
      </c>
      <c r="AV22" s="61" t="s">
        <v>1094</v>
      </c>
      <c r="AW22" s="66">
        <v>20</v>
      </c>
      <c r="AX22" s="251">
        <f t="shared" si="9"/>
        <v>0.13333333333333333</v>
      </c>
      <c r="AY22" s="66"/>
      <c r="AZ22" s="84"/>
      <c r="BA22" s="61" t="s">
        <v>1094</v>
      </c>
      <c r="BB22" s="66">
        <v>20</v>
      </c>
      <c r="BC22" s="251">
        <f t="shared" si="10"/>
        <v>0.13333333333333333</v>
      </c>
      <c r="BD22" s="66"/>
      <c r="BE22" s="84" t="s">
        <v>692</v>
      </c>
      <c r="BF22" s="61" t="s">
        <v>1094</v>
      </c>
      <c r="BG22" s="66">
        <v>20</v>
      </c>
      <c r="BH22" s="251">
        <f t="shared" si="11"/>
        <v>0.13333333333333333</v>
      </c>
      <c r="BI22" s="66"/>
      <c r="BJ22" s="84" t="s">
        <v>692</v>
      </c>
      <c r="BK22" s="61" t="s">
        <v>1094</v>
      </c>
      <c r="BL22" s="66">
        <v>20</v>
      </c>
      <c r="BM22" s="251">
        <f t="shared" si="12"/>
        <v>0.13333333333333333</v>
      </c>
      <c r="BN22" s="66"/>
      <c r="BO22" s="84" t="s">
        <v>1143</v>
      </c>
      <c r="BP22" s="61" t="s">
        <v>1094</v>
      </c>
      <c r="BQ22" s="66">
        <v>20</v>
      </c>
      <c r="BR22" s="251">
        <f t="shared" si="13"/>
        <v>0.13333333333333333</v>
      </c>
      <c r="BS22" s="66"/>
      <c r="BT22" s="84"/>
      <c r="BU22" s="61" t="s">
        <v>1094</v>
      </c>
      <c r="BV22" s="66">
        <v>20</v>
      </c>
      <c r="BW22" s="251">
        <f t="shared" si="14"/>
        <v>0.13333333333333333</v>
      </c>
      <c r="BX22" s="66"/>
      <c r="BY22" s="84">
        <v>0</v>
      </c>
      <c r="BZ22" s="61" t="s">
        <v>1094</v>
      </c>
      <c r="CA22" s="66">
        <v>20</v>
      </c>
      <c r="CB22" s="251">
        <f t="shared" si="15"/>
        <v>0.13333333333333333</v>
      </c>
      <c r="CC22" s="66"/>
      <c r="CD22" s="84"/>
      <c r="CE22" s="61" t="s">
        <v>1094</v>
      </c>
      <c r="CF22" s="66">
        <v>15</v>
      </c>
      <c r="CG22" s="251">
        <f t="shared" si="16"/>
        <v>0.1</v>
      </c>
      <c r="CH22" s="66"/>
      <c r="CI22" s="84"/>
      <c r="CJ22" s="61"/>
      <c r="CK22" s="66"/>
      <c r="CL22" s="66"/>
      <c r="CM22" s="66"/>
      <c r="CN22" s="84"/>
      <c r="CO22" s="61"/>
      <c r="CP22" s="66"/>
      <c r="CQ22" s="66"/>
      <c r="CR22" s="66"/>
      <c r="CS22" s="84"/>
      <c r="CT22" s="61"/>
      <c r="CU22" s="66"/>
      <c r="CV22" s="66"/>
      <c r="CW22" s="66"/>
      <c r="CX22" s="84"/>
      <c r="CY22" s="61"/>
      <c r="CZ22" s="66"/>
      <c r="DA22" s="66"/>
      <c r="DB22" s="66"/>
      <c r="DC22" s="84"/>
      <c r="DD22" s="61"/>
      <c r="DE22" s="66"/>
      <c r="DF22" s="66"/>
      <c r="DG22" s="66"/>
      <c r="DH22" s="84"/>
      <c r="DI22" s="61"/>
      <c r="DJ22" s="66"/>
      <c r="DK22" s="66"/>
      <c r="DL22" s="66"/>
      <c r="DM22" s="84"/>
      <c r="DN22" s="61"/>
      <c r="DO22" s="66"/>
      <c r="DP22" s="66"/>
      <c r="DQ22" s="66"/>
      <c r="DR22" s="84"/>
      <c r="DS22" s="61"/>
      <c r="DT22" s="66"/>
      <c r="DU22" s="66"/>
      <c r="DV22" s="66"/>
      <c r="DW22" s="84"/>
      <c r="DX22" s="61"/>
      <c r="DY22" s="66"/>
      <c r="DZ22" s="66"/>
      <c r="EA22" s="66"/>
      <c r="EB22" s="84"/>
      <c r="EC22" s="61"/>
      <c r="ED22" s="66"/>
      <c r="EE22" s="66"/>
      <c r="EF22" s="66"/>
      <c r="EG22" s="84"/>
      <c r="EH22" s="61"/>
      <c r="EI22" s="66"/>
      <c r="EJ22" s="66"/>
      <c r="EK22" s="66"/>
      <c r="EL22" s="84"/>
      <c r="EM22" s="61"/>
      <c r="EN22" s="66"/>
      <c r="EO22" s="66"/>
      <c r="EP22" s="66"/>
      <c r="EQ22" s="84"/>
    </row>
    <row r="23" spans="1:147" ht="13.5" customHeight="1">
      <c r="A23" s="82" t="s">
        <v>348</v>
      </c>
      <c r="B23" s="2" t="s">
        <v>637</v>
      </c>
      <c r="C23" s="19" t="s">
        <v>637</v>
      </c>
      <c r="D23" s="2">
        <v>15</v>
      </c>
      <c r="E23" s="251">
        <f t="shared" si="0"/>
        <v>0.1</v>
      </c>
      <c r="G23" s="83"/>
      <c r="H23" s="61" t="s">
        <v>637</v>
      </c>
      <c r="I23" s="66">
        <v>8</v>
      </c>
      <c r="J23" s="251">
        <f t="shared" si="1"/>
        <v>5.3333333333333337E-2</v>
      </c>
      <c r="L23" s="84"/>
      <c r="M23" s="2" t="s">
        <v>637</v>
      </c>
      <c r="N23" s="2">
        <v>9</v>
      </c>
      <c r="O23" s="251">
        <f t="shared" si="2"/>
        <v>0.06</v>
      </c>
      <c r="Q23" s="84"/>
      <c r="R23" s="2" t="s">
        <v>637</v>
      </c>
      <c r="S23" s="2">
        <v>9</v>
      </c>
      <c r="T23" s="251">
        <f t="shared" si="3"/>
        <v>0.06</v>
      </c>
      <c r="V23" s="2">
        <v>0</v>
      </c>
      <c r="W23" s="61" t="s">
        <v>637</v>
      </c>
      <c r="X23" s="66">
        <v>9</v>
      </c>
      <c r="Y23" s="251">
        <f t="shared" si="4"/>
        <v>0.06</v>
      </c>
      <c r="Z23" s="66"/>
      <c r="AA23" s="84"/>
      <c r="AB23" s="61" t="s">
        <v>637</v>
      </c>
      <c r="AC23" s="66">
        <v>14</v>
      </c>
      <c r="AD23" s="251">
        <f t="shared" si="5"/>
        <v>9.3333333333333338E-2</v>
      </c>
      <c r="AE23" s="66"/>
      <c r="AF23" s="84"/>
      <c r="AG23" s="61" t="s">
        <v>637</v>
      </c>
      <c r="AH23" s="66">
        <v>14</v>
      </c>
      <c r="AI23" s="251">
        <f t="shared" si="6"/>
        <v>9.3333333333333338E-2</v>
      </c>
      <c r="AJ23" s="66"/>
      <c r="AK23" s="84"/>
      <c r="AL23" s="61" t="s">
        <v>637</v>
      </c>
      <c r="AM23" s="47">
        <v>13</v>
      </c>
      <c r="AN23" s="251">
        <f t="shared" si="7"/>
        <v>8.666666666666667E-2</v>
      </c>
      <c r="AO23" s="47"/>
      <c r="AP23" s="84"/>
      <c r="AQ23" s="61"/>
      <c r="AR23" s="66"/>
      <c r="AS23" s="251" t="str">
        <f t="shared" si="8"/>
        <v/>
      </c>
      <c r="AT23" s="66"/>
      <c r="AU23" s="84"/>
      <c r="AV23" s="61"/>
      <c r="AW23" s="66"/>
      <c r="AX23" s="251" t="str">
        <f t="shared" si="9"/>
        <v/>
      </c>
      <c r="AY23" s="66"/>
      <c r="AZ23" s="84"/>
      <c r="BA23" s="61"/>
      <c r="BB23" s="66"/>
      <c r="BC23" s="251" t="str">
        <f t="shared" si="10"/>
        <v/>
      </c>
      <c r="BD23" s="66"/>
      <c r="BE23" s="84"/>
      <c r="BF23" s="61"/>
      <c r="BG23" s="66"/>
      <c r="BH23" s="251" t="str">
        <f t="shared" si="11"/>
        <v/>
      </c>
      <c r="BI23" s="66"/>
      <c r="BJ23" s="84"/>
      <c r="BK23" s="61"/>
      <c r="BL23" s="66"/>
      <c r="BM23" s="251" t="str">
        <f t="shared" si="12"/>
        <v/>
      </c>
      <c r="BN23" s="66"/>
      <c r="BO23" s="84"/>
      <c r="BP23" s="61" t="s">
        <v>637</v>
      </c>
      <c r="BQ23" s="66">
        <v>20</v>
      </c>
      <c r="BR23" s="251">
        <f t="shared" si="13"/>
        <v>0.13333333333333333</v>
      </c>
      <c r="BS23" s="66"/>
      <c r="BT23" s="84"/>
      <c r="BU23" s="61" t="s">
        <v>637</v>
      </c>
      <c r="BV23" s="66">
        <v>19</v>
      </c>
      <c r="BW23" s="251">
        <f t="shared" si="14"/>
        <v>0.12666666666666668</v>
      </c>
      <c r="BX23" s="66"/>
      <c r="BY23" s="84">
        <v>-1</v>
      </c>
      <c r="BZ23" s="61" t="s">
        <v>637</v>
      </c>
      <c r="CA23" s="66">
        <v>19</v>
      </c>
      <c r="CB23" s="251">
        <f t="shared" si="15"/>
        <v>0.12666666666666668</v>
      </c>
      <c r="CC23" s="66"/>
      <c r="CD23" s="84"/>
      <c r="CE23" s="61" t="s">
        <v>637</v>
      </c>
      <c r="CF23" s="66">
        <v>19</v>
      </c>
      <c r="CG23" s="251">
        <f t="shared" si="16"/>
        <v>0.12666666666666668</v>
      </c>
      <c r="CH23" s="66"/>
      <c r="CI23" s="84"/>
      <c r="CJ23" s="61"/>
      <c r="CK23" s="66"/>
      <c r="CL23" s="66"/>
      <c r="CM23" s="66"/>
      <c r="CN23" s="84"/>
      <c r="CO23" s="61"/>
      <c r="CP23" s="66"/>
      <c r="CQ23" s="66"/>
      <c r="CR23" s="66"/>
      <c r="CS23" s="84"/>
      <c r="CT23" s="61"/>
      <c r="CU23" s="66"/>
      <c r="CV23" s="66"/>
      <c r="CW23" s="66"/>
      <c r="CX23" s="84"/>
      <c r="CY23" s="61"/>
      <c r="CZ23" s="66"/>
      <c r="DA23" s="66"/>
      <c r="DB23" s="66"/>
      <c r="DC23" s="84"/>
      <c r="DD23" s="61"/>
      <c r="DE23" s="66"/>
      <c r="DF23" s="66"/>
      <c r="DG23" s="66"/>
      <c r="DH23" s="84"/>
      <c r="DI23" s="61"/>
      <c r="DJ23" s="66"/>
      <c r="DK23" s="66"/>
      <c r="DL23" s="66"/>
      <c r="DM23" s="84"/>
      <c r="DN23" s="61"/>
      <c r="DO23" s="66"/>
      <c r="DP23" s="66"/>
      <c r="DQ23" s="66"/>
      <c r="DR23" s="84"/>
      <c r="DS23" s="61"/>
      <c r="DT23" s="66"/>
      <c r="DU23" s="66"/>
      <c r="DV23" s="66"/>
      <c r="DW23" s="84"/>
      <c r="DX23" s="61"/>
      <c r="DY23" s="66"/>
      <c r="DZ23" s="66"/>
      <c r="EA23" s="66"/>
      <c r="EB23" s="84"/>
      <c r="EC23" s="61"/>
      <c r="ED23" s="66"/>
      <c r="EE23" s="66"/>
      <c r="EF23" s="66"/>
      <c r="EG23" s="84"/>
      <c r="EH23" s="61"/>
      <c r="EI23" s="66"/>
      <c r="EJ23" s="66"/>
      <c r="EK23" s="66"/>
      <c r="EL23" s="84"/>
      <c r="EM23" s="61"/>
      <c r="EN23" s="66"/>
      <c r="EO23" s="66"/>
      <c r="EP23" s="66"/>
      <c r="EQ23" s="84"/>
    </row>
    <row r="24" spans="1:147" ht="13.5" customHeight="1">
      <c r="A24" s="46" t="s">
        <v>326</v>
      </c>
      <c r="B24" s="47" t="s">
        <v>1150</v>
      </c>
      <c r="C24" s="19" t="s">
        <v>1150</v>
      </c>
      <c r="E24" s="251" t="str">
        <f t="shared" si="0"/>
        <v/>
      </c>
      <c r="G24" s="83"/>
      <c r="H24" s="61"/>
      <c r="J24" s="251" t="str">
        <f t="shared" si="1"/>
        <v/>
      </c>
      <c r="L24" s="84"/>
      <c r="M24" s="2"/>
      <c r="N24" s="2"/>
      <c r="O24" s="251" t="str">
        <f t="shared" si="2"/>
        <v/>
      </c>
      <c r="Q24" s="84"/>
      <c r="T24" s="251" t="str">
        <f t="shared" si="3"/>
        <v/>
      </c>
      <c r="W24" s="61"/>
      <c r="X24" s="66"/>
      <c r="Y24" s="251" t="str">
        <f t="shared" si="4"/>
        <v/>
      </c>
      <c r="Z24" s="66"/>
      <c r="AA24" s="84"/>
      <c r="AB24" s="61"/>
      <c r="AC24" s="66"/>
      <c r="AD24" s="251" t="str">
        <f t="shared" si="5"/>
        <v/>
      </c>
      <c r="AE24" s="66"/>
      <c r="AF24" s="84"/>
      <c r="AG24" s="61"/>
      <c r="AH24" s="66"/>
      <c r="AI24" s="251" t="str">
        <f t="shared" si="6"/>
        <v/>
      </c>
      <c r="AJ24" s="66"/>
      <c r="AK24" s="84"/>
      <c r="AL24" s="61"/>
      <c r="AM24" s="47"/>
      <c r="AN24" s="251" t="str">
        <f t="shared" si="7"/>
        <v/>
      </c>
      <c r="AO24" s="47"/>
      <c r="AP24" s="84"/>
      <c r="AQ24" s="61" t="s">
        <v>1150</v>
      </c>
      <c r="AR24" s="66">
        <v>8</v>
      </c>
      <c r="AS24" s="251">
        <f t="shared" si="8"/>
        <v>5.3333333333333337E-2</v>
      </c>
      <c r="AT24" s="66"/>
      <c r="AU24" s="84"/>
      <c r="AV24" s="61"/>
      <c r="AW24" s="66"/>
      <c r="AX24" s="251" t="str">
        <f t="shared" si="9"/>
        <v/>
      </c>
      <c r="AY24" s="66"/>
      <c r="AZ24" s="84"/>
      <c r="BA24" s="61"/>
      <c r="BB24" s="66"/>
      <c r="BC24" s="251" t="str">
        <f t="shared" si="10"/>
        <v/>
      </c>
      <c r="BD24" s="66"/>
      <c r="BE24" s="84"/>
      <c r="BF24" s="61"/>
      <c r="BG24" s="66"/>
      <c r="BH24" s="251" t="str">
        <f t="shared" si="11"/>
        <v/>
      </c>
      <c r="BI24" s="66"/>
      <c r="BJ24" s="84"/>
      <c r="BK24" s="61"/>
      <c r="BL24" s="66"/>
      <c r="BM24" s="251" t="str">
        <f t="shared" si="12"/>
        <v/>
      </c>
      <c r="BN24" s="66"/>
      <c r="BO24" s="84"/>
      <c r="BP24" s="61"/>
      <c r="BQ24" s="66"/>
      <c r="BR24" s="251" t="str">
        <f t="shared" si="13"/>
        <v/>
      </c>
      <c r="BS24" s="66"/>
      <c r="BT24" s="84"/>
      <c r="BU24" s="61"/>
      <c r="BV24" s="66"/>
      <c r="BW24" s="251" t="str">
        <f t="shared" si="14"/>
        <v/>
      </c>
      <c r="BX24" s="66"/>
      <c r="BY24" s="84"/>
      <c r="BZ24" s="61"/>
      <c r="CA24" s="66"/>
      <c r="CB24" s="251" t="str">
        <f t="shared" si="15"/>
        <v/>
      </c>
      <c r="CC24" s="66"/>
      <c r="CD24" s="84"/>
      <c r="CE24" s="61"/>
      <c r="CF24" s="66"/>
      <c r="CG24" s="251" t="str">
        <f t="shared" si="16"/>
        <v/>
      </c>
      <c r="CH24" s="66"/>
      <c r="CI24" s="84"/>
      <c r="CJ24" s="61"/>
      <c r="CK24" s="66"/>
      <c r="CL24" s="66"/>
      <c r="CM24" s="66"/>
      <c r="CN24" s="84"/>
      <c r="CO24" s="61"/>
      <c r="CP24" s="66"/>
      <c r="CQ24" s="66"/>
      <c r="CR24" s="66"/>
      <c r="CS24" s="84"/>
      <c r="CT24" s="61"/>
      <c r="CU24" s="66"/>
      <c r="CV24" s="66"/>
      <c r="CW24" s="66"/>
      <c r="CX24" s="84"/>
      <c r="CY24" s="61"/>
      <c r="CZ24" s="66"/>
      <c r="DA24" s="66"/>
      <c r="DB24" s="66"/>
      <c r="DC24" s="84"/>
      <c r="DD24" s="61"/>
      <c r="DE24" s="66"/>
      <c r="DF24" s="66"/>
      <c r="DG24" s="66"/>
      <c r="DH24" s="84"/>
      <c r="DI24" s="61"/>
      <c r="DJ24" s="66"/>
      <c r="DK24" s="66"/>
      <c r="DL24" s="66"/>
      <c r="DM24" s="84"/>
      <c r="DN24" s="61"/>
      <c r="DO24" s="66"/>
      <c r="DP24" s="66"/>
      <c r="DQ24" s="66"/>
      <c r="DR24" s="84"/>
      <c r="DS24" s="61"/>
      <c r="DT24" s="66"/>
      <c r="DU24" s="66"/>
      <c r="DV24" s="66"/>
      <c r="DW24" s="84"/>
      <c r="DX24" s="61"/>
      <c r="DY24" s="66"/>
      <c r="DZ24" s="66"/>
      <c r="EA24" s="66"/>
      <c r="EB24" s="84"/>
      <c r="EC24" s="61"/>
      <c r="ED24" s="66"/>
      <c r="EE24" s="66"/>
      <c r="EF24" s="66"/>
      <c r="EG24" s="84"/>
      <c r="EH24" s="61"/>
      <c r="EI24" s="66"/>
      <c r="EJ24" s="66"/>
      <c r="EK24" s="66"/>
      <c r="EL24" s="84"/>
      <c r="EM24" s="61"/>
      <c r="EN24" s="66"/>
      <c r="EO24" s="66"/>
      <c r="EP24" s="66"/>
      <c r="EQ24" s="84"/>
    </row>
    <row r="25" spans="1:147" ht="13.5" customHeight="1">
      <c r="A25" s="82" t="s">
        <v>351</v>
      </c>
      <c r="B25" s="2" t="s">
        <v>688</v>
      </c>
      <c r="C25" s="19" t="s">
        <v>688</v>
      </c>
      <c r="E25" s="251" t="str">
        <f t="shared" si="0"/>
        <v/>
      </c>
      <c r="G25" s="83"/>
      <c r="H25" s="61"/>
      <c r="J25" s="251" t="str">
        <f t="shared" si="1"/>
        <v/>
      </c>
      <c r="L25" s="84"/>
      <c r="M25" s="2"/>
      <c r="N25" s="2"/>
      <c r="O25" s="251" t="str">
        <f t="shared" si="2"/>
        <v/>
      </c>
      <c r="Q25" s="84"/>
      <c r="T25" s="251" t="str">
        <f t="shared" si="3"/>
        <v/>
      </c>
      <c r="W25" s="61"/>
      <c r="X25" s="66"/>
      <c r="Y25" s="251" t="str">
        <f t="shared" si="4"/>
        <v/>
      </c>
      <c r="Z25" s="66"/>
      <c r="AA25" s="84"/>
      <c r="AB25" s="61" t="s">
        <v>688</v>
      </c>
      <c r="AC25" s="66">
        <v>13</v>
      </c>
      <c r="AD25" s="251">
        <f t="shared" si="5"/>
        <v>8.666666666666667E-2</v>
      </c>
      <c r="AE25" s="66"/>
      <c r="AF25" s="84"/>
      <c r="AG25" s="61" t="s">
        <v>688</v>
      </c>
      <c r="AH25" s="66">
        <v>13</v>
      </c>
      <c r="AI25" s="251">
        <f t="shared" si="6"/>
        <v>8.666666666666667E-2</v>
      </c>
      <c r="AJ25" s="66"/>
      <c r="AK25" s="84"/>
      <c r="AL25" s="61" t="s">
        <v>688</v>
      </c>
      <c r="AM25" s="47">
        <v>12</v>
      </c>
      <c r="AN25" s="251">
        <f t="shared" si="7"/>
        <v>0.08</v>
      </c>
      <c r="AO25" s="47"/>
      <c r="AP25" s="84"/>
      <c r="AQ25" s="61" t="s">
        <v>688</v>
      </c>
      <c r="AR25" s="66">
        <v>10</v>
      </c>
      <c r="AS25" s="251">
        <f t="shared" si="8"/>
        <v>6.6666666666666666E-2</v>
      </c>
      <c r="AT25" s="66"/>
      <c r="AU25" s="84"/>
      <c r="AV25" s="61"/>
      <c r="AW25" s="66"/>
      <c r="AX25" s="251" t="str">
        <f t="shared" si="9"/>
        <v/>
      </c>
      <c r="AY25" s="66"/>
      <c r="AZ25" s="84"/>
      <c r="BA25" s="61"/>
      <c r="BB25" s="66"/>
      <c r="BC25" s="251" t="str">
        <f t="shared" si="10"/>
        <v/>
      </c>
      <c r="BD25" s="66"/>
      <c r="BE25" s="84"/>
      <c r="BF25" s="61"/>
      <c r="BG25" s="66"/>
      <c r="BH25" s="251" t="str">
        <f t="shared" si="11"/>
        <v/>
      </c>
      <c r="BI25" s="66"/>
      <c r="BJ25" s="84"/>
      <c r="BK25" s="61"/>
      <c r="BL25" s="66"/>
      <c r="BM25" s="251" t="str">
        <f t="shared" si="12"/>
        <v/>
      </c>
      <c r="BN25" s="66"/>
      <c r="BO25" s="84"/>
      <c r="BP25" s="61"/>
      <c r="BQ25" s="66"/>
      <c r="BR25" s="251" t="str">
        <f t="shared" si="13"/>
        <v/>
      </c>
      <c r="BS25" s="66"/>
      <c r="BT25" s="84"/>
      <c r="BU25" s="61"/>
      <c r="BV25" s="66"/>
      <c r="BW25" s="251" t="str">
        <f t="shared" si="14"/>
        <v/>
      </c>
      <c r="BX25" s="66"/>
      <c r="BY25" s="84"/>
      <c r="BZ25" s="61"/>
      <c r="CA25" s="66"/>
      <c r="CB25" s="251" t="str">
        <f t="shared" si="15"/>
        <v/>
      </c>
      <c r="CC25" s="66"/>
      <c r="CD25" s="84"/>
      <c r="CE25" s="61"/>
      <c r="CF25" s="66"/>
      <c r="CG25" s="251" t="str">
        <f t="shared" si="16"/>
        <v/>
      </c>
      <c r="CH25" s="66"/>
      <c r="CI25" s="84"/>
      <c r="CJ25" s="61"/>
      <c r="CK25" s="66"/>
      <c r="CL25" s="66"/>
      <c r="CM25" s="66"/>
      <c r="CN25" s="84"/>
      <c r="CO25" s="61"/>
      <c r="CP25" s="66"/>
      <c r="CQ25" s="66"/>
      <c r="CR25" s="66"/>
      <c r="CS25" s="84"/>
      <c r="CT25" s="61"/>
      <c r="CU25" s="66"/>
      <c r="CV25" s="66"/>
      <c r="CW25" s="66"/>
      <c r="CX25" s="84"/>
      <c r="CY25" s="61"/>
      <c r="CZ25" s="66"/>
      <c r="DA25" s="66"/>
      <c r="DB25" s="66"/>
      <c r="DC25" s="84"/>
      <c r="DD25" s="61"/>
      <c r="DE25" s="66"/>
      <c r="DF25" s="66"/>
      <c r="DG25" s="66"/>
      <c r="DH25" s="84"/>
      <c r="DI25" s="61"/>
      <c r="DJ25" s="66"/>
      <c r="DK25" s="66"/>
      <c r="DL25" s="66"/>
      <c r="DM25" s="84"/>
      <c r="DN25" s="61"/>
      <c r="DO25" s="66"/>
      <c r="DP25" s="66"/>
      <c r="DQ25" s="66"/>
      <c r="DR25" s="84"/>
      <c r="DS25" s="61"/>
      <c r="DT25" s="66"/>
      <c r="DU25" s="66"/>
      <c r="DV25" s="66"/>
      <c r="DW25" s="84"/>
      <c r="DX25" s="61"/>
      <c r="DY25" s="66"/>
      <c r="DZ25" s="66"/>
      <c r="EA25" s="66"/>
      <c r="EB25" s="84"/>
      <c r="EC25" s="61"/>
      <c r="ED25" s="66"/>
      <c r="EE25" s="66"/>
      <c r="EF25" s="66"/>
      <c r="EG25" s="84"/>
      <c r="EH25" s="61"/>
      <c r="EI25" s="66"/>
      <c r="EJ25" s="66"/>
      <c r="EK25" s="66"/>
      <c r="EL25" s="84"/>
      <c r="EM25" s="61"/>
      <c r="EN25" s="66"/>
      <c r="EO25" s="66"/>
      <c r="EP25" s="66"/>
      <c r="EQ25" s="84"/>
    </row>
    <row r="26" spans="1:147" ht="13.5" customHeight="1">
      <c r="A26" s="82" t="s">
        <v>282</v>
      </c>
      <c r="B26" s="2" t="s">
        <v>689</v>
      </c>
      <c r="C26" s="19" t="s">
        <v>689</v>
      </c>
      <c r="E26" s="251" t="str">
        <f t="shared" si="0"/>
        <v/>
      </c>
      <c r="G26" s="83"/>
      <c r="H26" s="61"/>
      <c r="J26" s="251" t="str">
        <f t="shared" si="1"/>
        <v/>
      </c>
      <c r="L26" s="84"/>
      <c r="M26" s="2"/>
      <c r="N26" s="2"/>
      <c r="O26" s="251" t="str">
        <f t="shared" si="2"/>
        <v/>
      </c>
      <c r="Q26" s="84"/>
      <c r="T26" s="251" t="str">
        <f t="shared" si="3"/>
        <v/>
      </c>
      <c r="W26" s="61"/>
      <c r="X26" s="66"/>
      <c r="Y26" s="251" t="str">
        <f t="shared" si="4"/>
        <v/>
      </c>
      <c r="Z26" s="66"/>
      <c r="AA26" s="84"/>
      <c r="AB26" s="61"/>
      <c r="AC26" s="66"/>
      <c r="AD26" s="251" t="str">
        <f t="shared" si="5"/>
        <v/>
      </c>
      <c r="AE26" s="66"/>
      <c r="AF26" s="84"/>
      <c r="AG26" s="61"/>
      <c r="AH26" s="66"/>
      <c r="AI26" s="251" t="str">
        <f t="shared" si="6"/>
        <v/>
      </c>
      <c r="AJ26" s="66"/>
      <c r="AK26" s="84"/>
      <c r="AL26" s="61"/>
      <c r="AM26" s="47"/>
      <c r="AN26" s="251" t="str">
        <f t="shared" si="7"/>
        <v/>
      </c>
      <c r="AO26" s="47"/>
      <c r="AP26" s="84"/>
      <c r="AQ26" s="61"/>
      <c r="AR26" s="66"/>
      <c r="AS26" s="251" t="str">
        <f t="shared" si="8"/>
        <v/>
      </c>
      <c r="AT26" s="66"/>
      <c r="AU26" s="84"/>
      <c r="AV26" s="61" t="s">
        <v>689</v>
      </c>
      <c r="AW26" s="66">
        <v>15</v>
      </c>
      <c r="AX26" s="251">
        <f t="shared" si="9"/>
        <v>0.1</v>
      </c>
      <c r="AY26" s="66"/>
      <c r="AZ26" s="84"/>
      <c r="BA26" s="61" t="s">
        <v>689</v>
      </c>
      <c r="BB26" s="66">
        <v>12</v>
      </c>
      <c r="BC26" s="251">
        <f t="shared" si="10"/>
        <v>0.08</v>
      </c>
      <c r="BD26" s="66"/>
      <c r="BE26" s="84">
        <v>-3</v>
      </c>
      <c r="BF26" s="61" t="s">
        <v>689</v>
      </c>
      <c r="BG26" s="66">
        <v>12</v>
      </c>
      <c r="BH26" s="251">
        <f t="shared" si="11"/>
        <v>0.08</v>
      </c>
      <c r="BI26" s="66"/>
      <c r="BJ26" s="84" t="s">
        <v>692</v>
      </c>
      <c r="BK26" s="61" t="s">
        <v>1151</v>
      </c>
      <c r="BL26" s="66">
        <v>10</v>
      </c>
      <c r="BM26" s="251">
        <f t="shared" si="12"/>
        <v>6.6666666666666666E-2</v>
      </c>
      <c r="BN26" s="66"/>
      <c r="BO26" s="84">
        <v>-2</v>
      </c>
      <c r="BP26" s="61"/>
      <c r="BQ26" s="66"/>
      <c r="BR26" s="251" t="str">
        <f t="shared" si="13"/>
        <v/>
      </c>
      <c r="BS26" s="66"/>
      <c r="BT26" s="84"/>
      <c r="BU26" s="61"/>
      <c r="BV26" s="66"/>
      <c r="BW26" s="251" t="str">
        <f t="shared" si="14"/>
        <v/>
      </c>
      <c r="BX26" s="66"/>
      <c r="BY26" s="84"/>
      <c r="BZ26" s="61"/>
      <c r="CA26" s="66"/>
      <c r="CB26" s="251" t="str">
        <f t="shared" si="15"/>
        <v/>
      </c>
      <c r="CC26" s="66"/>
      <c r="CD26" s="84"/>
      <c r="CE26" s="61"/>
      <c r="CF26" s="66"/>
      <c r="CG26" s="251" t="str">
        <f t="shared" si="16"/>
        <v/>
      </c>
      <c r="CH26" s="66"/>
      <c r="CI26" s="84"/>
      <c r="CJ26" s="61"/>
      <c r="CK26" s="66"/>
      <c r="CL26" s="66"/>
      <c r="CM26" s="66"/>
      <c r="CN26" s="84"/>
      <c r="CO26" s="61"/>
      <c r="CP26" s="66"/>
      <c r="CQ26" s="66"/>
      <c r="CR26" s="66"/>
      <c r="CS26" s="84"/>
      <c r="CT26" s="61"/>
      <c r="CU26" s="66"/>
      <c r="CV26" s="66"/>
      <c r="CW26" s="66"/>
      <c r="CX26" s="84"/>
      <c r="CY26" s="61"/>
      <c r="CZ26" s="66"/>
      <c r="DA26" s="66"/>
      <c r="DB26" s="66"/>
      <c r="DC26" s="84"/>
      <c r="DD26" s="61"/>
      <c r="DE26" s="66"/>
      <c r="DF26" s="66"/>
      <c r="DG26" s="66"/>
      <c r="DH26" s="84"/>
      <c r="DI26" s="61"/>
      <c r="DJ26" s="66"/>
      <c r="DK26" s="66"/>
      <c r="DL26" s="66"/>
      <c r="DM26" s="84"/>
      <c r="DN26" s="61"/>
      <c r="DO26" s="66"/>
      <c r="DP26" s="66"/>
      <c r="DQ26" s="66"/>
      <c r="DR26" s="84"/>
      <c r="DS26" s="61"/>
      <c r="DT26" s="66"/>
      <c r="DU26" s="66"/>
      <c r="DV26" s="66"/>
      <c r="DW26" s="84"/>
      <c r="DX26" s="61"/>
      <c r="DY26" s="66"/>
      <c r="DZ26" s="66"/>
      <c r="EA26" s="66"/>
      <c r="EB26" s="84"/>
      <c r="EC26" s="61"/>
      <c r="ED26" s="66"/>
      <c r="EE26" s="66"/>
      <c r="EF26" s="66"/>
      <c r="EG26" s="84"/>
      <c r="EH26" s="61"/>
      <c r="EI26" s="66"/>
      <c r="EJ26" s="66"/>
      <c r="EK26" s="66"/>
      <c r="EL26" s="84"/>
      <c r="EM26" s="61"/>
      <c r="EN26" s="66"/>
      <c r="EO26" s="66"/>
      <c r="EP26" s="66"/>
      <c r="EQ26" s="84"/>
    </row>
    <row r="27" spans="1:147" ht="13.5" customHeight="1">
      <c r="A27" s="82" t="s">
        <v>365</v>
      </c>
      <c r="B27" s="2" t="s">
        <v>1152</v>
      </c>
      <c r="C27" s="19" t="s">
        <v>1152</v>
      </c>
      <c r="E27" s="251" t="str">
        <f t="shared" si="0"/>
        <v/>
      </c>
      <c r="G27" s="83"/>
      <c r="H27" s="61"/>
      <c r="I27" s="47"/>
      <c r="J27" s="251" t="str">
        <f t="shared" si="1"/>
        <v/>
      </c>
      <c r="K27" s="47"/>
      <c r="L27" s="84"/>
      <c r="M27" s="2"/>
      <c r="N27" s="86"/>
      <c r="O27" s="251" t="str">
        <f t="shared" si="2"/>
        <v/>
      </c>
      <c r="P27" s="47"/>
      <c r="Q27" s="84"/>
      <c r="S27" s="86"/>
      <c r="T27" s="251" t="str">
        <f t="shared" si="3"/>
        <v/>
      </c>
      <c r="U27" s="86"/>
      <c r="W27" s="61"/>
      <c r="X27" s="47"/>
      <c r="Y27" s="251" t="str">
        <f t="shared" si="4"/>
        <v/>
      </c>
      <c r="Z27" s="47"/>
      <c r="AA27" s="84"/>
      <c r="AB27" s="61"/>
      <c r="AC27" s="47"/>
      <c r="AD27" s="251" t="str">
        <f t="shared" si="5"/>
        <v/>
      </c>
      <c r="AE27" s="47"/>
      <c r="AF27" s="84"/>
      <c r="AG27" s="61"/>
      <c r="AH27" s="47"/>
      <c r="AI27" s="251" t="str">
        <f t="shared" si="6"/>
        <v/>
      </c>
      <c r="AJ27" s="47"/>
      <c r="AK27" s="84"/>
      <c r="AL27" s="61"/>
      <c r="AM27" s="47"/>
      <c r="AN27" s="251" t="str">
        <f t="shared" si="7"/>
        <v/>
      </c>
      <c r="AO27" s="47"/>
      <c r="AP27" s="84"/>
      <c r="AQ27" s="61"/>
      <c r="AR27" s="47"/>
      <c r="AS27" s="251" t="str">
        <f t="shared" si="8"/>
        <v/>
      </c>
      <c r="AT27" s="47"/>
      <c r="AU27" s="84"/>
      <c r="AV27" s="61"/>
      <c r="AW27" s="47"/>
      <c r="AX27" s="251"/>
      <c r="AY27" s="47"/>
      <c r="AZ27" s="84"/>
      <c r="BA27" s="61" t="s">
        <v>1153</v>
      </c>
      <c r="BB27" s="47">
        <v>10</v>
      </c>
      <c r="BC27" s="251">
        <f t="shared" si="10"/>
        <v>6.6666666666666666E-2</v>
      </c>
      <c r="BD27" s="47"/>
      <c r="BE27" s="84">
        <v>10</v>
      </c>
      <c r="BF27" s="61" t="s">
        <v>1153</v>
      </c>
      <c r="BG27" s="47" t="s">
        <v>692</v>
      </c>
      <c r="BH27" s="251">
        <f t="shared" si="11"/>
        <v>0</v>
      </c>
      <c r="BI27" s="47"/>
      <c r="BJ27" s="84">
        <v>-10</v>
      </c>
      <c r="BK27" s="61"/>
      <c r="BL27" s="47"/>
      <c r="BM27" s="251" t="str">
        <f t="shared" si="12"/>
        <v/>
      </c>
      <c r="BN27" s="47"/>
      <c r="BO27" s="84"/>
      <c r="BP27" s="61"/>
      <c r="BQ27" s="47"/>
      <c r="BR27" s="251" t="str">
        <f t="shared" si="13"/>
        <v/>
      </c>
      <c r="BS27" s="47"/>
      <c r="BT27" s="84"/>
      <c r="BU27" s="61"/>
      <c r="BV27" s="47"/>
      <c r="BW27" s="251" t="str">
        <f t="shared" si="14"/>
        <v/>
      </c>
      <c r="BX27" s="47"/>
      <c r="BY27" s="84"/>
      <c r="BZ27" s="61"/>
      <c r="CA27" s="47"/>
      <c r="CB27" s="251" t="str">
        <f t="shared" si="15"/>
        <v/>
      </c>
      <c r="CC27" s="47"/>
      <c r="CD27" s="84"/>
      <c r="CE27" s="61"/>
      <c r="CF27" s="47"/>
      <c r="CG27" s="251" t="str">
        <f t="shared" si="16"/>
        <v/>
      </c>
      <c r="CH27" s="47"/>
      <c r="CI27" s="84"/>
      <c r="CJ27" s="61"/>
      <c r="CK27" s="47"/>
      <c r="CL27" s="47"/>
      <c r="CM27" s="47"/>
      <c r="CN27" s="84"/>
      <c r="CO27" s="61"/>
      <c r="CP27" s="47"/>
      <c r="CQ27" s="47"/>
      <c r="CR27" s="47"/>
      <c r="CS27" s="84"/>
      <c r="CT27" s="61"/>
      <c r="CU27" s="47"/>
      <c r="CV27" s="47"/>
      <c r="CW27" s="47"/>
      <c r="CX27" s="84"/>
      <c r="CY27" s="61"/>
      <c r="CZ27" s="47"/>
      <c r="DA27" s="47"/>
      <c r="DB27" s="47"/>
      <c r="DC27" s="84"/>
      <c r="DD27" s="61"/>
      <c r="DE27" s="47"/>
      <c r="DF27" s="47"/>
      <c r="DG27" s="47"/>
      <c r="DH27" s="84"/>
      <c r="DI27" s="61"/>
      <c r="DJ27" s="47"/>
      <c r="DK27" s="47"/>
      <c r="DL27" s="47"/>
      <c r="DM27" s="84"/>
      <c r="DN27" s="61"/>
      <c r="DO27" s="47"/>
      <c r="DP27" s="47"/>
      <c r="DQ27" s="47"/>
      <c r="DR27" s="84"/>
      <c r="DS27" s="61"/>
      <c r="DT27" s="47"/>
      <c r="DU27" s="47"/>
      <c r="DV27" s="47"/>
      <c r="DW27" s="84"/>
      <c r="DX27" s="61"/>
      <c r="DY27" s="47"/>
      <c r="DZ27" s="47"/>
      <c r="EA27" s="47"/>
      <c r="EB27" s="84"/>
      <c r="EC27" s="61"/>
      <c r="ED27" s="47"/>
      <c r="EE27" s="47"/>
      <c r="EF27" s="47"/>
      <c r="EG27" s="84"/>
      <c r="EH27" s="61"/>
      <c r="EI27" s="47"/>
      <c r="EJ27" s="47"/>
      <c r="EK27" s="47"/>
      <c r="EL27" s="84"/>
      <c r="EM27" s="61"/>
      <c r="EN27" s="47"/>
      <c r="EO27" s="47"/>
      <c r="EP27" s="47"/>
      <c r="EQ27" s="84"/>
    </row>
    <row r="28" spans="1:147" ht="13.5" customHeight="1">
      <c r="A28" s="82" t="s">
        <v>1401</v>
      </c>
      <c r="B28" s="2" t="s">
        <v>1154</v>
      </c>
      <c r="C28" s="19" t="s">
        <v>1154</v>
      </c>
      <c r="E28" s="251" t="str">
        <f t="shared" si="0"/>
        <v/>
      </c>
      <c r="G28" s="83"/>
      <c r="H28" s="61" t="s">
        <v>1154</v>
      </c>
      <c r="I28" s="66">
        <v>3</v>
      </c>
      <c r="J28" s="251">
        <f t="shared" si="1"/>
        <v>0.02</v>
      </c>
      <c r="L28" s="84"/>
      <c r="M28" s="2"/>
      <c r="N28" s="2"/>
      <c r="O28" s="251"/>
      <c r="Q28" s="84"/>
      <c r="R28" s="2" t="s">
        <v>1155</v>
      </c>
      <c r="S28" s="2">
        <v>2</v>
      </c>
      <c r="T28" s="251">
        <f t="shared" si="3"/>
        <v>1.3333333333333334E-2</v>
      </c>
      <c r="V28" s="2">
        <v>2</v>
      </c>
      <c r="W28" s="61" t="s">
        <v>1155</v>
      </c>
      <c r="X28" s="66">
        <v>4</v>
      </c>
      <c r="Y28" s="251">
        <f t="shared" si="4"/>
        <v>2.6666666666666668E-2</v>
      </c>
      <c r="Z28" s="66"/>
      <c r="AA28" s="84"/>
      <c r="AB28" s="61" t="s">
        <v>1154</v>
      </c>
      <c r="AC28" s="66">
        <v>0</v>
      </c>
      <c r="AD28" s="251">
        <f t="shared" si="5"/>
        <v>0</v>
      </c>
      <c r="AE28" s="66"/>
      <c r="AF28" s="84"/>
      <c r="AG28" s="61" t="s">
        <v>1154</v>
      </c>
      <c r="AH28" s="66">
        <v>1</v>
      </c>
      <c r="AI28" s="251">
        <f t="shared" si="6"/>
        <v>6.6666666666666671E-3</v>
      </c>
      <c r="AJ28" s="66"/>
      <c r="AK28" s="84"/>
      <c r="AL28" s="61" t="s">
        <v>1156</v>
      </c>
      <c r="AM28" s="47">
        <v>8</v>
      </c>
      <c r="AN28" s="251">
        <f t="shared" si="7"/>
        <v>5.3333333333333337E-2</v>
      </c>
      <c r="AO28" s="47"/>
      <c r="AP28" s="84"/>
      <c r="AQ28" s="61" t="s">
        <v>1154</v>
      </c>
      <c r="AR28" s="66">
        <v>19</v>
      </c>
      <c r="AS28" s="251">
        <f t="shared" si="8"/>
        <v>0.12666666666666668</v>
      </c>
      <c r="AT28" s="66"/>
      <c r="AU28" s="84"/>
      <c r="AV28" s="61"/>
      <c r="AW28" s="66"/>
      <c r="AX28" s="251"/>
      <c r="AY28" s="66"/>
      <c r="AZ28" s="84"/>
      <c r="BA28" s="61" t="s">
        <v>1154</v>
      </c>
      <c r="BB28" s="66">
        <v>11</v>
      </c>
      <c r="BC28" s="251">
        <f t="shared" si="10"/>
        <v>7.3333333333333334E-2</v>
      </c>
      <c r="BD28" s="66"/>
      <c r="BE28" s="84">
        <v>11</v>
      </c>
      <c r="BF28" s="61" t="s">
        <v>1157</v>
      </c>
      <c r="BG28" s="66">
        <v>21</v>
      </c>
      <c r="BH28" s="251">
        <f t="shared" si="11"/>
        <v>0.14000000000000001</v>
      </c>
      <c r="BI28" s="66"/>
      <c r="BJ28" s="84">
        <v>10</v>
      </c>
      <c r="BK28" s="61" t="s">
        <v>1154</v>
      </c>
      <c r="BL28" s="66">
        <v>24</v>
      </c>
      <c r="BM28" s="251">
        <f t="shared" si="12"/>
        <v>0.16</v>
      </c>
      <c r="BN28" s="66"/>
      <c r="BO28" s="84">
        <v>3</v>
      </c>
      <c r="BP28" s="61" t="s">
        <v>1156</v>
      </c>
      <c r="BQ28" s="66">
        <v>0</v>
      </c>
      <c r="BR28" s="251">
        <f t="shared" si="13"/>
        <v>0</v>
      </c>
      <c r="BS28" s="66"/>
      <c r="BT28" s="84"/>
      <c r="BU28" s="61" t="s">
        <v>1156</v>
      </c>
      <c r="BV28" s="66">
        <v>1</v>
      </c>
      <c r="BW28" s="251">
        <f t="shared" si="14"/>
        <v>6.6666666666666671E-3</v>
      </c>
      <c r="BX28" s="66"/>
      <c r="BY28" s="84">
        <v>1</v>
      </c>
      <c r="BZ28" s="61" t="s">
        <v>1156</v>
      </c>
      <c r="CA28" s="66">
        <v>9</v>
      </c>
      <c r="CB28" s="251">
        <f t="shared" si="15"/>
        <v>0.06</v>
      </c>
      <c r="CC28" s="66"/>
      <c r="CD28" s="84"/>
      <c r="CE28" s="61" t="s">
        <v>1156</v>
      </c>
      <c r="CF28" s="66">
        <v>14</v>
      </c>
      <c r="CG28" s="251">
        <f t="shared" si="16"/>
        <v>9.3333333333333338E-2</v>
      </c>
      <c r="CH28" s="66"/>
      <c r="CI28" s="84"/>
      <c r="CJ28" s="61"/>
      <c r="CK28" s="66"/>
      <c r="CL28" s="66"/>
      <c r="CM28" s="66"/>
      <c r="CN28" s="84"/>
      <c r="CO28" s="61"/>
      <c r="CP28" s="66"/>
      <c r="CQ28" s="66"/>
      <c r="CR28" s="66"/>
      <c r="CS28" s="84"/>
      <c r="CT28" s="61"/>
      <c r="CU28" s="66"/>
      <c r="CV28" s="66"/>
      <c r="CW28" s="66"/>
      <c r="CX28" s="84"/>
      <c r="CY28" s="61"/>
      <c r="CZ28" s="66"/>
      <c r="DA28" s="66"/>
      <c r="DB28" s="66"/>
      <c r="DC28" s="84"/>
      <c r="DD28" s="61"/>
      <c r="DE28" s="66"/>
      <c r="DF28" s="66"/>
      <c r="DG28" s="66"/>
      <c r="DH28" s="84"/>
      <c r="DI28" s="61"/>
      <c r="DJ28" s="66"/>
      <c r="DK28" s="66"/>
      <c r="DL28" s="66"/>
      <c r="DM28" s="84"/>
      <c r="DN28" s="61"/>
      <c r="DO28" s="66"/>
      <c r="DP28" s="66"/>
      <c r="DQ28" s="66"/>
      <c r="DR28" s="84"/>
      <c r="DS28" s="61"/>
      <c r="DT28" s="66"/>
      <c r="DU28" s="66"/>
      <c r="DV28" s="66"/>
      <c r="DW28" s="84"/>
      <c r="DX28" s="61"/>
      <c r="DY28" s="66"/>
      <c r="DZ28" s="66"/>
      <c r="EA28" s="66"/>
      <c r="EB28" s="84"/>
      <c r="EC28" s="61"/>
      <c r="ED28" s="66"/>
      <c r="EE28" s="66"/>
      <c r="EF28" s="66"/>
      <c r="EG28" s="84"/>
      <c r="EH28" s="61"/>
      <c r="EI28" s="66"/>
      <c r="EJ28" s="66"/>
      <c r="EK28" s="66"/>
      <c r="EL28" s="84"/>
      <c r="EM28" s="61"/>
      <c r="EN28" s="66"/>
      <c r="EO28" s="66"/>
      <c r="EP28" s="66"/>
      <c r="EQ28" s="84"/>
    </row>
    <row r="29" spans="1:147" ht="13.5" customHeight="1">
      <c r="A29" s="82" t="s">
        <v>366</v>
      </c>
      <c r="B29" s="2" t="s">
        <v>514</v>
      </c>
      <c r="C29" s="19" t="s">
        <v>514</v>
      </c>
      <c r="E29" s="251" t="str">
        <f t="shared" si="0"/>
        <v/>
      </c>
      <c r="G29" s="83"/>
      <c r="H29" s="61"/>
      <c r="J29" s="251" t="str">
        <f t="shared" si="1"/>
        <v/>
      </c>
      <c r="L29" s="84"/>
      <c r="M29" s="2"/>
      <c r="N29" s="2"/>
      <c r="O29" s="251" t="str">
        <f t="shared" si="2"/>
        <v/>
      </c>
      <c r="Q29" s="84"/>
      <c r="T29" s="251" t="str">
        <f t="shared" si="3"/>
        <v/>
      </c>
      <c r="W29" s="61"/>
      <c r="X29" s="66"/>
      <c r="Y29" s="251" t="str">
        <f t="shared" si="4"/>
        <v/>
      </c>
      <c r="Z29" s="66"/>
      <c r="AA29" s="84"/>
      <c r="AB29" s="61"/>
      <c r="AC29" s="66"/>
      <c r="AD29" s="251" t="str">
        <f t="shared" si="5"/>
        <v/>
      </c>
      <c r="AE29" s="66"/>
      <c r="AF29" s="84"/>
      <c r="AG29" s="61"/>
      <c r="AH29" s="66"/>
      <c r="AI29" s="251" t="str">
        <f t="shared" si="6"/>
        <v/>
      </c>
      <c r="AJ29" s="66"/>
      <c r="AK29" s="84"/>
      <c r="AL29" s="61"/>
      <c r="AM29" s="47"/>
      <c r="AN29" s="251" t="str">
        <f t="shared" si="7"/>
        <v/>
      </c>
      <c r="AO29" s="47"/>
      <c r="AP29" s="84"/>
      <c r="AQ29" s="61"/>
      <c r="AR29" s="66"/>
      <c r="AS29" s="251" t="str">
        <f t="shared" si="8"/>
        <v/>
      </c>
      <c r="AT29" s="66"/>
      <c r="AU29" s="84"/>
      <c r="AV29" s="61"/>
      <c r="AW29" s="66"/>
      <c r="AX29" s="251"/>
      <c r="AY29" s="66"/>
      <c r="AZ29" s="84"/>
      <c r="BA29" s="61" t="s">
        <v>514</v>
      </c>
      <c r="BB29" s="66">
        <v>1</v>
      </c>
      <c r="BC29" s="251">
        <f t="shared" si="10"/>
        <v>6.6666666666666671E-3</v>
      </c>
      <c r="BD29" s="66"/>
      <c r="BE29" s="84">
        <v>1</v>
      </c>
      <c r="BF29" s="61" t="s">
        <v>514</v>
      </c>
      <c r="BG29" s="66" t="s">
        <v>692</v>
      </c>
      <c r="BH29" s="251">
        <f t="shared" si="11"/>
        <v>0</v>
      </c>
      <c r="BI29" s="66"/>
      <c r="BJ29" s="84">
        <v>-1</v>
      </c>
      <c r="BK29" s="61"/>
      <c r="BL29" s="66"/>
      <c r="BM29" s="251" t="str">
        <f t="shared" si="12"/>
        <v/>
      </c>
      <c r="BN29" s="66"/>
      <c r="BO29" s="84"/>
      <c r="BP29" s="61"/>
      <c r="BQ29" s="66"/>
      <c r="BR29" s="251" t="str">
        <f t="shared" si="13"/>
        <v/>
      </c>
      <c r="BS29" s="66"/>
      <c r="BT29" s="84"/>
      <c r="BU29" s="61"/>
      <c r="BV29" s="66"/>
      <c r="BW29" s="251" t="str">
        <f t="shared" si="14"/>
        <v/>
      </c>
      <c r="BX29" s="66"/>
      <c r="BY29" s="84"/>
      <c r="BZ29" s="61"/>
      <c r="CA29" s="66"/>
      <c r="CB29" s="251" t="str">
        <f t="shared" si="15"/>
        <v/>
      </c>
      <c r="CC29" s="66"/>
      <c r="CD29" s="84"/>
      <c r="CE29" s="61"/>
      <c r="CF29" s="66"/>
      <c r="CG29" s="251" t="str">
        <f t="shared" si="16"/>
        <v/>
      </c>
      <c r="CH29" s="66"/>
      <c r="CI29" s="84"/>
      <c r="CJ29" s="61"/>
      <c r="CK29" s="66"/>
      <c r="CL29" s="66"/>
      <c r="CM29" s="66"/>
      <c r="CN29" s="84"/>
      <c r="CO29" s="61"/>
      <c r="CP29" s="66"/>
      <c r="CQ29" s="66"/>
      <c r="CR29" s="66"/>
      <c r="CS29" s="84"/>
      <c r="CT29" s="61"/>
      <c r="CU29" s="66"/>
      <c r="CV29" s="66"/>
      <c r="CW29" s="66"/>
      <c r="CX29" s="84"/>
      <c r="CY29" s="61"/>
      <c r="CZ29" s="66"/>
      <c r="DA29" s="66"/>
      <c r="DB29" s="66"/>
      <c r="DC29" s="84"/>
      <c r="DD29" s="61"/>
      <c r="DE29" s="66"/>
      <c r="DF29" s="66"/>
      <c r="DG29" s="66"/>
      <c r="DH29" s="84"/>
      <c r="DI29" s="61"/>
      <c r="DJ29" s="66"/>
      <c r="DK29" s="66"/>
      <c r="DL29" s="66"/>
      <c r="DM29" s="84"/>
      <c r="DN29" s="61"/>
      <c r="DO29" s="66"/>
      <c r="DP29" s="66"/>
      <c r="DQ29" s="66"/>
      <c r="DR29" s="84"/>
      <c r="DS29" s="61"/>
      <c r="DT29" s="66"/>
      <c r="DU29" s="66"/>
      <c r="DV29" s="66"/>
      <c r="DW29" s="84"/>
      <c r="DX29" s="61"/>
      <c r="DY29" s="66"/>
      <c r="DZ29" s="66"/>
      <c r="EA29" s="66"/>
      <c r="EB29" s="84"/>
      <c r="EC29" s="61"/>
      <c r="ED29" s="66"/>
      <c r="EE29" s="66"/>
      <c r="EF29" s="66"/>
      <c r="EG29" s="84"/>
      <c r="EH29" s="61"/>
      <c r="EI29" s="66"/>
      <c r="EJ29" s="66"/>
      <c r="EK29" s="66"/>
      <c r="EL29" s="84"/>
      <c r="EM29" s="61"/>
      <c r="EN29" s="66"/>
      <c r="EO29" s="66"/>
      <c r="EP29" s="66"/>
      <c r="EQ29" s="84"/>
    </row>
    <row r="30" spans="1:147" ht="13.5" customHeight="1">
      <c r="A30" s="82"/>
      <c r="C30" s="19"/>
      <c r="G30" s="83"/>
      <c r="H30" s="61"/>
      <c r="L30" s="84"/>
      <c r="M30" s="2"/>
      <c r="N30" s="2"/>
      <c r="Q30" s="84"/>
      <c r="W30" s="61"/>
      <c r="X30" s="66"/>
      <c r="Y30" s="66"/>
      <c r="Z30" s="66"/>
      <c r="AA30" s="84"/>
      <c r="AB30" s="61"/>
      <c r="AC30" s="66"/>
      <c r="AD30" s="66"/>
      <c r="AE30" s="66"/>
      <c r="AF30" s="84"/>
      <c r="AG30" s="61"/>
      <c r="AH30" s="66"/>
      <c r="AI30" s="66"/>
      <c r="AJ30" s="66"/>
      <c r="AK30" s="84"/>
      <c r="AL30" s="61"/>
      <c r="AM30" s="47"/>
      <c r="AN30" s="47"/>
      <c r="AO30" s="47"/>
      <c r="AP30" s="84"/>
      <c r="AQ30" s="61"/>
      <c r="AR30" s="66"/>
      <c r="AS30" s="66"/>
      <c r="AT30" s="66"/>
      <c r="AU30" s="84"/>
      <c r="AV30" s="61"/>
      <c r="AW30" s="66"/>
      <c r="AX30" s="66"/>
      <c r="AY30" s="66"/>
      <c r="AZ30" s="84"/>
      <c r="BA30" s="61"/>
      <c r="BB30" s="66"/>
      <c r="BC30" s="66"/>
      <c r="BD30" s="66"/>
      <c r="BE30" s="84"/>
      <c r="BF30" s="61"/>
      <c r="BG30" s="66"/>
      <c r="BH30" s="66"/>
      <c r="BI30" s="66"/>
      <c r="BJ30" s="84"/>
      <c r="BK30" s="61"/>
      <c r="BL30" s="66"/>
      <c r="BM30" s="66"/>
      <c r="BN30" s="66"/>
      <c r="BO30" s="84"/>
      <c r="BP30" s="61"/>
      <c r="BQ30" s="66"/>
      <c r="BR30" s="66"/>
      <c r="BS30" s="66"/>
      <c r="BT30" s="84"/>
      <c r="BU30" s="61"/>
      <c r="BV30" s="66"/>
      <c r="BW30" s="66"/>
      <c r="BX30" s="66"/>
      <c r="BY30" s="84"/>
      <c r="BZ30" s="61"/>
      <c r="CA30" s="66"/>
      <c r="CB30" s="66"/>
      <c r="CC30" s="66"/>
      <c r="CD30" s="84"/>
      <c r="CE30" s="61"/>
      <c r="CF30" s="66"/>
      <c r="CG30" s="66"/>
      <c r="CH30" s="66"/>
      <c r="CI30" s="84"/>
      <c r="CJ30" s="61"/>
      <c r="CK30" s="66"/>
      <c r="CL30" s="66"/>
      <c r="CM30" s="66"/>
      <c r="CN30" s="84"/>
      <c r="CO30" s="61"/>
      <c r="CP30" s="66"/>
      <c r="CQ30" s="66"/>
      <c r="CR30" s="66"/>
      <c r="CS30" s="84"/>
      <c r="CT30" s="61"/>
      <c r="CU30" s="66"/>
      <c r="CV30" s="66"/>
      <c r="CW30" s="66"/>
      <c r="CX30" s="84"/>
      <c r="CY30" s="61"/>
      <c r="CZ30" s="66"/>
      <c r="DA30" s="66"/>
      <c r="DB30" s="66"/>
      <c r="DC30" s="84"/>
      <c r="DD30" s="61"/>
      <c r="DE30" s="66"/>
      <c r="DF30" s="66"/>
      <c r="DG30" s="66"/>
      <c r="DH30" s="84"/>
      <c r="DI30" s="61"/>
      <c r="DJ30" s="66"/>
      <c r="DK30" s="66"/>
      <c r="DL30" s="66"/>
      <c r="DM30" s="84"/>
      <c r="DN30" s="61"/>
      <c r="DO30" s="66"/>
      <c r="DP30" s="66"/>
      <c r="DQ30" s="66"/>
      <c r="DR30" s="84"/>
      <c r="DS30" s="61"/>
      <c r="DT30" s="66"/>
      <c r="DU30" s="66"/>
      <c r="DV30" s="66"/>
      <c r="DW30" s="84"/>
      <c r="DX30" s="61"/>
      <c r="DY30" s="66"/>
      <c r="DZ30" s="66"/>
      <c r="EA30" s="66"/>
      <c r="EB30" s="84"/>
      <c r="EC30" s="61"/>
      <c r="ED30" s="66"/>
      <c r="EE30" s="66"/>
      <c r="EF30" s="66"/>
      <c r="EG30" s="84"/>
      <c r="EH30" s="61"/>
      <c r="EI30" s="66"/>
      <c r="EJ30" s="66"/>
      <c r="EK30" s="66"/>
      <c r="EL30" s="84"/>
      <c r="EM30" s="61"/>
      <c r="EN30" s="66"/>
      <c r="EO30" s="66"/>
      <c r="EP30" s="66"/>
      <c r="EQ30" s="84"/>
    </row>
    <row r="31" spans="1:147" ht="13.5" customHeight="1">
      <c r="A31" s="82"/>
      <c r="C31" s="19"/>
      <c r="G31" s="83"/>
      <c r="H31" s="61"/>
      <c r="L31" s="84"/>
      <c r="M31" s="2"/>
      <c r="N31" s="2"/>
      <c r="Q31" s="84"/>
      <c r="W31" s="61"/>
      <c r="X31" s="66"/>
      <c r="Y31" s="66"/>
      <c r="Z31" s="66"/>
      <c r="AA31" s="84"/>
      <c r="AB31" s="61"/>
      <c r="AC31" s="66"/>
      <c r="AD31" s="66"/>
      <c r="AE31" s="66"/>
      <c r="AF31" s="84"/>
      <c r="AG31" s="61"/>
      <c r="AH31" s="66"/>
      <c r="AI31" s="66"/>
      <c r="AJ31" s="66"/>
      <c r="AK31" s="84"/>
      <c r="AL31" s="61"/>
      <c r="AM31" s="47"/>
      <c r="AN31" s="47"/>
      <c r="AO31" s="47"/>
      <c r="AP31" s="84"/>
      <c r="AQ31" s="61"/>
      <c r="AR31" s="66"/>
      <c r="AS31" s="66"/>
      <c r="AT31" s="66"/>
      <c r="AU31" s="84"/>
      <c r="AV31" s="61"/>
      <c r="AW31" s="66"/>
      <c r="AX31" s="66"/>
      <c r="AY31" s="66"/>
      <c r="AZ31" s="84"/>
      <c r="BA31" s="61"/>
      <c r="BB31" s="66"/>
      <c r="BC31" s="66"/>
      <c r="BD31" s="66"/>
      <c r="BE31" s="84"/>
      <c r="BF31" s="61"/>
      <c r="BG31" s="66"/>
      <c r="BH31" s="66"/>
      <c r="BI31" s="66"/>
      <c r="BJ31" s="84"/>
      <c r="BK31" s="61"/>
      <c r="BL31" s="66"/>
      <c r="BM31" s="66"/>
      <c r="BN31" s="66"/>
      <c r="BO31" s="84"/>
      <c r="BP31" s="61"/>
      <c r="BQ31" s="66"/>
      <c r="BR31" s="66"/>
      <c r="BS31" s="66"/>
      <c r="BT31" s="84"/>
      <c r="BU31" s="61"/>
      <c r="BV31" s="66"/>
      <c r="BW31" s="66"/>
      <c r="BX31" s="66"/>
      <c r="BY31" s="84"/>
      <c r="BZ31" s="61"/>
      <c r="CA31" s="66"/>
      <c r="CB31" s="66"/>
      <c r="CC31" s="66"/>
      <c r="CD31" s="84"/>
      <c r="CE31" s="61"/>
      <c r="CF31" s="66"/>
      <c r="CG31" s="66"/>
      <c r="CH31" s="66"/>
      <c r="CI31" s="84"/>
      <c r="CJ31" s="61"/>
      <c r="CK31" s="66"/>
      <c r="CL31" s="66"/>
      <c r="CM31" s="66"/>
      <c r="CN31" s="84"/>
      <c r="CO31" s="61"/>
      <c r="CP31" s="66"/>
      <c r="CQ31" s="66"/>
      <c r="CR31" s="66"/>
      <c r="CS31" s="84"/>
      <c r="CT31" s="61"/>
      <c r="CU31" s="66"/>
      <c r="CV31" s="66"/>
      <c r="CW31" s="66"/>
      <c r="CX31" s="84"/>
      <c r="CY31" s="61"/>
      <c r="CZ31" s="66"/>
      <c r="DA31" s="66"/>
      <c r="DB31" s="66"/>
      <c r="DC31" s="84"/>
      <c r="DD31" s="61"/>
      <c r="DE31" s="66"/>
      <c r="DF31" s="66"/>
      <c r="DG31" s="66"/>
      <c r="DH31" s="84"/>
      <c r="DI31" s="61"/>
      <c r="DJ31" s="66"/>
      <c r="DK31" s="66"/>
      <c r="DL31" s="66"/>
      <c r="DM31" s="84"/>
      <c r="DN31" s="61"/>
      <c r="DO31" s="66"/>
      <c r="DP31" s="66"/>
      <c r="DQ31" s="66"/>
      <c r="DR31" s="84"/>
      <c r="DS31" s="61"/>
      <c r="DT31" s="66"/>
      <c r="DU31" s="66"/>
      <c r="DV31" s="66"/>
      <c r="DW31" s="84"/>
      <c r="DX31" s="61"/>
      <c r="DY31" s="66"/>
      <c r="DZ31" s="66"/>
      <c r="EA31" s="66"/>
      <c r="EB31" s="84"/>
      <c r="EC31" s="61"/>
      <c r="ED31" s="66"/>
      <c r="EE31" s="66"/>
      <c r="EF31" s="66"/>
      <c r="EG31" s="84"/>
      <c r="EH31" s="61"/>
      <c r="EI31" s="66"/>
      <c r="EJ31" s="66"/>
      <c r="EK31" s="66"/>
      <c r="EL31" s="84"/>
      <c r="EM31" s="61"/>
      <c r="EN31" s="66"/>
      <c r="EO31" s="66"/>
      <c r="EP31" s="66"/>
      <c r="EQ31" s="84"/>
    </row>
    <row r="32" spans="1:147" ht="13.5" customHeight="1">
      <c r="A32" s="82"/>
      <c r="B32" s="83"/>
      <c r="C32" s="19"/>
      <c r="G32" s="83"/>
      <c r="H32" s="61"/>
      <c r="L32" s="84"/>
      <c r="M32" s="2"/>
      <c r="N32" s="2"/>
      <c r="Q32" s="84"/>
      <c r="W32" s="61"/>
      <c r="X32" s="66"/>
      <c r="Y32" s="66"/>
      <c r="Z32" s="66"/>
      <c r="AA32" s="84"/>
      <c r="AB32" s="61"/>
      <c r="AC32" s="66"/>
      <c r="AD32" s="66"/>
      <c r="AE32" s="66"/>
      <c r="AF32" s="84"/>
      <c r="AG32" s="61"/>
      <c r="AH32" s="66"/>
      <c r="AI32" s="66"/>
      <c r="AJ32" s="66"/>
      <c r="AK32" s="84"/>
      <c r="AL32" s="61"/>
      <c r="AM32" s="47"/>
      <c r="AN32" s="47"/>
      <c r="AO32" s="47"/>
      <c r="AP32" s="84"/>
      <c r="AQ32" s="61"/>
      <c r="AR32" s="66"/>
      <c r="AS32" s="66"/>
      <c r="AT32" s="66"/>
      <c r="AU32" s="84"/>
      <c r="AV32" s="61"/>
      <c r="AW32" s="66"/>
      <c r="AX32" s="66"/>
      <c r="AY32" s="66"/>
      <c r="AZ32" s="84"/>
      <c r="BA32" s="61"/>
      <c r="BB32" s="66"/>
      <c r="BC32" s="66"/>
      <c r="BD32" s="66"/>
      <c r="BE32" s="84"/>
      <c r="BF32" s="61"/>
      <c r="BG32" s="66"/>
      <c r="BH32" s="66"/>
      <c r="BI32" s="66"/>
      <c r="BJ32" s="84"/>
      <c r="BK32" s="61"/>
      <c r="BL32" s="66"/>
      <c r="BM32" s="66"/>
      <c r="BN32" s="66"/>
      <c r="BO32" s="84"/>
      <c r="BP32" s="61"/>
      <c r="BQ32" s="66"/>
      <c r="BR32" s="66"/>
      <c r="BS32" s="66"/>
      <c r="BT32" s="84"/>
      <c r="BU32" s="61"/>
      <c r="BV32" s="66"/>
      <c r="BW32" s="66"/>
      <c r="BX32" s="66"/>
      <c r="BY32" s="84"/>
      <c r="BZ32" s="61"/>
      <c r="CA32" s="66"/>
      <c r="CB32" s="66"/>
      <c r="CC32" s="66"/>
      <c r="CD32" s="84"/>
      <c r="CE32" s="61"/>
      <c r="CF32" s="66"/>
      <c r="CG32" s="66"/>
      <c r="CH32" s="66"/>
      <c r="CI32" s="84"/>
      <c r="CJ32" s="61"/>
      <c r="CK32" s="66"/>
      <c r="CL32" s="66"/>
      <c r="CM32" s="66"/>
      <c r="CN32" s="84"/>
      <c r="CO32" s="61"/>
      <c r="CP32" s="66"/>
      <c r="CQ32" s="66"/>
      <c r="CR32" s="66"/>
      <c r="CS32" s="84"/>
      <c r="CT32" s="61"/>
      <c r="CU32" s="66"/>
      <c r="CV32" s="66"/>
      <c r="CW32" s="66"/>
      <c r="CX32" s="84"/>
      <c r="CY32" s="61"/>
      <c r="CZ32" s="66"/>
      <c r="DA32" s="66"/>
      <c r="DB32" s="66"/>
      <c r="DC32" s="84"/>
      <c r="DD32" s="61"/>
      <c r="DE32" s="66"/>
      <c r="DF32" s="66"/>
      <c r="DG32" s="66"/>
      <c r="DH32" s="84"/>
      <c r="DI32" s="61"/>
      <c r="DJ32" s="66"/>
      <c r="DK32" s="66"/>
      <c r="DL32" s="66"/>
      <c r="DM32" s="84"/>
      <c r="DN32" s="61"/>
      <c r="DO32" s="66"/>
      <c r="DP32" s="66"/>
      <c r="DQ32" s="66"/>
      <c r="DR32" s="84"/>
      <c r="DS32" s="61"/>
      <c r="DT32" s="66"/>
      <c r="DU32" s="66"/>
      <c r="DV32" s="66"/>
      <c r="DW32" s="84"/>
      <c r="DX32" s="61"/>
      <c r="DY32" s="66"/>
      <c r="DZ32" s="66"/>
      <c r="EA32" s="66"/>
      <c r="EB32" s="84"/>
      <c r="EC32" s="61"/>
      <c r="ED32" s="66"/>
      <c r="EE32" s="66"/>
      <c r="EF32" s="66"/>
      <c r="EG32" s="84"/>
      <c r="EH32" s="61"/>
      <c r="EI32" s="66"/>
      <c r="EJ32" s="66"/>
      <c r="EK32" s="66"/>
      <c r="EL32" s="84"/>
      <c r="EM32" s="61"/>
      <c r="EN32" s="66"/>
      <c r="EO32" s="66"/>
      <c r="EP32" s="66"/>
      <c r="EQ32" s="84"/>
    </row>
    <row r="33" spans="1:147" ht="13.5" customHeight="1">
      <c r="A33" s="82"/>
      <c r="C33" s="19"/>
      <c r="G33" s="83"/>
      <c r="H33" s="61"/>
      <c r="L33" s="84"/>
      <c r="M33" s="2"/>
      <c r="N33" s="2"/>
      <c r="Q33" s="84"/>
      <c r="W33" s="61"/>
      <c r="X33" s="66"/>
      <c r="Y33" s="66"/>
      <c r="Z33" s="66"/>
      <c r="AA33" s="84"/>
      <c r="AB33" s="61"/>
      <c r="AC33" s="66"/>
      <c r="AD33" s="66"/>
      <c r="AE33" s="66"/>
      <c r="AF33" s="84"/>
      <c r="AG33" s="61"/>
      <c r="AH33" s="66"/>
      <c r="AI33" s="66"/>
      <c r="AJ33" s="66"/>
      <c r="AK33" s="84"/>
      <c r="AL33" s="61"/>
      <c r="AM33" s="47"/>
      <c r="AN33" s="47"/>
      <c r="AO33" s="47"/>
      <c r="AP33" s="84"/>
      <c r="AQ33" s="61"/>
      <c r="AR33" s="66"/>
      <c r="AS33" s="66"/>
      <c r="AT33" s="66"/>
      <c r="AU33" s="84"/>
      <c r="AV33" s="61"/>
      <c r="AW33" s="66"/>
      <c r="AX33" s="66"/>
      <c r="AY33" s="66"/>
      <c r="AZ33" s="84"/>
      <c r="BA33" s="61"/>
      <c r="BB33" s="66"/>
      <c r="BC33" s="66"/>
      <c r="BD33" s="66"/>
      <c r="BE33" s="84"/>
      <c r="BF33" s="61"/>
      <c r="BG33" s="66"/>
      <c r="BH33" s="66"/>
      <c r="BI33" s="66"/>
      <c r="BJ33" s="84"/>
      <c r="BK33" s="61"/>
      <c r="BL33" s="66"/>
      <c r="BM33" s="66"/>
      <c r="BN33" s="66"/>
      <c r="BO33" s="84"/>
      <c r="BP33" s="61"/>
      <c r="BQ33" s="66"/>
      <c r="BR33" s="66"/>
      <c r="BS33" s="66"/>
      <c r="BT33" s="84"/>
      <c r="BU33" s="61"/>
      <c r="BV33" s="66"/>
      <c r="BW33" s="66"/>
      <c r="BX33" s="66"/>
      <c r="BY33" s="84"/>
      <c r="BZ33" s="61"/>
      <c r="CA33" s="66"/>
      <c r="CB33" s="66"/>
      <c r="CC33" s="66"/>
      <c r="CD33" s="84"/>
      <c r="CE33" s="61"/>
      <c r="CF33" s="66"/>
      <c r="CG33" s="66"/>
      <c r="CH33" s="66"/>
      <c r="CI33" s="84"/>
      <c r="CJ33" s="61"/>
      <c r="CK33" s="66"/>
      <c r="CL33" s="66"/>
      <c r="CM33" s="66"/>
      <c r="CN33" s="84"/>
      <c r="CO33" s="61"/>
      <c r="CP33" s="66"/>
      <c r="CQ33" s="66"/>
      <c r="CR33" s="66"/>
      <c r="CS33" s="84"/>
      <c r="CT33" s="61"/>
      <c r="CU33" s="66"/>
      <c r="CV33" s="66"/>
      <c r="CW33" s="66"/>
      <c r="CX33" s="84"/>
      <c r="CY33" s="61"/>
      <c r="CZ33" s="66"/>
      <c r="DA33" s="66"/>
      <c r="DB33" s="66"/>
      <c r="DC33" s="84"/>
      <c r="DD33" s="61"/>
      <c r="DE33" s="66"/>
      <c r="DF33" s="66"/>
      <c r="DG33" s="66"/>
      <c r="DH33" s="84"/>
      <c r="DI33" s="61"/>
      <c r="DJ33" s="66"/>
      <c r="DK33" s="66"/>
      <c r="DL33" s="66"/>
      <c r="DM33" s="84"/>
      <c r="DN33" s="61"/>
      <c r="DO33" s="66"/>
      <c r="DP33" s="66"/>
      <c r="DQ33" s="66"/>
      <c r="DR33" s="84"/>
      <c r="DS33" s="61"/>
      <c r="DT33" s="66"/>
      <c r="DU33" s="66"/>
      <c r="DV33" s="66"/>
      <c r="DW33" s="84"/>
      <c r="DX33" s="61"/>
      <c r="DY33" s="66"/>
      <c r="DZ33" s="66"/>
      <c r="EA33" s="66"/>
      <c r="EB33" s="84"/>
      <c r="EC33" s="61"/>
      <c r="ED33" s="66"/>
      <c r="EE33" s="66"/>
      <c r="EF33" s="66"/>
      <c r="EG33" s="84"/>
      <c r="EH33" s="61"/>
      <c r="EI33" s="66"/>
      <c r="EJ33" s="66"/>
      <c r="EK33" s="66"/>
      <c r="EL33" s="84"/>
      <c r="EM33" s="61"/>
      <c r="EN33" s="66"/>
      <c r="EO33" s="66"/>
      <c r="EP33" s="66"/>
      <c r="EQ33" s="84"/>
    </row>
    <row r="34" spans="1:147" ht="13.5" customHeight="1">
      <c r="A34" s="46"/>
      <c r="C34" s="19"/>
      <c r="G34" s="83"/>
      <c r="H34" s="61"/>
      <c r="L34" s="84"/>
      <c r="M34" s="2"/>
      <c r="N34" s="2"/>
      <c r="Q34" s="84"/>
      <c r="W34" s="61"/>
      <c r="X34" s="66"/>
      <c r="Y34" s="66"/>
      <c r="Z34" s="66"/>
      <c r="AA34" s="84"/>
      <c r="AB34" s="61"/>
      <c r="AC34" s="66"/>
      <c r="AD34" s="66"/>
      <c r="AE34" s="66"/>
      <c r="AF34" s="84"/>
      <c r="AG34" s="61"/>
      <c r="AH34" s="66"/>
      <c r="AI34" s="66"/>
      <c r="AJ34" s="66"/>
      <c r="AK34" s="84"/>
      <c r="AL34" s="61"/>
      <c r="AM34" s="47"/>
      <c r="AN34" s="47"/>
      <c r="AO34" s="47"/>
      <c r="AP34" s="84"/>
      <c r="AQ34" s="61"/>
      <c r="AR34" s="66"/>
      <c r="AS34" s="66"/>
      <c r="AT34" s="66"/>
      <c r="AU34" s="84"/>
      <c r="AV34" s="61"/>
      <c r="AW34" s="66"/>
      <c r="AX34" s="66"/>
      <c r="AY34" s="66"/>
      <c r="AZ34" s="84"/>
      <c r="BA34" s="61"/>
      <c r="BB34" s="66"/>
      <c r="BC34" s="66"/>
      <c r="BD34" s="66"/>
      <c r="BE34" s="84"/>
      <c r="BF34" s="61"/>
      <c r="BG34" s="66"/>
      <c r="BH34" s="66"/>
      <c r="BI34" s="66"/>
      <c r="BJ34" s="84"/>
      <c r="BK34" s="61"/>
      <c r="BL34" s="66"/>
      <c r="BM34" s="66"/>
      <c r="BN34" s="66"/>
      <c r="BO34" s="84"/>
      <c r="BP34" s="61"/>
      <c r="BQ34" s="66"/>
      <c r="BR34" s="66"/>
      <c r="BS34" s="66"/>
      <c r="BT34" s="84"/>
      <c r="BU34" s="61"/>
      <c r="BV34" s="66"/>
      <c r="BW34" s="66"/>
      <c r="BX34" s="66"/>
      <c r="BY34" s="84"/>
      <c r="BZ34" s="61"/>
      <c r="CA34" s="66"/>
      <c r="CB34" s="66"/>
      <c r="CC34" s="66"/>
      <c r="CD34" s="84"/>
      <c r="CE34" s="61"/>
      <c r="CF34" s="66"/>
      <c r="CG34" s="66"/>
      <c r="CH34" s="66"/>
      <c r="CI34" s="84"/>
      <c r="CJ34" s="61"/>
      <c r="CK34" s="66"/>
      <c r="CL34" s="66"/>
      <c r="CM34" s="66"/>
      <c r="CN34" s="84"/>
      <c r="CO34" s="61"/>
      <c r="CP34" s="66"/>
      <c r="CQ34" s="66"/>
      <c r="CR34" s="66"/>
      <c r="CS34" s="84"/>
      <c r="CT34" s="61"/>
      <c r="CU34" s="66"/>
      <c r="CV34" s="66"/>
      <c r="CW34" s="66"/>
      <c r="CX34" s="84"/>
      <c r="CY34" s="61"/>
      <c r="CZ34" s="66"/>
      <c r="DA34" s="66"/>
      <c r="DB34" s="66"/>
      <c r="DC34" s="84"/>
      <c r="DD34" s="61"/>
      <c r="DE34" s="66"/>
      <c r="DF34" s="66"/>
      <c r="DG34" s="66"/>
      <c r="DH34" s="84"/>
      <c r="DI34" s="61"/>
      <c r="DJ34" s="66"/>
      <c r="DK34" s="66"/>
      <c r="DL34" s="66"/>
      <c r="DM34" s="84"/>
      <c r="DN34" s="61"/>
      <c r="DO34" s="66"/>
      <c r="DP34" s="66"/>
      <c r="DQ34" s="66"/>
      <c r="DR34" s="84"/>
      <c r="DS34" s="61"/>
      <c r="DT34" s="66"/>
      <c r="DU34" s="66"/>
      <c r="DV34" s="66"/>
      <c r="DW34" s="84"/>
      <c r="DX34" s="61"/>
      <c r="DY34" s="66"/>
      <c r="DZ34" s="66"/>
      <c r="EA34" s="66"/>
      <c r="EB34" s="84"/>
      <c r="EC34" s="61"/>
      <c r="ED34" s="66"/>
      <c r="EE34" s="66"/>
      <c r="EF34" s="66"/>
      <c r="EG34" s="84"/>
      <c r="EH34" s="61"/>
      <c r="EI34" s="66"/>
      <c r="EJ34" s="66"/>
      <c r="EK34" s="66"/>
      <c r="EL34" s="84"/>
      <c r="EM34" s="61"/>
      <c r="EN34" s="66"/>
      <c r="EO34" s="66"/>
      <c r="EP34" s="66"/>
      <c r="EQ34" s="84"/>
    </row>
    <row r="35" spans="1:147" ht="13.5" customHeight="1">
      <c r="A35" s="46"/>
      <c r="B35" s="47"/>
      <c r="C35" s="19"/>
      <c r="G35" s="83"/>
      <c r="H35" s="61"/>
      <c r="L35" s="84"/>
      <c r="M35" s="61"/>
      <c r="N35" s="2"/>
      <c r="Q35" s="84"/>
      <c r="W35" s="61"/>
      <c r="X35" s="66"/>
      <c r="Y35" s="66"/>
      <c r="Z35" s="66"/>
      <c r="AA35" s="84"/>
      <c r="AB35" s="61"/>
      <c r="AC35" s="66"/>
      <c r="AD35" s="66"/>
      <c r="AE35" s="66"/>
      <c r="AF35" s="84"/>
      <c r="AG35" s="61"/>
      <c r="AH35" s="66"/>
      <c r="AI35" s="66"/>
      <c r="AJ35" s="66"/>
      <c r="AK35" s="84"/>
      <c r="AL35" s="61"/>
      <c r="AM35" s="47"/>
      <c r="AN35" s="47"/>
      <c r="AO35" s="47"/>
      <c r="AP35" s="84"/>
      <c r="AQ35" s="61"/>
      <c r="AR35" s="66"/>
      <c r="AS35" s="66"/>
      <c r="AT35" s="66"/>
      <c r="AU35" s="84"/>
      <c r="AV35" s="61"/>
      <c r="AW35" s="66"/>
      <c r="AX35" s="66"/>
      <c r="AY35" s="66"/>
      <c r="AZ35" s="84"/>
      <c r="BA35" s="61"/>
      <c r="BB35" s="66"/>
      <c r="BC35" s="66"/>
      <c r="BD35" s="66"/>
      <c r="BE35" s="84"/>
      <c r="BF35" s="61"/>
      <c r="BG35" s="66"/>
      <c r="BH35" s="66"/>
      <c r="BI35" s="66"/>
      <c r="BJ35" s="84"/>
      <c r="BK35" s="61"/>
      <c r="BL35" s="66"/>
      <c r="BM35" s="66"/>
      <c r="BN35" s="66"/>
      <c r="BO35" s="84"/>
      <c r="BP35" s="61"/>
      <c r="BQ35" s="66"/>
      <c r="BR35" s="66"/>
      <c r="BS35" s="66"/>
      <c r="BT35" s="84"/>
      <c r="BU35" s="61"/>
      <c r="BV35" s="66"/>
      <c r="BW35" s="66"/>
      <c r="BX35" s="66"/>
      <c r="BY35" s="84"/>
      <c r="BZ35" s="61"/>
      <c r="CA35" s="66"/>
      <c r="CB35" s="66"/>
      <c r="CC35" s="66"/>
      <c r="CD35" s="84"/>
      <c r="CE35" s="61"/>
      <c r="CF35" s="66"/>
      <c r="CG35" s="66"/>
      <c r="CH35" s="66"/>
      <c r="CI35" s="84"/>
      <c r="CJ35" s="61"/>
      <c r="CK35" s="66"/>
      <c r="CL35" s="66"/>
      <c r="CM35" s="66"/>
      <c r="CN35" s="84"/>
      <c r="CO35" s="61"/>
      <c r="CP35" s="66"/>
      <c r="CQ35" s="66"/>
      <c r="CR35" s="66"/>
      <c r="CS35" s="84"/>
      <c r="CT35" s="61"/>
      <c r="CU35" s="66"/>
      <c r="CV35" s="66"/>
      <c r="CW35" s="66"/>
      <c r="CX35" s="84"/>
      <c r="CY35" s="61"/>
      <c r="CZ35" s="66"/>
      <c r="DA35" s="66"/>
      <c r="DB35" s="66"/>
      <c r="DC35" s="84"/>
      <c r="DD35" s="61"/>
      <c r="DE35" s="66"/>
      <c r="DF35" s="66"/>
      <c r="DG35" s="66"/>
      <c r="DH35" s="84"/>
      <c r="DI35" s="61"/>
      <c r="DJ35" s="66"/>
      <c r="DK35" s="66"/>
      <c r="DL35" s="66"/>
      <c r="DM35" s="84"/>
      <c r="DN35" s="61"/>
      <c r="DO35" s="66"/>
      <c r="DP35" s="66"/>
      <c r="DQ35" s="66"/>
      <c r="DR35" s="84"/>
      <c r="DS35" s="61"/>
      <c r="DT35" s="66"/>
      <c r="DU35" s="66"/>
      <c r="DV35" s="66"/>
      <c r="DW35" s="84"/>
      <c r="DX35" s="61"/>
      <c r="DY35" s="66"/>
      <c r="DZ35" s="66"/>
      <c r="EA35" s="66"/>
      <c r="EB35" s="84"/>
      <c r="EC35" s="61"/>
      <c r="ED35" s="66"/>
      <c r="EE35" s="66"/>
      <c r="EF35" s="66"/>
      <c r="EG35" s="84"/>
      <c r="EH35" s="61"/>
      <c r="EI35" s="66"/>
      <c r="EJ35" s="66"/>
      <c r="EK35" s="66"/>
      <c r="EL35" s="84"/>
      <c r="EM35" s="61"/>
      <c r="EN35" s="66"/>
      <c r="EO35" s="66"/>
      <c r="EP35" s="66"/>
      <c r="EQ35" s="84"/>
    </row>
    <row r="36" spans="1:147" ht="13.5" customHeight="1">
      <c r="A36" s="46"/>
      <c r="B36" s="47"/>
      <c r="C36" s="19"/>
      <c r="G36" s="83"/>
      <c r="H36" s="61"/>
      <c r="L36" s="84"/>
      <c r="M36" s="61"/>
      <c r="N36" s="2"/>
      <c r="Q36" s="84"/>
      <c r="W36" s="61"/>
      <c r="X36" s="66"/>
      <c r="Y36" s="66"/>
      <c r="Z36" s="66"/>
      <c r="AA36" s="84"/>
      <c r="AB36" s="61"/>
      <c r="AC36" s="66"/>
      <c r="AD36" s="66"/>
      <c r="AE36" s="66"/>
      <c r="AF36" s="84"/>
      <c r="AG36" s="61"/>
      <c r="AH36" s="66"/>
      <c r="AI36" s="66"/>
      <c r="AJ36" s="66"/>
      <c r="AK36" s="84"/>
      <c r="AL36" s="61"/>
      <c r="AM36" s="47"/>
      <c r="AN36" s="47"/>
      <c r="AO36" s="47"/>
      <c r="AP36" s="84"/>
      <c r="AQ36" s="61"/>
      <c r="AR36" s="66"/>
      <c r="AS36" s="66"/>
      <c r="AT36" s="66"/>
      <c r="AU36" s="84"/>
      <c r="AV36" s="61"/>
      <c r="AW36" s="66"/>
      <c r="AX36" s="66"/>
      <c r="AY36" s="66"/>
      <c r="AZ36" s="84"/>
      <c r="BA36" s="61"/>
      <c r="BB36" s="66"/>
      <c r="BC36" s="66"/>
      <c r="BD36" s="66"/>
      <c r="BE36" s="84"/>
      <c r="BF36" s="61"/>
      <c r="BG36" s="66"/>
      <c r="BH36" s="66"/>
      <c r="BI36" s="66"/>
      <c r="BJ36" s="84"/>
      <c r="BK36" s="61"/>
      <c r="BL36" s="66"/>
      <c r="BM36" s="66"/>
      <c r="BN36" s="66"/>
      <c r="BO36" s="84"/>
      <c r="BP36" s="61"/>
      <c r="BQ36" s="66"/>
      <c r="BR36" s="66"/>
      <c r="BS36" s="66"/>
      <c r="BT36" s="84"/>
      <c r="BU36" s="61"/>
      <c r="BV36" s="66"/>
      <c r="BW36" s="66"/>
      <c r="BX36" s="66"/>
      <c r="BY36" s="84"/>
      <c r="BZ36" s="61"/>
      <c r="CA36" s="66"/>
      <c r="CB36" s="66"/>
      <c r="CC36" s="66"/>
      <c r="CD36" s="84"/>
      <c r="CE36" s="61"/>
      <c r="CF36" s="66"/>
      <c r="CG36" s="66"/>
      <c r="CH36" s="66"/>
      <c r="CI36" s="84"/>
      <c r="CJ36" s="61"/>
      <c r="CK36" s="66"/>
      <c r="CL36" s="66"/>
      <c r="CM36" s="66"/>
      <c r="CN36" s="84"/>
      <c r="CO36" s="61"/>
      <c r="CP36" s="66"/>
      <c r="CQ36" s="66"/>
      <c r="CR36" s="66"/>
      <c r="CS36" s="84"/>
      <c r="CT36" s="61"/>
      <c r="CU36" s="66"/>
      <c r="CV36" s="66"/>
      <c r="CW36" s="66"/>
      <c r="CX36" s="84"/>
      <c r="CY36" s="61"/>
      <c r="CZ36" s="66"/>
      <c r="DA36" s="66"/>
      <c r="DB36" s="66"/>
      <c r="DC36" s="84"/>
      <c r="DD36" s="61"/>
      <c r="DE36" s="66"/>
      <c r="DF36" s="66"/>
      <c r="DG36" s="66"/>
      <c r="DH36" s="84"/>
      <c r="DI36" s="61"/>
      <c r="DJ36" s="66"/>
      <c r="DK36" s="66"/>
      <c r="DL36" s="66"/>
      <c r="DM36" s="84"/>
      <c r="DN36" s="61"/>
      <c r="DO36" s="66"/>
      <c r="DP36" s="66"/>
      <c r="DQ36" s="66"/>
      <c r="DR36" s="84"/>
      <c r="DS36" s="61"/>
      <c r="DT36" s="66"/>
      <c r="DU36" s="66"/>
      <c r="DV36" s="66"/>
      <c r="DW36" s="84"/>
      <c r="DX36" s="61"/>
      <c r="DY36" s="66"/>
      <c r="DZ36" s="66"/>
      <c r="EA36" s="66"/>
      <c r="EB36" s="84"/>
      <c r="EC36" s="61"/>
      <c r="ED36" s="66"/>
      <c r="EE36" s="66"/>
      <c r="EF36" s="66"/>
      <c r="EG36" s="84"/>
      <c r="EH36" s="61"/>
      <c r="EI36" s="66"/>
      <c r="EJ36" s="66"/>
      <c r="EK36" s="66"/>
      <c r="EL36" s="84"/>
      <c r="EM36" s="61"/>
      <c r="EN36" s="66"/>
      <c r="EO36" s="66"/>
      <c r="EP36" s="66"/>
      <c r="EQ36" s="84"/>
    </row>
    <row r="37" spans="1:147" ht="13.5" customHeight="1">
      <c r="A37" s="82"/>
      <c r="C37" s="19"/>
      <c r="G37" s="83"/>
      <c r="H37" s="61"/>
      <c r="L37" s="84"/>
      <c r="M37" s="61"/>
      <c r="N37" s="2"/>
      <c r="Q37" s="84"/>
      <c r="W37" s="61"/>
      <c r="X37" s="66"/>
      <c r="Y37" s="66"/>
      <c r="Z37" s="66"/>
      <c r="AA37" s="84"/>
      <c r="AB37" s="61"/>
      <c r="AC37" s="66"/>
      <c r="AD37" s="66"/>
      <c r="AE37" s="66"/>
      <c r="AF37" s="84"/>
      <c r="AG37" s="61"/>
      <c r="AH37" s="66"/>
      <c r="AI37" s="66"/>
      <c r="AJ37" s="66"/>
      <c r="AK37" s="84"/>
      <c r="AL37" s="61"/>
      <c r="AM37" s="47"/>
      <c r="AN37" s="47"/>
      <c r="AO37" s="47"/>
      <c r="AP37" s="84"/>
      <c r="AQ37" s="61"/>
      <c r="AR37" s="66"/>
      <c r="AS37" s="66"/>
      <c r="AT37" s="66"/>
      <c r="AU37" s="84"/>
      <c r="AV37" s="61"/>
      <c r="AW37" s="66"/>
      <c r="AX37" s="66"/>
      <c r="AY37" s="66"/>
      <c r="AZ37" s="84"/>
      <c r="BA37" s="61"/>
      <c r="BB37" s="66"/>
      <c r="BC37" s="66"/>
      <c r="BD37" s="66"/>
      <c r="BE37" s="84"/>
      <c r="BF37" s="61"/>
      <c r="BG37" s="66"/>
      <c r="BH37" s="66"/>
      <c r="BI37" s="66"/>
      <c r="BJ37" s="84"/>
      <c r="BK37" s="61"/>
      <c r="BL37" s="66"/>
      <c r="BM37" s="66"/>
      <c r="BN37" s="66"/>
      <c r="BO37" s="84"/>
      <c r="BP37" s="61"/>
      <c r="BQ37" s="66"/>
      <c r="BR37" s="66"/>
      <c r="BS37" s="66"/>
      <c r="BT37" s="84"/>
      <c r="BU37" s="61"/>
      <c r="BV37" s="66"/>
      <c r="BW37" s="66"/>
      <c r="BX37" s="66"/>
      <c r="BY37" s="84"/>
      <c r="BZ37" s="61"/>
      <c r="CA37" s="66"/>
      <c r="CB37" s="66"/>
      <c r="CC37" s="66"/>
      <c r="CD37" s="84"/>
      <c r="CE37" s="61"/>
      <c r="CF37" s="66"/>
      <c r="CG37" s="66"/>
      <c r="CH37" s="66"/>
      <c r="CI37" s="84"/>
      <c r="CJ37" s="61"/>
      <c r="CK37" s="66"/>
      <c r="CL37" s="66"/>
      <c r="CM37" s="66"/>
      <c r="CN37" s="84"/>
      <c r="CO37" s="61"/>
      <c r="CP37" s="66"/>
      <c r="CQ37" s="66"/>
      <c r="CR37" s="66"/>
      <c r="CS37" s="84"/>
      <c r="CT37" s="61"/>
      <c r="CU37" s="66"/>
      <c r="CV37" s="66"/>
      <c r="CW37" s="66"/>
      <c r="CX37" s="84"/>
      <c r="CY37" s="61"/>
      <c r="CZ37" s="66"/>
      <c r="DA37" s="66"/>
      <c r="DB37" s="66"/>
      <c r="DC37" s="84"/>
      <c r="DD37" s="61"/>
      <c r="DE37" s="66"/>
      <c r="DF37" s="66"/>
      <c r="DG37" s="66"/>
      <c r="DH37" s="84"/>
      <c r="DI37" s="61"/>
      <c r="DJ37" s="66"/>
      <c r="DK37" s="66"/>
      <c r="DL37" s="66"/>
      <c r="DM37" s="84"/>
      <c r="DN37" s="61"/>
      <c r="DO37" s="66"/>
      <c r="DP37" s="66"/>
      <c r="DQ37" s="66"/>
      <c r="DR37" s="84"/>
      <c r="DS37" s="61"/>
      <c r="DT37" s="66"/>
      <c r="DU37" s="66"/>
      <c r="DV37" s="66"/>
      <c r="DW37" s="84"/>
      <c r="DX37" s="61"/>
      <c r="DY37" s="66"/>
      <c r="DZ37" s="66"/>
      <c r="EA37" s="66"/>
      <c r="EB37" s="84"/>
      <c r="EC37" s="61"/>
      <c r="ED37" s="66"/>
      <c r="EE37" s="66"/>
      <c r="EF37" s="66"/>
      <c r="EG37" s="84"/>
      <c r="EH37" s="61"/>
      <c r="EI37" s="66"/>
      <c r="EJ37" s="66"/>
      <c r="EK37" s="66"/>
      <c r="EL37" s="84"/>
      <c r="EM37" s="61"/>
      <c r="EN37" s="66"/>
      <c r="EO37" s="66"/>
      <c r="EP37" s="66"/>
      <c r="EQ37" s="84"/>
    </row>
    <row r="38" spans="1:147" ht="13.5" customHeight="1">
      <c r="A38" s="82"/>
      <c r="C38" s="19"/>
      <c r="G38" s="83"/>
      <c r="H38" s="61"/>
      <c r="I38" s="47"/>
      <c r="J38" s="47"/>
      <c r="K38" s="47"/>
      <c r="L38" s="84"/>
      <c r="M38" s="61"/>
      <c r="N38" s="2"/>
      <c r="O38" s="47"/>
      <c r="P38" s="47"/>
      <c r="Q38" s="84"/>
      <c r="W38" s="61"/>
      <c r="X38" s="47"/>
      <c r="Y38" s="47"/>
      <c r="Z38" s="47"/>
      <c r="AA38" s="84"/>
      <c r="AB38" s="61"/>
      <c r="AC38" s="47"/>
      <c r="AD38" s="47"/>
      <c r="AE38" s="47"/>
      <c r="AF38" s="84"/>
      <c r="AG38" s="61"/>
      <c r="AH38" s="47"/>
      <c r="AI38" s="47"/>
      <c r="AJ38" s="47"/>
      <c r="AK38" s="84"/>
      <c r="AL38" s="61"/>
      <c r="AM38" s="47"/>
      <c r="AN38" s="47"/>
      <c r="AO38" s="47"/>
      <c r="AP38" s="84"/>
      <c r="AQ38" s="61"/>
      <c r="AR38" s="47"/>
      <c r="AS38" s="47"/>
      <c r="AT38" s="47"/>
      <c r="AU38" s="84"/>
      <c r="AV38" s="61"/>
      <c r="AW38" s="47"/>
      <c r="AX38" s="47"/>
      <c r="AY38" s="47"/>
      <c r="AZ38" s="84"/>
      <c r="BA38" s="61"/>
      <c r="BB38" s="47"/>
      <c r="BC38" s="47"/>
      <c r="BD38" s="47"/>
      <c r="BE38" s="84"/>
      <c r="BF38" s="61"/>
      <c r="BG38" s="47"/>
      <c r="BH38" s="47"/>
      <c r="BI38" s="47"/>
      <c r="BJ38" s="84"/>
      <c r="BK38" s="61"/>
      <c r="BL38" s="47"/>
      <c r="BM38" s="47"/>
      <c r="BN38" s="47"/>
      <c r="BO38" s="84"/>
      <c r="BP38" s="61"/>
      <c r="BQ38" s="47"/>
      <c r="BR38" s="47"/>
      <c r="BS38" s="47"/>
      <c r="BT38" s="84"/>
      <c r="BU38" s="61"/>
      <c r="BV38" s="47"/>
      <c r="BW38" s="47"/>
      <c r="BX38" s="47"/>
      <c r="BY38" s="84"/>
      <c r="BZ38" s="61"/>
      <c r="CA38" s="47"/>
      <c r="CB38" s="47"/>
      <c r="CC38" s="47"/>
      <c r="CD38" s="84"/>
      <c r="CE38" s="61"/>
      <c r="CF38" s="47"/>
      <c r="CG38" s="47"/>
      <c r="CH38" s="47"/>
      <c r="CI38" s="84"/>
      <c r="CJ38" s="61"/>
      <c r="CK38" s="47"/>
      <c r="CL38" s="47"/>
      <c r="CM38" s="47"/>
      <c r="CN38" s="84"/>
      <c r="CO38" s="61"/>
      <c r="CP38" s="47"/>
      <c r="CQ38" s="47"/>
      <c r="CR38" s="47"/>
      <c r="CS38" s="84"/>
      <c r="CT38" s="61"/>
      <c r="CU38" s="47"/>
      <c r="CV38" s="47"/>
      <c r="CW38" s="47"/>
      <c r="CX38" s="84"/>
      <c r="CY38" s="61"/>
      <c r="CZ38" s="47"/>
      <c r="DA38" s="47"/>
      <c r="DB38" s="47"/>
      <c r="DC38" s="84"/>
      <c r="DD38" s="61"/>
      <c r="DE38" s="47"/>
      <c r="DF38" s="47"/>
      <c r="DG38" s="47"/>
      <c r="DH38" s="84"/>
      <c r="DI38" s="61"/>
      <c r="DJ38" s="47"/>
      <c r="DK38" s="47"/>
      <c r="DL38" s="47"/>
      <c r="DM38" s="84"/>
      <c r="DN38" s="61"/>
      <c r="DO38" s="47"/>
      <c r="DP38" s="47"/>
      <c r="DQ38" s="47"/>
      <c r="DR38" s="84"/>
      <c r="DS38" s="61"/>
      <c r="DT38" s="47"/>
      <c r="DU38" s="47"/>
      <c r="DV38" s="47"/>
      <c r="DW38" s="84"/>
      <c r="DX38" s="61"/>
      <c r="DY38" s="47"/>
      <c r="DZ38" s="47"/>
      <c r="EA38" s="47"/>
      <c r="EB38" s="84"/>
      <c r="EC38" s="61"/>
      <c r="ED38" s="47"/>
      <c r="EE38" s="47"/>
      <c r="EF38" s="47"/>
      <c r="EG38" s="84"/>
      <c r="EH38" s="61"/>
      <c r="EI38" s="47"/>
      <c r="EJ38" s="47"/>
      <c r="EK38" s="47"/>
      <c r="EL38" s="84"/>
      <c r="EM38" s="61"/>
      <c r="EN38" s="47"/>
      <c r="EO38" s="47"/>
      <c r="EP38" s="47"/>
      <c r="EQ38" s="84"/>
    </row>
    <row r="39" spans="1:147" ht="13.5" customHeight="1">
      <c r="A39" s="82"/>
      <c r="C39" s="19"/>
      <c r="G39" s="83"/>
      <c r="H39" s="61"/>
      <c r="I39" s="47"/>
      <c r="J39" s="47"/>
      <c r="K39" s="47"/>
      <c r="L39" s="84"/>
      <c r="M39" s="61"/>
      <c r="N39" s="2"/>
      <c r="O39" s="47"/>
      <c r="P39" s="47"/>
      <c r="Q39" s="84"/>
      <c r="W39" s="61"/>
      <c r="X39" s="47"/>
      <c r="Y39" s="47"/>
      <c r="Z39" s="47"/>
      <c r="AA39" s="84"/>
      <c r="AB39" s="61"/>
      <c r="AC39" s="47"/>
      <c r="AD39" s="47"/>
      <c r="AE39" s="47"/>
      <c r="AF39" s="84"/>
      <c r="AG39" s="61"/>
      <c r="AH39" s="47"/>
      <c r="AI39" s="47"/>
      <c r="AJ39" s="47"/>
      <c r="AK39" s="84"/>
      <c r="AL39" s="61"/>
      <c r="AM39" s="47"/>
      <c r="AN39" s="47"/>
      <c r="AO39" s="47"/>
      <c r="AP39" s="84"/>
      <c r="AQ39" s="61"/>
      <c r="AR39" s="47"/>
      <c r="AS39" s="47"/>
      <c r="AT39" s="47"/>
      <c r="AU39" s="84"/>
      <c r="AV39" s="61"/>
      <c r="AW39" s="47"/>
      <c r="AX39" s="47"/>
      <c r="AY39" s="47"/>
      <c r="AZ39" s="84"/>
      <c r="BA39" s="61"/>
      <c r="BB39" s="47"/>
      <c r="BC39" s="47"/>
      <c r="BD39" s="47"/>
      <c r="BE39" s="84"/>
      <c r="BF39" s="61"/>
      <c r="BG39" s="47"/>
      <c r="BH39" s="47"/>
      <c r="BI39" s="47"/>
      <c r="BJ39" s="84"/>
      <c r="BK39" s="61"/>
      <c r="BL39" s="47"/>
      <c r="BM39" s="47"/>
      <c r="BN39" s="47"/>
      <c r="BO39" s="84"/>
      <c r="BP39" s="61"/>
      <c r="BQ39" s="47"/>
      <c r="BR39" s="47"/>
      <c r="BS39" s="47"/>
      <c r="BT39" s="84"/>
      <c r="BU39" s="61"/>
      <c r="BV39" s="47"/>
      <c r="BW39" s="47"/>
      <c r="BX39" s="47"/>
      <c r="BY39" s="84"/>
      <c r="BZ39" s="61"/>
      <c r="CA39" s="47"/>
      <c r="CB39" s="47"/>
      <c r="CC39" s="47"/>
      <c r="CD39" s="84"/>
      <c r="CE39" s="61"/>
      <c r="CF39" s="47"/>
      <c r="CG39" s="47"/>
      <c r="CH39" s="47"/>
      <c r="CI39" s="84"/>
      <c r="CJ39" s="61"/>
      <c r="CK39" s="47"/>
      <c r="CL39" s="47"/>
      <c r="CM39" s="47"/>
      <c r="CN39" s="84"/>
      <c r="CO39" s="61"/>
      <c r="CP39" s="47"/>
      <c r="CQ39" s="47"/>
      <c r="CR39" s="47"/>
      <c r="CS39" s="84"/>
      <c r="CT39" s="61"/>
      <c r="CU39" s="47"/>
      <c r="CV39" s="47"/>
      <c r="CW39" s="47"/>
      <c r="CX39" s="84"/>
      <c r="CY39" s="61"/>
      <c r="CZ39" s="47"/>
      <c r="DA39" s="47"/>
      <c r="DB39" s="47"/>
      <c r="DC39" s="84"/>
      <c r="DD39" s="61"/>
      <c r="DE39" s="47"/>
      <c r="DF39" s="47"/>
      <c r="DG39" s="47"/>
      <c r="DH39" s="84"/>
      <c r="DI39" s="61"/>
      <c r="DJ39" s="47"/>
      <c r="DK39" s="47"/>
      <c r="DL39" s="47"/>
      <c r="DM39" s="84"/>
      <c r="DN39" s="61"/>
      <c r="DO39" s="47"/>
      <c r="DP39" s="47"/>
      <c r="DQ39" s="47"/>
      <c r="DR39" s="84"/>
      <c r="DS39" s="61"/>
      <c r="DT39" s="47"/>
      <c r="DU39" s="47"/>
      <c r="DV39" s="47"/>
      <c r="DW39" s="84"/>
      <c r="DX39" s="61"/>
      <c r="DY39" s="47"/>
      <c r="DZ39" s="47"/>
      <c r="EA39" s="47"/>
      <c r="EB39" s="84"/>
      <c r="EC39" s="61"/>
      <c r="ED39" s="47"/>
      <c r="EE39" s="47"/>
      <c r="EF39" s="47"/>
      <c r="EG39" s="84"/>
      <c r="EH39" s="61"/>
      <c r="EI39" s="47"/>
      <c r="EJ39" s="47"/>
      <c r="EK39" s="47"/>
      <c r="EL39" s="84"/>
      <c r="EM39" s="61"/>
      <c r="EN39" s="47"/>
      <c r="EO39" s="47"/>
      <c r="EP39" s="47"/>
      <c r="EQ39" s="84"/>
    </row>
    <row r="40" spans="1:147" ht="13.5" customHeight="1">
      <c r="A40" s="82"/>
      <c r="C40" s="19"/>
      <c r="G40" s="83"/>
      <c r="H40" s="61"/>
      <c r="I40" s="47"/>
      <c r="J40" s="47"/>
      <c r="K40" s="47"/>
      <c r="L40" s="84"/>
      <c r="M40" s="61"/>
      <c r="N40" s="2"/>
      <c r="O40" s="47"/>
      <c r="P40" s="47"/>
      <c r="Q40" s="84"/>
      <c r="W40" s="61"/>
      <c r="X40" s="47"/>
      <c r="Y40" s="47"/>
      <c r="Z40" s="47"/>
      <c r="AA40" s="84"/>
      <c r="AB40" s="61"/>
      <c r="AC40" s="47"/>
      <c r="AD40" s="47"/>
      <c r="AE40" s="47"/>
      <c r="AF40" s="84"/>
      <c r="AG40" s="61"/>
      <c r="AH40" s="47"/>
      <c r="AI40" s="47"/>
      <c r="AJ40" s="47"/>
      <c r="AK40" s="84"/>
      <c r="AL40" s="61"/>
      <c r="AM40" s="47"/>
      <c r="AN40" s="47"/>
      <c r="AO40" s="47"/>
      <c r="AP40" s="84"/>
      <c r="AQ40" s="61"/>
      <c r="AR40" s="47"/>
      <c r="AS40" s="47"/>
      <c r="AT40" s="47"/>
      <c r="AU40" s="84"/>
      <c r="AV40" s="61"/>
      <c r="AW40" s="47"/>
      <c r="AX40" s="47"/>
      <c r="AY40" s="47"/>
      <c r="AZ40" s="84"/>
      <c r="BA40" s="61"/>
      <c r="BB40" s="47"/>
      <c r="BC40" s="47"/>
      <c r="BD40" s="47"/>
      <c r="BE40" s="84"/>
      <c r="BF40" s="61"/>
      <c r="BG40" s="47"/>
      <c r="BH40" s="47"/>
      <c r="BI40" s="47"/>
      <c r="BJ40" s="84"/>
      <c r="BK40" s="61"/>
      <c r="BL40" s="47"/>
      <c r="BM40" s="47"/>
      <c r="BN40" s="47"/>
      <c r="BO40" s="84"/>
      <c r="BP40" s="61"/>
      <c r="BQ40" s="47"/>
      <c r="BR40" s="47"/>
      <c r="BS40" s="47"/>
      <c r="BT40" s="84"/>
      <c r="BU40" s="61"/>
      <c r="BV40" s="47"/>
      <c r="BW40" s="47"/>
      <c r="BX40" s="47"/>
      <c r="BY40" s="84"/>
      <c r="BZ40" s="61"/>
      <c r="CA40" s="47"/>
      <c r="CB40" s="47"/>
      <c r="CC40" s="47"/>
      <c r="CD40" s="84"/>
      <c r="CE40" s="61"/>
      <c r="CF40" s="47"/>
      <c r="CG40" s="47"/>
      <c r="CH40" s="47"/>
      <c r="CI40" s="84"/>
      <c r="CJ40" s="61"/>
      <c r="CK40" s="47"/>
      <c r="CL40" s="47"/>
      <c r="CM40" s="47"/>
      <c r="CN40" s="84"/>
      <c r="CO40" s="61"/>
      <c r="CP40" s="47"/>
      <c r="CQ40" s="47"/>
      <c r="CR40" s="47"/>
      <c r="CS40" s="84"/>
      <c r="CT40" s="61"/>
      <c r="CU40" s="47"/>
      <c r="CV40" s="47"/>
      <c r="CW40" s="47"/>
      <c r="CX40" s="84"/>
      <c r="CY40" s="61"/>
      <c r="CZ40" s="47"/>
      <c r="DA40" s="47"/>
      <c r="DB40" s="47"/>
      <c r="DC40" s="84"/>
      <c r="DD40" s="61"/>
      <c r="DE40" s="47"/>
      <c r="DF40" s="47"/>
      <c r="DG40" s="47"/>
      <c r="DH40" s="84"/>
      <c r="DI40" s="61"/>
      <c r="DJ40" s="47"/>
      <c r="DK40" s="47"/>
      <c r="DL40" s="47"/>
      <c r="DM40" s="84"/>
      <c r="DN40" s="61"/>
      <c r="DO40" s="47"/>
      <c r="DP40" s="47"/>
      <c r="DQ40" s="47"/>
      <c r="DR40" s="84"/>
      <c r="DS40" s="61"/>
      <c r="DT40" s="47"/>
      <c r="DU40" s="47"/>
      <c r="DV40" s="47"/>
      <c r="DW40" s="84"/>
      <c r="DX40" s="61"/>
      <c r="DY40" s="47"/>
      <c r="DZ40" s="47"/>
      <c r="EA40" s="47"/>
      <c r="EB40" s="84"/>
      <c r="EC40" s="61"/>
      <c r="ED40" s="47"/>
      <c r="EE40" s="47"/>
      <c r="EF40" s="47"/>
      <c r="EG40" s="84"/>
      <c r="EH40" s="61"/>
      <c r="EI40" s="47"/>
      <c r="EJ40" s="47"/>
      <c r="EK40" s="47"/>
      <c r="EL40" s="84"/>
      <c r="EM40" s="61"/>
      <c r="EN40" s="47"/>
      <c r="EO40" s="47"/>
      <c r="EP40" s="47"/>
      <c r="EQ40" s="84"/>
    </row>
    <row r="41" spans="1:147" ht="13.5" customHeight="1">
      <c r="A41" s="82"/>
      <c r="C41" s="19"/>
      <c r="G41" s="83"/>
      <c r="H41" s="61"/>
      <c r="I41" s="47"/>
      <c r="J41" s="47"/>
      <c r="K41" s="47"/>
      <c r="L41" s="84"/>
      <c r="M41" s="61"/>
      <c r="N41" s="2"/>
      <c r="O41" s="47"/>
      <c r="P41" s="47"/>
      <c r="Q41" s="84"/>
      <c r="W41" s="61"/>
      <c r="X41" s="47"/>
      <c r="Y41" s="47"/>
      <c r="Z41" s="47"/>
      <c r="AA41" s="84"/>
      <c r="AB41" s="61"/>
      <c r="AC41" s="47"/>
      <c r="AD41" s="47"/>
      <c r="AE41" s="47"/>
      <c r="AF41" s="84"/>
      <c r="AG41" s="61"/>
      <c r="AH41" s="47"/>
      <c r="AI41" s="47"/>
      <c r="AJ41" s="47"/>
      <c r="AK41" s="84"/>
      <c r="AL41" s="61"/>
      <c r="AM41" s="87"/>
      <c r="AN41" s="87"/>
      <c r="AO41" s="87"/>
      <c r="AP41" s="84"/>
      <c r="AQ41" s="61"/>
      <c r="AR41" s="47"/>
      <c r="AS41" s="47"/>
      <c r="AT41" s="47"/>
      <c r="AU41" s="84"/>
      <c r="AV41" s="61"/>
      <c r="AW41" s="47"/>
      <c r="AX41" s="47"/>
      <c r="AY41" s="47"/>
      <c r="AZ41" s="84"/>
      <c r="BA41" s="61"/>
      <c r="BB41" s="47"/>
      <c r="BC41" s="47"/>
      <c r="BD41" s="47"/>
      <c r="BE41" s="84"/>
      <c r="BF41" s="61"/>
      <c r="BG41" s="47"/>
      <c r="BH41" s="47"/>
      <c r="BI41" s="47"/>
      <c r="BJ41" s="84"/>
      <c r="BK41" s="61"/>
      <c r="BL41" s="47"/>
      <c r="BM41" s="47"/>
      <c r="BN41" s="47"/>
      <c r="BO41" s="84"/>
      <c r="BP41" s="61"/>
      <c r="BQ41" s="47"/>
      <c r="BR41" s="47"/>
      <c r="BS41" s="47"/>
      <c r="BT41" s="84"/>
      <c r="BU41" s="61"/>
      <c r="BV41" s="47"/>
      <c r="BW41" s="47"/>
      <c r="BX41" s="47"/>
      <c r="BY41" s="84"/>
      <c r="BZ41" s="61"/>
      <c r="CA41" s="47"/>
      <c r="CB41" s="47"/>
      <c r="CC41" s="47"/>
      <c r="CD41" s="84"/>
      <c r="CE41" s="61"/>
      <c r="CF41" s="47"/>
      <c r="CG41" s="47"/>
      <c r="CH41" s="47"/>
      <c r="CI41" s="84"/>
      <c r="CJ41" s="61"/>
      <c r="CK41" s="47"/>
      <c r="CL41" s="47"/>
      <c r="CM41" s="47"/>
      <c r="CN41" s="84"/>
      <c r="CO41" s="61"/>
      <c r="CP41" s="47"/>
      <c r="CQ41" s="47"/>
      <c r="CR41" s="47"/>
      <c r="CS41" s="84"/>
      <c r="CT41" s="61"/>
      <c r="CU41" s="47"/>
      <c r="CV41" s="47"/>
      <c r="CW41" s="47"/>
      <c r="CX41" s="84"/>
      <c r="CY41" s="61"/>
      <c r="CZ41" s="47"/>
      <c r="DA41" s="47"/>
      <c r="DB41" s="47"/>
      <c r="DC41" s="84"/>
      <c r="DD41" s="61"/>
      <c r="DE41" s="47"/>
      <c r="DF41" s="47"/>
      <c r="DG41" s="47"/>
      <c r="DH41" s="84"/>
      <c r="DI41" s="61"/>
      <c r="DJ41" s="47"/>
      <c r="DK41" s="47"/>
      <c r="DL41" s="47"/>
      <c r="DM41" s="84"/>
      <c r="DN41" s="61"/>
      <c r="DO41" s="47"/>
      <c r="DP41" s="47"/>
      <c r="DQ41" s="47"/>
      <c r="DR41" s="84"/>
      <c r="DS41" s="61"/>
      <c r="DT41" s="47"/>
      <c r="DU41" s="47"/>
      <c r="DV41" s="47"/>
      <c r="DW41" s="84"/>
      <c r="DX41" s="61"/>
      <c r="DY41" s="47"/>
      <c r="DZ41" s="47"/>
      <c r="EA41" s="47"/>
      <c r="EB41" s="84"/>
      <c r="EC41" s="61"/>
      <c r="ED41" s="47"/>
      <c r="EE41" s="47"/>
      <c r="EF41" s="47"/>
      <c r="EG41" s="84"/>
      <c r="EH41" s="61"/>
      <c r="EI41" s="47"/>
      <c r="EJ41" s="47"/>
      <c r="EK41" s="47"/>
      <c r="EL41" s="84"/>
      <c r="EM41" s="61"/>
      <c r="EN41" s="47"/>
      <c r="EO41" s="47"/>
      <c r="EP41" s="47"/>
      <c r="EQ41" s="84"/>
    </row>
    <row r="42" spans="1:147" ht="13.5" customHeight="1">
      <c r="A42" s="82"/>
      <c r="C42" s="9"/>
      <c r="D42" s="87"/>
      <c r="E42" s="87"/>
      <c r="F42" s="87"/>
      <c r="G42" s="7"/>
      <c r="H42" s="9"/>
      <c r="I42" s="87"/>
      <c r="J42" s="87"/>
      <c r="K42" s="87"/>
      <c r="L42" s="88"/>
      <c r="M42" s="9"/>
      <c r="N42" s="87"/>
      <c r="O42" s="87"/>
      <c r="P42" s="87"/>
      <c r="Q42" s="88"/>
      <c r="R42" s="87"/>
      <c r="S42" s="87"/>
      <c r="T42" s="87"/>
      <c r="U42" s="87"/>
      <c r="V42" s="7"/>
      <c r="W42" s="9"/>
      <c r="X42" s="87"/>
      <c r="Y42" s="87"/>
      <c r="Z42" s="87"/>
      <c r="AA42" s="88"/>
      <c r="AB42" s="9"/>
      <c r="AC42" s="87"/>
      <c r="AD42" s="87"/>
      <c r="AE42" s="87"/>
      <c r="AF42" s="88"/>
      <c r="AG42" s="9"/>
      <c r="AH42" s="87"/>
      <c r="AI42" s="87"/>
      <c r="AJ42" s="87"/>
      <c r="AK42" s="88"/>
      <c r="AL42" s="9"/>
      <c r="AM42" s="87"/>
      <c r="AN42" s="87"/>
      <c r="AO42" s="87"/>
      <c r="AP42" s="88"/>
      <c r="AQ42" s="9"/>
      <c r="AR42" s="87"/>
      <c r="AS42" s="87"/>
      <c r="AT42" s="87"/>
      <c r="AU42" s="88"/>
      <c r="AV42" s="9"/>
      <c r="AW42" s="87"/>
      <c r="AX42" s="87"/>
      <c r="AY42" s="87"/>
      <c r="AZ42" s="88"/>
      <c r="BA42" s="9"/>
      <c r="BB42" s="87"/>
      <c r="BC42" s="87"/>
      <c r="BD42" s="87"/>
      <c r="BE42" s="88"/>
      <c r="BF42" s="9"/>
      <c r="BG42" s="87"/>
      <c r="BH42" s="87"/>
      <c r="BI42" s="87"/>
      <c r="BJ42" s="88"/>
      <c r="BK42" s="9"/>
      <c r="BL42" s="87"/>
      <c r="BM42" s="87"/>
      <c r="BN42" s="87"/>
      <c r="BO42" s="88"/>
      <c r="BP42" s="9"/>
      <c r="BQ42" s="87"/>
      <c r="BR42" s="87"/>
      <c r="BS42" s="87"/>
      <c r="BT42" s="88"/>
      <c r="BU42" s="9"/>
      <c r="BV42" s="87"/>
      <c r="BW42" s="87"/>
      <c r="BX42" s="87"/>
      <c r="BY42" s="88"/>
      <c r="BZ42" s="9"/>
      <c r="CA42" s="87"/>
      <c r="CB42" s="87"/>
      <c r="CC42" s="87"/>
      <c r="CD42" s="88"/>
      <c r="CE42" s="9"/>
      <c r="CF42" s="87"/>
      <c r="CG42" s="87"/>
      <c r="CH42" s="87"/>
      <c r="CI42" s="88"/>
      <c r="CJ42" s="9"/>
      <c r="CK42" s="87"/>
      <c r="CL42" s="87"/>
      <c r="CM42" s="87"/>
      <c r="CN42" s="88"/>
      <c r="CO42" s="9"/>
      <c r="CP42" s="87"/>
      <c r="CQ42" s="87"/>
      <c r="CR42" s="87"/>
      <c r="CS42" s="88"/>
      <c r="CT42" s="9"/>
      <c r="CU42" s="87"/>
      <c r="CV42" s="87"/>
      <c r="CW42" s="87"/>
      <c r="CX42" s="88"/>
      <c r="CY42" s="9"/>
      <c r="CZ42" s="87"/>
      <c r="DA42" s="87"/>
      <c r="DB42" s="87"/>
      <c r="DC42" s="88"/>
      <c r="DD42" s="9"/>
      <c r="DE42" s="87"/>
      <c r="DF42" s="87"/>
      <c r="DG42" s="87"/>
      <c r="DH42" s="88"/>
      <c r="DI42" s="9"/>
      <c r="DJ42" s="87"/>
      <c r="DK42" s="87"/>
      <c r="DL42" s="87"/>
      <c r="DM42" s="88"/>
      <c r="DN42" s="9"/>
      <c r="DO42" s="87"/>
      <c r="DP42" s="87"/>
      <c r="DQ42" s="87"/>
      <c r="DR42" s="88"/>
      <c r="DS42" s="9"/>
      <c r="DT42" s="87"/>
      <c r="DU42" s="87"/>
      <c r="DV42" s="87"/>
      <c r="DW42" s="88"/>
      <c r="DX42" s="9"/>
      <c r="DY42" s="87"/>
      <c r="DZ42" s="87"/>
      <c r="EA42" s="87"/>
      <c r="EB42" s="88"/>
      <c r="EC42" s="9"/>
      <c r="ED42" s="87"/>
      <c r="EE42" s="87"/>
      <c r="EF42" s="87"/>
      <c r="EG42" s="88"/>
      <c r="EH42" s="9"/>
      <c r="EI42" s="87"/>
      <c r="EJ42" s="87"/>
      <c r="EK42" s="87"/>
      <c r="EL42" s="88"/>
      <c r="EM42" s="9"/>
      <c r="EN42" s="87"/>
      <c r="EO42" s="87"/>
      <c r="EP42" s="87"/>
      <c r="EQ42" s="88"/>
    </row>
    <row r="43" spans="1:147" ht="13.5" customHeight="1">
      <c r="A43" s="82"/>
      <c r="C43" s="9"/>
      <c r="D43" s="87"/>
      <c r="E43" s="87"/>
      <c r="F43" s="87"/>
      <c r="G43" s="7"/>
      <c r="H43" s="9"/>
      <c r="I43" s="87"/>
      <c r="J43" s="87"/>
      <c r="K43" s="87"/>
      <c r="L43" s="88"/>
      <c r="M43" s="9"/>
      <c r="N43" s="87"/>
      <c r="O43" s="87"/>
      <c r="P43" s="87"/>
      <c r="Q43" s="88"/>
      <c r="R43" s="87"/>
      <c r="S43" s="87"/>
      <c r="T43" s="87"/>
      <c r="U43" s="87"/>
      <c r="V43" s="7"/>
      <c r="W43" s="9"/>
      <c r="X43" s="87"/>
      <c r="Y43" s="87"/>
      <c r="Z43" s="87"/>
      <c r="AA43" s="88"/>
      <c r="AB43" s="9"/>
      <c r="AC43" s="87"/>
      <c r="AD43" s="87"/>
      <c r="AE43" s="87"/>
      <c r="AF43" s="88"/>
      <c r="AG43" s="9"/>
      <c r="AH43" s="87"/>
      <c r="AI43" s="87"/>
      <c r="AJ43" s="87"/>
      <c r="AK43" s="88"/>
      <c r="AL43" s="9"/>
      <c r="AM43" s="87"/>
      <c r="AN43" s="87"/>
      <c r="AO43" s="87"/>
      <c r="AP43" s="88"/>
      <c r="AQ43" s="9"/>
      <c r="AR43" s="87"/>
      <c r="AS43" s="87"/>
      <c r="AT43" s="87"/>
      <c r="AU43" s="88"/>
      <c r="AV43" s="9"/>
      <c r="AW43" s="87"/>
      <c r="AX43" s="87"/>
      <c r="AY43" s="87"/>
      <c r="AZ43" s="88"/>
      <c r="BA43" s="9"/>
      <c r="BB43" s="87"/>
      <c r="BC43" s="87"/>
      <c r="BD43" s="87"/>
      <c r="BE43" s="88"/>
      <c r="BF43" s="9"/>
      <c r="BG43" s="87"/>
      <c r="BH43" s="87"/>
      <c r="BI43" s="87"/>
      <c r="BJ43" s="88"/>
      <c r="BK43" s="9"/>
      <c r="BL43" s="87"/>
      <c r="BM43" s="87"/>
      <c r="BN43" s="87"/>
      <c r="BO43" s="88"/>
      <c r="BP43" s="9"/>
      <c r="BQ43" s="87"/>
      <c r="BR43" s="87"/>
      <c r="BS43" s="87"/>
      <c r="BT43" s="88"/>
      <c r="BU43" s="9"/>
      <c r="BV43" s="87"/>
      <c r="BW43" s="87"/>
      <c r="BX43" s="87"/>
      <c r="BY43" s="88"/>
      <c r="BZ43" s="9"/>
      <c r="CA43" s="87"/>
      <c r="CB43" s="87"/>
      <c r="CC43" s="87"/>
      <c r="CD43" s="88"/>
      <c r="CE43" s="9"/>
      <c r="CF43" s="87"/>
      <c r="CG43" s="87"/>
      <c r="CH43" s="87"/>
      <c r="CI43" s="88"/>
      <c r="CJ43" s="9"/>
      <c r="CK43" s="87"/>
      <c r="CL43" s="87"/>
      <c r="CM43" s="87"/>
      <c r="CN43" s="88"/>
      <c r="CO43" s="9"/>
      <c r="CP43" s="87"/>
      <c r="CQ43" s="87"/>
      <c r="CR43" s="87"/>
      <c r="CS43" s="88"/>
      <c r="CT43" s="9"/>
      <c r="CU43" s="87"/>
      <c r="CV43" s="87"/>
      <c r="CW43" s="87"/>
      <c r="CX43" s="88"/>
      <c r="CY43" s="9"/>
      <c r="CZ43" s="87"/>
      <c r="DA43" s="87"/>
      <c r="DB43" s="87"/>
      <c r="DC43" s="88"/>
      <c r="DD43" s="9"/>
      <c r="DE43" s="87"/>
      <c r="DF43" s="87"/>
      <c r="DG43" s="87"/>
      <c r="DH43" s="88"/>
      <c r="DI43" s="9"/>
      <c r="DJ43" s="87"/>
      <c r="DK43" s="87"/>
      <c r="DL43" s="87"/>
      <c r="DM43" s="88"/>
      <c r="DN43" s="9"/>
      <c r="DO43" s="87"/>
      <c r="DP43" s="87"/>
      <c r="DQ43" s="87"/>
      <c r="DR43" s="88"/>
      <c r="DS43" s="9"/>
      <c r="DT43" s="87"/>
      <c r="DU43" s="87"/>
      <c r="DV43" s="87"/>
      <c r="DW43" s="88"/>
      <c r="DX43" s="9"/>
      <c r="DY43" s="87"/>
      <c r="DZ43" s="87"/>
      <c r="EA43" s="87"/>
      <c r="EB43" s="88"/>
      <c r="EC43" s="9"/>
      <c r="ED43" s="87"/>
      <c r="EE43" s="87"/>
      <c r="EF43" s="87"/>
      <c r="EG43" s="88"/>
      <c r="EH43" s="9"/>
      <c r="EI43" s="87"/>
      <c r="EJ43" s="87"/>
      <c r="EK43" s="87"/>
      <c r="EL43" s="88"/>
      <c r="EM43" s="9"/>
      <c r="EN43" s="87"/>
      <c r="EO43" s="87"/>
      <c r="EP43" s="87"/>
      <c r="EQ43" s="88"/>
    </row>
    <row r="44" spans="1:147" ht="13.5" customHeight="1">
      <c r="A44" s="82"/>
      <c r="C44" s="9"/>
      <c r="D44" s="87"/>
      <c r="E44" s="87"/>
      <c r="F44" s="87"/>
      <c r="G44" s="7"/>
      <c r="H44" s="9"/>
      <c r="I44" s="87"/>
      <c r="J44" s="87"/>
      <c r="K44" s="87"/>
      <c r="L44" s="88"/>
      <c r="M44" s="9"/>
      <c r="N44" s="87"/>
      <c r="O44" s="87"/>
      <c r="P44" s="87"/>
      <c r="Q44" s="88"/>
      <c r="R44" s="87"/>
      <c r="S44" s="87"/>
      <c r="T44" s="87"/>
      <c r="U44" s="87"/>
      <c r="V44" s="7"/>
      <c r="W44" s="9"/>
      <c r="X44" s="87"/>
      <c r="Y44" s="87"/>
      <c r="Z44" s="87"/>
      <c r="AA44" s="88"/>
      <c r="AB44" s="9"/>
      <c r="AC44" s="87"/>
      <c r="AD44" s="87"/>
      <c r="AE44" s="87"/>
      <c r="AF44" s="88"/>
      <c r="AG44" s="9"/>
      <c r="AH44" s="87"/>
      <c r="AI44" s="87"/>
      <c r="AJ44" s="87"/>
      <c r="AK44" s="88"/>
      <c r="AL44" s="9"/>
      <c r="AM44" s="87"/>
      <c r="AN44" s="87"/>
      <c r="AO44" s="87"/>
      <c r="AP44" s="88"/>
      <c r="AQ44" s="9"/>
      <c r="AR44" s="87"/>
      <c r="AS44" s="87"/>
      <c r="AT44" s="87"/>
      <c r="AU44" s="88"/>
      <c r="AV44" s="9"/>
      <c r="AW44" s="87"/>
      <c r="AX44" s="87"/>
      <c r="AY44" s="87"/>
      <c r="AZ44" s="88"/>
      <c r="BA44" s="9"/>
      <c r="BB44" s="87"/>
      <c r="BC44" s="87"/>
      <c r="BD44" s="87"/>
      <c r="BE44" s="88"/>
      <c r="BF44" s="9"/>
      <c r="BG44" s="87"/>
      <c r="BH44" s="87"/>
      <c r="BI44" s="87"/>
      <c r="BJ44" s="88"/>
      <c r="BK44" s="9"/>
      <c r="BL44" s="87"/>
      <c r="BM44" s="87"/>
      <c r="BN44" s="87"/>
      <c r="BO44" s="88"/>
      <c r="BP44" s="9"/>
      <c r="BQ44" s="87"/>
      <c r="BR44" s="87"/>
      <c r="BS44" s="87"/>
      <c r="BT44" s="88"/>
      <c r="BU44" s="9"/>
      <c r="BV44" s="87"/>
      <c r="BW44" s="87"/>
      <c r="BX44" s="87"/>
      <c r="BY44" s="88"/>
      <c r="BZ44" s="9"/>
      <c r="CA44" s="87"/>
      <c r="CB44" s="87"/>
      <c r="CC44" s="87"/>
      <c r="CD44" s="88"/>
      <c r="CE44" s="9"/>
      <c r="CF44" s="87"/>
      <c r="CG44" s="87"/>
      <c r="CH44" s="87"/>
      <c r="CI44" s="88"/>
      <c r="CJ44" s="9"/>
      <c r="CK44" s="87"/>
      <c r="CL44" s="87"/>
      <c r="CM44" s="87"/>
      <c r="CN44" s="88"/>
      <c r="CO44" s="9"/>
      <c r="CP44" s="87"/>
      <c r="CQ44" s="87"/>
      <c r="CR44" s="87"/>
      <c r="CS44" s="88"/>
      <c r="CT44" s="9"/>
      <c r="CU44" s="87"/>
      <c r="CV44" s="87"/>
      <c r="CW44" s="87"/>
      <c r="CX44" s="88"/>
      <c r="CY44" s="9"/>
      <c r="CZ44" s="87"/>
      <c r="DA44" s="87"/>
      <c r="DB44" s="87"/>
      <c r="DC44" s="88"/>
      <c r="DD44" s="9"/>
      <c r="DE44" s="87"/>
      <c r="DF44" s="87"/>
      <c r="DG44" s="87"/>
      <c r="DH44" s="88"/>
      <c r="DI44" s="9"/>
      <c r="DJ44" s="87"/>
      <c r="DK44" s="87"/>
      <c r="DL44" s="87"/>
      <c r="DM44" s="88"/>
      <c r="DN44" s="9"/>
      <c r="DO44" s="87"/>
      <c r="DP44" s="87"/>
      <c r="DQ44" s="87"/>
      <c r="DR44" s="88"/>
      <c r="DS44" s="9"/>
      <c r="DT44" s="87"/>
      <c r="DU44" s="87"/>
      <c r="DV44" s="87"/>
      <c r="DW44" s="88"/>
      <c r="DX44" s="9"/>
      <c r="DY44" s="87"/>
      <c r="DZ44" s="87"/>
      <c r="EA44" s="87"/>
      <c r="EB44" s="88"/>
      <c r="EC44" s="9"/>
      <c r="ED44" s="87"/>
      <c r="EE44" s="87"/>
      <c r="EF44" s="87"/>
      <c r="EG44" s="88"/>
      <c r="EH44" s="9"/>
      <c r="EI44" s="87"/>
      <c r="EJ44" s="87"/>
      <c r="EK44" s="87"/>
      <c r="EL44" s="88"/>
      <c r="EM44" s="9"/>
      <c r="EN44" s="87"/>
      <c r="EO44" s="87"/>
      <c r="EP44" s="87"/>
      <c r="EQ44" s="88"/>
    </row>
    <row r="45" spans="1:147" ht="13.5" customHeight="1">
      <c r="A45" s="82"/>
      <c r="C45" s="9"/>
      <c r="D45" s="87"/>
      <c r="E45" s="87"/>
      <c r="F45" s="87"/>
      <c r="G45" s="7"/>
      <c r="H45" s="9"/>
      <c r="I45" s="87"/>
      <c r="J45" s="87"/>
      <c r="K45" s="87"/>
      <c r="L45" s="88"/>
      <c r="M45" s="9"/>
      <c r="N45" s="87"/>
      <c r="O45" s="87"/>
      <c r="P45" s="87"/>
      <c r="Q45" s="88"/>
      <c r="R45" s="87"/>
      <c r="S45" s="87"/>
      <c r="T45" s="87"/>
      <c r="U45" s="87"/>
      <c r="V45" s="7"/>
      <c r="W45" s="9"/>
      <c r="X45" s="87"/>
      <c r="Y45" s="87"/>
      <c r="Z45" s="87"/>
      <c r="AA45" s="88"/>
      <c r="AB45" s="9"/>
      <c r="AC45" s="87"/>
      <c r="AD45" s="87"/>
      <c r="AE45" s="87"/>
      <c r="AF45" s="88"/>
      <c r="AG45" s="9"/>
      <c r="AH45" s="87"/>
      <c r="AI45" s="87"/>
      <c r="AJ45" s="87"/>
      <c r="AK45" s="88"/>
      <c r="AL45" s="9"/>
      <c r="AP45" s="88"/>
      <c r="AQ45" s="9"/>
      <c r="AR45" s="87"/>
      <c r="AS45" s="87"/>
      <c r="AT45" s="87"/>
      <c r="AU45" s="88"/>
      <c r="AV45" s="9"/>
      <c r="AW45" s="87"/>
      <c r="AX45" s="87"/>
      <c r="AY45" s="87"/>
      <c r="AZ45" s="88"/>
      <c r="BA45" s="9"/>
      <c r="BB45" s="87"/>
      <c r="BC45" s="87"/>
      <c r="BD45" s="87"/>
      <c r="BE45" s="88"/>
      <c r="BF45" s="9"/>
      <c r="BG45" s="87"/>
      <c r="BH45" s="87"/>
      <c r="BI45" s="87"/>
      <c r="BJ45" s="88"/>
      <c r="BK45" s="9"/>
      <c r="BL45" s="87"/>
      <c r="BM45" s="87"/>
      <c r="BN45" s="87"/>
      <c r="BO45" s="88"/>
      <c r="BP45" s="9"/>
      <c r="BQ45" s="87"/>
      <c r="BR45" s="87"/>
      <c r="BS45" s="87"/>
      <c r="BT45" s="88"/>
      <c r="BU45" s="9"/>
      <c r="BV45" s="87"/>
      <c r="BW45" s="87"/>
      <c r="BX45" s="87"/>
      <c r="BY45" s="88"/>
      <c r="BZ45" s="9"/>
      <c r="CA45" s="87"/>
      <c r="CB45" s="87"/>
      <c r="CC45" s="87"/>
      <c r="CD45" s="88"/>
      <c r="CE45" s="9"/>
      <c r="CF45" s="87"/>
      <c r="CG45" s="87"/>
      <c r="CH45" s="87"/>
      <c r="CI45" s="88"/>
      <c r="CJ45" s="9"/>
      <c r="CK45" s="87"/>
      <c r="CL45" s="87"/>
      <c r="CM45" s="87"/>
      <c r="CN45" s="88"/>
      <c r="CO45" s="9"/>
      <c r="CP45" s="87"/>
      <c r="CQ45" s="87"/>
      <c r="CR45" s="87"/>
      <c r="CS45" s="88"/>
      <c r="CT45" s="9"/>
      <c r="CU45" s="87"/>
      <c r="CV45" s="87"/>
      <c r="CW45" s="87"/>
      <c r="CX45" s="88"/>
      <c r="CY45" s="9"/>
      <c r="CZ45" s="87"/>
      <c r="DA45" s="87"/>
      <c r="DB45" s="87"/>
      <c r="DC45" s="88"/>
      <c r="DD45" s="9"/>
      <c r="DE45" s="87"/>
      <c r="DF45" s="87"/>
      <c r="DG45" s="87"/>
      <c r="DH45" s="88"/>
      <c r="DI45" s="9"/>
      <c r="DJ45" s="87"/>
      <c r="DK45" s="87"/>
      <c r="DL45" s="87"/>
      <c r="DM45" s="88"/>
      <c r="DN45" s="9"/>
      <c r="DO45" s="87"/>
      <c r="DP45" s="87"/>
      <c r="DQ45" s="87"/>
      <c r="DR45" s="88"/>
      <c r="DS45" s="9"/>
      <c r="DT45" s="87"/>
      <c r="DU45" s="87"/>
      <c r="DV45" s="87"/>
      <c r="DW45" s="88"/>
      <c r="DX45" s="9"/>
      <c r="DY45" s="87"/>
      <c r="DZ45" s="87"/>
      <c r="EA45" s="87"/>
      <c r="EB45" s="88"/>
      <c r="EC45" s="9"/>
      <c r="ED45" s="87"/>
      <c r="EE45" s="87"/>
      <c r="EF45" s="87"/>
      <c r="EG45" s="88"/>
      <c r="EH45" s="9"/>
      <c r="EI45" s="87"/>
      <c r="EJ45" s="87"/>
      <c r="EK45" s="87"/>
      <c r="EL45" s="88"/>
      <c r="EM45" s="9"/>
      <c r="EN45" s="87"/>
      <c r="EO45" s="87"/>
      <c r="EP45" s="87"/>
      <c r="EQ45" s="88"/>
    </row>
    <row r="46" spans="1:147" ht="13.5" customHeight="1">
      <c r="A46" s="82"/>
      <c r="C46" s="9"/>
      <c r="D46" s="87"/>
      <c r="E46" s="87"/>
      <c r="F46" s="87"/>
      <c r="G46" s="7"/>
      <c r="H46" s="9"/>
      <c r="I46" s="87"/>
      <c r="J46" s="87"/>
      <c r="K46" s="87"/>
      <c r="L46" s="88"/>
      <c r="M46" s="9"/>
      <c r="N46" s="87"/>
      <c r="O46" s="87"/>
      <c r="P46" s="87"/>
      <c r="Q46" s="88"/>
      <c r="R46" s="87"/>
      <c r="S46" s="87"/>
      <c r="T46" s="87"/>
      <c r="U46" s="87"/>
      <c r="V46" s="7"/>
      <c r="W46" s="9"/>
      <c r="X46" s="87"/>
      <c r="Y46" s="87"/>
      <c r="Z46" s="87"/>
      <c r="AA46" s="88"/>
      <c r="AB46" s="9"/>
      <c r="AC46" s="87"/>
      <c r="AD46" s="87"/>
      <c r="AE46" s="87"/>
      <c r="AF46" s="88"/>
      <c r="AG46" s="9"/>
      <c r="AH46" s="87"/>
      <c r="AI46" s="87"/>
      <c r="AJ46" s="87"/>
      <c r="AK46" s="88"/>
      <c r="AL46" s="9"/>
      <c r="AM46" s="87"/>
      <c r="AN46" s="87"/>
      <c r="AO46" s="87"/>
      <c r="AP46" s="88"/>
      <c r="AQ46" s="9"/>
      <c r="AR46" s="87"/>
      <c r="AS46" s="87"/>
      <c r="AT46" s="87"/>
      <c r="AU46" s="88"/>
      <c r="AV46" s="9"/>
      <c r="AW46" s="87"/>
      <c r="AX46" s="87"/>
      <c r="AY46" s="87"/>
      <c r="AZ46" s="88"/>
      <c r="BA46" s="9"/>
      <c r="BB46" s="87"/>
      <c r="BC46" s="87"/>
      <c r="BD46" s="87"/>
      <c r="BE46" s="88"/>
      <c r="BF46" s="9"/>
      <c r="BG46" s="87"/>
      <c r="BH46" s="87"/>
      <c r="BI46" s="87"/>
      <c r="BJ46" s="88"/>
      <c r="BK46" s="9"/>
      <c r="BL46" s="87"/>
      <c r="BM46" s="87"/>
      <c r="BN46" s="87"/>
      <c r="BO46" s="88"/>
      <c r="BP46" s="9"/>
      <c r="BQ46" s="87"/>
      <c r="BR46" s="87"/>
      <c r="BS46" s="87"/>
      <c r="BT46" s="88"/>
      <c r="BU46" s="9"/>
      <c r="BV46" s="87"/>
      <c r="BW46" s="87"/>
      <c r="BX46" s="87"/>
      <c r="BY46" s="88"/>
      <c r="BZ46" s="9"/>
      <c r="CA46" s="87"/>
      <c r="CB46" s="87"/>
      <c r="CC46" s="87"/>
      <c r="CD46" s="88"/>
      <c r="CE46" s="9"/>
      <c r="CF46" s="87"/>
      <c r="CG46" s="87"/>
      <c r="CH46" s="87"/>
      <c r="CI46" s="88"/>
      <c r="CJ46" s="9"/>
      <c r="CK46" s="87"/>
      <c r="CL46" s="87"/>
      <c r="CM46" s="87"/>
      <c r="CN46" s="88"/>
      <c r="CO46" s="9"/>
      <c r="CP46" s="87"/>
      <c r="CQ46" s="87"/>
      <c r="CR46" s="87"/>
      <c r="CS46" s="88"/>
      <c r="CT46" s="9"/>
      <c r="CU46" s="87"/>
      <c r="CV46" s="87"/>
      <c r="CW46" s="87"/>
      <c r="CX46" s="88"/>
      <c r="CY46" s="9"/>
      <c r="CZ46" s="87"/>
      <c r="DA46" s="87"/>
      <c r="DB46" s="87"/>
      <c r="DC46" s="88"/>
      <c r="DD46" s="9"/>
      <c r="DE46" s="87"/>
      <c r="DF46" s="87"/>
      <c r="DG46" s="87"/>
      <c r="DH46" s="88"/>
      <c r="DI46" s="9"/>
      <c r="DJ46" s="87"/>
      <c r="DK46" s="87"/>
      <c r="DL46" s="87"/>
      <c r="DM46" s="88"/>
      <c r="DN46" s="9"/>
      <c r="DO46" s="87"/>
      <c r="DP46" s="87"/>
      <c r="DQ46" s="87"/>
      <c r="DR46" s="88"/>
      <c r="DS46" s="9"/>
      <c r="DT46" s="87"/>
      <c r="DU46" s="87"/>
      <c r="DV46" s="87"/>
      <c r="DW46" s="88"/>
      <c r="DX46" s="9"/>
      <c r="DY46" s="87"/>
      <c r="DZ46" s="87"/>
      <c r="EA46" s="87"/>
      <c r="EB46" s="88"/>
      <c r="EC46" s="9"/>
      <c r="ED46" s="87"/>
      <c r="EE46" s="87"/>
      <c r="EF46" s="87"/>
      <c r="EG46" s="88"/>
      <c r="EH46" s="9"/>
      <c r="EI46" s="87"/>
      <c r="EJ46" s="87"/>
      <c r="EK46" s="87"/>
      <c r="EL46" s="88"/>
      <c r="EM46" s="9"/>
      <c r="EN46" s="87"/>
      <c r="EO46" s="87"/>
      <c r="EP46" s="87"/>
      <c r="EQ46" s="88"/>
    </row>
    <row r="47" spans="1:147" ht="13.5" customHeight="1">
      <c r="A47" s="82"/>
      <c r="C47" s="9"/>
      <c r="D47" s="87"/>
      <c r="E47" s="87"/>
      <c r="F47" s="87"/>
      <c r="G47" s="7"/>
      <c r="H47" s="9"/>
      <c r="I47" s="87"/>
      <c r="J47" s="87"/>
      <c r="K47" s="87"/>
      <c r="L47" s="88"/>
      <c r="M47" s="9"/>
      <c r="N47" s="87"/>
      <c r="O47" s="87"/>
      <c r="P47" s="87"/>
      <c r="Q47" s="88"/>
      <c r="R47" s="87"/>
      <c r="S47" s="87"/>
      <c r="T47" s="87"/>
      <c r="U47" s="87"/>
      <c r="V47" s="7"/>
      <c r="W47" s="9"/>
      <c r="X47" s="87"/>
      <c r="Y47" s="87"/>
      <c r="Z47" s="87"/>
      <c r="AA47" s="88"/>
      <c r="AB47" s="9"/>
      <c r="AC47" s="87"/>
      <c r="AD47" s="87"/>
      <c r="AE47" s="87"/>
      <c r="AF47" s="88"/>
      <c r="AG47" s="9"/>
      <c r="AH47" s="87"/>
      <c r="AI47" s="87"/>
      <c r="AJ47" s="87"/>
      <c r="AK47" s="88"/>
      <c r="AL47" s="9"/>
      <c r="AM47" s="87"/>
      <c r="AN47" s="87"/>
      <c r="AO47" s="87"/>
      <c r="AP47" s="88"/>
      <c r="AQ47" s="9"/>
      <c r="AR47" s="87"/>
      <c r="AS47" s="87"/>
      <c r="AT47" s="87"/>
      <c r="AU47" s="88"/>
      <c r="AV47" s="9"/>
      <c r="AW47" s="87"/>
      <c r="AX47" s="87"/>
      <c r="AY47" s="87"/>
      <c r="AZ47" s="88"/>
      <c r="BA47" s="9"/>
      <c r="BB47" s="87"/>
      <c r="BC47" s="87"/>
      <c r="BD47" s="87"/>
      <c r="BE47" s="88"/>
      <c r="BF47" s="9"/>
      <c r="BG47" s="87"/>
      <c r="BH47" s="87"/>
      <c r="BI47" s="87"/>
      <c r="BJ47" s="88"/>
      <c r="BK47" s="9"/>
      <c r="BL47" s="87"/>
      <c r="BM47" s="87"/>
      <c r="BN47" s="87"/>
      <c r="BO47" s="88"/>
      <c r="BP47" s="9"/>
      <c r="BQ47" s="87"/>
      <c r="BR47" s="87"/>
      <c r="BS47" s="87"/>
      <c r="BT47" s="88"/>
      <c r="BU47" s="9"/>
      <c r="BV47" s="87"/>
      <c r="BW47" s="87"/>
      <c r="BX47" s="87"/>
      <c r="BY47" s="88"/>
      <c r="BZ47" s="9"/>
      <c r="CA47" s="87"/>
      <c r="CB47" s="87"/>
      <c r="CC47" s="87"/>
      <c r="CD47" s="88"/>
      <c r="CE47" s="9"/>
      <c r="CF47" s="87"/>
      <c r="CG47" s="87"/>
      <c r="CH47" s="87"/>
      <c r="CI47" s="88"/>
      <c r="CJ47" s="9"/>
      <c r="CK47" s="87"/>
      <c r="CL47" s="87"/>
      <c r="CM47" s="87"/>
      <c r="CN47" s="88"/>
      <c r="CO47" s="9"/>
      <c r="CP47" s="87"/>
      <c r="CQ47" s="87"/>
      <c r="CR47" s="87"/>
      <c r="CS47" s="88"/>
      <c r="CT47" s="9"/>
      <c r="CU47" s="87"/>
      <c r="CV47" s="87"/>
      <c r="CW47" s="87"/>
      <c r="CX47" s="88"/>
      <c r="CY47" s="9"/>
      <c r="CZ47" s="87"/>
      <c r="DA47" s="87"/>
      <c r="DB47" s="87"/>
      <c r="DC47" s="88"/>
      <c r="DD47" s="9"/>
      <c r="DE47" s="87"/>
      <c r="DF47" s="87"/>
      <c r="DG47" s="87"/>
      <c r="DH47" s="88"/>
      <c r="DI47" s="9"/>
      <c r="DJ47" s="87"/>
      <c r="DK47" s="87"/>
      <c r="DL47" s="87"/>
      <c r="DM47" s="88"/>
      <c r="DN47" s="9"/>
      <c r="DO47" s="87"/>
      <c r="DP47" s="87"/>
      <c r="DQ47" s="87"/>
      <c r="DR47" s="88"/>
      <c r="DS47" s="9"/>
      <c r="DT47" s="87"/>
      <c r="DU47" s="87"/>
      <c r="DV47" s="87"/>
      <c r="DW47" s="88"/>
      <c r="DX47" s="9"/>
      <c r="DY47" s="87"/>
      <c r="DZ47" s="87"/>
      <c r="EA47" s="87"/>
      <c r="EB47" s="88"/>
      <c r="EC47" s="9"/>
      <c r="ED47" s="87"/>
      <c r="EE47" s="87"/>
      <c r="EF47" s="87"/>
      <c r="EG47" s="88"/>
      <c r="EH47" s="9"/>
      <c r="EI47" s="87"/>
      <c r="EJ47" s="87"/>
      <c r="EK47" s="87"/>
      <c r="EL47" s="88"/>
      <c r="EM47" s="9"/>
      <c r="EN47" s="87"/>
      <c r="EO47" s="87"/>
      <c r="EP47" s="87"/>
      <c r="EQ47" s="88"/>
    </row>
    <row r="48" spans="1:147" ht="13.5" customHeight="1">
      <c r="A48" s="82"/>
      <c r="C48" s="9"/>
      <c r="D48" s="87"/>
      <c r="E48" s="87"/>
      <c r="F48" s="87"/>
      <c r="G48" s="7"/>
      <c r="H48" s="9"/>
      <c r="I48" s="87"/>
      <c r="J48" s="87"/>
      <c r="K48" s="87"/>
      <c r="L48" s="88"/>
      <c r="M48" s="7"/>
      <c r="N48" s="87"/>
      <c r="O48" s="7"/>
      <c r="P48" s="7"/>
      <c r="Q48" s="7"/>
      <c r="R48" s="87"/>
      <c r="S48" s="87"/>
      <c r="T48" s="87"/>
      <c r="U48" s="87"/>
      <c r="V48" s="7"/>
      <c r="W48" s="9"/>
      <c r="X48" s="87"/>
      <c r="Y48" s="87"/>
      <c r="Z48" s="87"/>
      <c r="AA48" s="88"/>
      <c r="AB48" s="9"/>
      <c r="AC48" s="87"/>
      <c r="AD48" s="87"/>
      <c r="AE48" s="87"/>
      <c r="AF48" s="88"/>
      <c r="AG48" s="9"/>
      <c r="AH48" s="87"/>
      <c r="AI48" s="87"/>
      <c r="AJ48" s="87"/>
      <c r="AK48" s="88"/>
      <c r="AL48" s="9"/>
      <c r="AM48" s="87"/>
      <c r="AN48" s="87"/>
      <c r="AO48" s="87"/>
      <c r="AP48" s="88"/>
      <c r="AQ48" s="9"/>
      <c r="AR48" s="87"/>
      <c r="AS48" s="87"/>
      <c r="AT48" s="87"/>
      <c r="AU48" s="88"/>
      <c r="AV48" s="9"/>
      <c r="AW48" s="87"/>
      <c r="AX48" s="87"/>
      <c r="AY48" s="87"/>
      <c r="AZ48" s="88"/>
      <c r="BA48" s="9"/>
      <c r="BB48" s="87"/>
      <c r="BC48" s="87"/>
      <c r="BD48" s="87"/>
      <c r="BE48" s="88"/>
      <c r="BF48" s="9"/>
      <c r="BG48" s="87"/>
      <c r="BH48" s="87"/>
      <c r="BI48" s="87"/>
      <c r="BJ48" s="88"/>
      <c r="BK48" s="9"/>
      <c r="BL48" s="87"/>
      <c r="BM48" s="87"/>
      <c r="BN48" s="87"/>
      <c r="BO48" s="88"/>
      <c r="BP48" s="9"/>
      <c r="BQ48" s="87"/>
      <c r="BR48" s="87"/>
      <c r="BS48" s="87"/>
      <c r="BT48" s="88"/>
      <c r="BU48" s="9"/>
      <c r="BV48" s="87"/>
      <c r="BW48" s="87"/>
      <c r="BX48" s="87"/>
      <c r="BY48" s="88"/>
      <c r="BZ48" s="9"/>
      <c r="CA48" s="87"/>
      <c r="CB48" s="87"/>
      <c r="CC48" s="87"/>
      <c r="CD48" s="88"/>
      <c r="CE48" s="9"/>
      <c r="CF48" s="87"/>
      <c r="CG48" s="87"/>
      <c r="CH48" s="87"/>
      <c r="CI48" s="88"/>
      <c r="CJ48" s="9"/>
      <c r="CK48" s="87"/>
      <c r="CL48" s="87"/>
      <c r="CM48" s="87"/>
      <c r="CN48" s="88"/>
      <c r="CO48" s="9"/>
      <c r="CP48" s="87"/>
      <c r="CQ48" s="87"/>
      <c r="CR48" s="87"/>
      <c r="CS48" s="88"/>
      <c r="CT48" s="9"/>
      <c r="CU48" s="87"/>
      <c r="CV48" s="87"/>
      <c r="CW48" s="87"/>
      <c r="CX48" s="88"/>
      <c r="CY48" s="9"/>
      <c r="CZ48" s="87"/>
      <c r="DA48" s="87"/>
      <c r="DB48" s="87"/>
      <c r="DC48" s="88"/>
      <c r="DD48" s="9"/>
      <c r="DE48" s="87"/>
      <c r="DF48" s="87"/>
      <c r="DG48" s="87"/>
      <c r="DH48" s="88"/>
      <c r="DI48" s="9"/>
      <c r="DJ48" s="87"/>
      <c r="DK48" s="87"/>
      <c r="DL48" s="87"/>
      <c r="DM48" s="88"/>
      <c r="DN48" s="9"/>
      <c r="DO48" s="87"/>
      <c r="DP48" s="87"/>
      <c r="DQ48" s="87"/>
      <c r="DR48" s="88"/>
      <c r="DS48" s="9"/>
      <c r="DT48" s="87"/>
      <c r="DU48" s="87"/>
      <c r="DV48" s="87"/>
      <c r="DW48" s="88"/>
      <c r="DX48" s="9"/>
      <c r="DY48" s="87"/>
      <c r="DZ48" s="87"/>
      <c r="EA48" s="87"/>
      <c r="EB48" s="88"/>
      <c r="EC48" s="9"/>
      <c r="ED48" s="87"/>
      <c r="EE48" s="87"/>
      <c r="EF48" s="87"/>
      <c r="EG48" s="88"/>
      <c r="EH48" s="9"/>
      <c r="EI48" s="87"/>
      <c r="EJ48" s="87"/>
      <c r="EK48" s="87"/>
      <c r="EL48" s="88"/>
      <c r="EM48" s="9"/>
      <c r="EN48" s="87"/>
      <c r="EO48" s="87"/>
      <c r="EP48" s="87"/>
      <c r="EQ48" s="88"/>
    </row>
    <row r="49" spans="1:147" ht="13.5" customHeight="1">
      <c r="A49" s="82"/>
      <c r="C49" s="9"/>
      <c r="D49" s="87"/>
      <c r="E49" s="87"/>
      <c r="F49" s="87"/>
      <c r="G49" s="7"/>
      <c r="H49" s="9"/>
      <c r="I49" s="87"/>
      <c r="J49" s="87"/>
      <c r="K49" s="87"/>
      <c r="L49" s="88"/>
      <c r="M49" s="7"/>
      <c r="N49" s="87"/>
      <c r="O49" s="7"/>
      <c r="P49" s="7"/>
      <c r="Q49" s="7"/>
      <c r="R49" s="87"/>
      <c r="S49" s="87"/>
      <c r="T49" s="87"/>
      <c r="U49" s="87"/>
      <c r="V49" s="7"/>
      <c r="W49" s="9"/>
      <c r="X49" s="87"/>
      <c r="Y49" s="87"/>
      <c r="Z49" s="87"/>
      <c r="AA49" s="88"/>
      <c r="AB49" s="9"/>
      <c r="AC49" s="87"/>
      <c r="AD49" s="87"/>
      <c r="AE49" s="87"/>
      <c r="AF49" s="88"/>
      <c r="AG49" s="9"/>
      <c r="AH49" s="87"/>
      <c r="AI49" s="87"/>
      <c r="AJ49" s="87"/>
      <c r="AK49" s="88"/>
      <c r="AL49" s="9"/>
      <c r="AM49" s="87"/>
      <c r="AN49" s="87"/>
      <c r="AO49" s="87"/>
      <c r="AP49" s="88"/>
      <c r="AQ49" s="9"/>
      <c r="AR49" s="87"/>
      <c r="AS49" s="87"/>
      <c r="AT49" s="87"/>
      <c r="AU49" s="88"/>
      <c r="AV49" s="9"/>
      <c r="AW49" s="87"/>
      <c r="AX49" s="87"/>
      <c r="AY49" s="87"/>
      <c r="AZ49" s="88"/>
      <c r="BA49" s="9"/>
      <c r="BB49" s="87"/>
      <c r="BC49" s="87"/>
      <c r="BD49" s="87"/>
      <c r="BE49" s="88"/>
      <c r="BF49" s="9"/>
      <c r="BG49" s="87"/>
      <c r="BH49" s="87"/>
      <c r="BI49" s="87"/>
      <c r="BJ49" s="88"/>
      <c r="BK49" s="9"/>
      <c r="BL49" s="87"/>
      <c r="BM49" s="87"/>
      <c r="BN49" s="87"/>
      <c r="BO49" s="88"/>
      <c r="BP49" s="9"/>
      <c r="BQ49" s="87"/>
      <c r="BR49" s="87"/>
      <c r="BS49" s="87"/>
      <c r="BT49" s="88"/>
      <c r="BU49" s="9"/>
      <c r="BV49" s="87"/>
      <c r="BW49" s="87"/>
      <c r="BX49" s="87"/>
      <c r="BY49" s="88"/>
      <c r="BZ49" s="9"/>
      <c r="CA49" s="87"/>
      <c r="CB49" s="87"/>
      <c r="CC49" s="87"/>
      <c r="CD49" s="88"/>
      <c r="CE49" s="9"/>
      <c r="CF49" s="87"/>
      <c r="CG49" s="87"/>
      <c r="CH49" s="87"/>
      <c r="CI49" s="88"/>
      <c r="CJ49" s="9"/>
      <c r="CK49" s="87"/>
      <c r="CL49" s="87"/>
      <c r="CM49" s="87"/>
      <c r="CN49" s="88"/>
      <c r="CO49" s="9"/>
      <c r="CP49" s="87"/>
      <c r="CQ49" s="87"/>
      <c r="CR49" s="87"/>
      <c r="CS49" s="88"/>
      <c r="CT49" s="9"/>
      <c r="CU49" s="87"/>
      <c r="CV49" s="87"/>
      <c r="CW49" s="87"/>
      <c r="CX49" s="88"/>
      <c r="CY49" s="9"/>
      <c r="CZ49" s="87"/>
      <c r="DA49" s="87"/>
      <c r="DB49" s="87"/>
      <c r="DC49" s="88"/>
      <c r="DD49" s="9"/>
      <c r="DE49" s="87"/>
      <c r="DF49" s="87"/>
      <c r="DG49" s="87"/>
      <c r="DH49" s="88"/>
      <c r="DI49" s="9"/>
      <c r="DJ49" s="87"/>
      <c r="DK49" s="87"/>
      <c r="DL49" s="87"/>
      <c r="DM49" s="88"/>
      <c r="DN49" s="9"/>
      <c r="DO49" s="87"/>
      <c r="DP49" s="87"/>
      <c r="DQ49" s="87"/>
      <c r="DR49" s="88"/>
      <c r="DS49" s="9"/>
      <c r="DT49" s="87"/>
      <c r="DU49" s="87"/>
      <c r="DV49" s="87"/>
      <c r="DW49" s="88"/>
      <c r="DX49" s="9"/>
      <c r="DY49" s="87"/>
      <c r="DZ49" s="87"/>
      <c r="EA49" s="87"/>
      <c r="EB49" s="88"/>
      <c r="EC49" s="9"/>
      <c r="ED49" s="87"/>
      <c r="EE49" s="87"/>
      <c r="EF49" s="87"/>
      <c r="EG49" s="88"/>
      <c r="EH49" s="9"/>
      <c r="EI49" s="87"/>
      <c r="EJ49" s="87"/>
      <c r="EK49" s="87"/>
      <c r="EL49" s="88"/>
      <c r="EM49" s="9"/>
      <c r="EN49" s="87"/>
      <c r="EO49" s="87"/>
      <c r="EP49" s="87"/>
      <c r="EQ49" s="88"/>
    </row>
    <row r="50" spans="1:147" ht="13.5" customHeight="1">
      <c r="A50" s="82"/>
      <c r="C50" s="9"/>
      <c r="D50" s="87"/>
      <c r="E50" s="87"/>
      <c r="F50" s="87"/>
      <c r="G50" s="7"/>
      <c r="H50" s="9"/>
      <c r="I50" s="87"/>
      <c r="J50" s="87"/>
      <c r="K50" s="87"/>
      <c r="L50" s="88"/>
      <c r="M50" s="7"/>
      <c r="N50" s="87"/>
      <c r="O50" s="7"/>
      <c r="P50" s="7"/>
      <c r="Q50" s="7"/>
      <c r="R50" s="87"/>
      <c r="S50" s="87"/>
      <c r="T50" s="87"/>
      <c r="U50" s="87"/>
      <c r="V50" s="7"/>
      <c r="W50" s="9"/>
      <c r="X50" s="87"/>
      <c r="Y50" s="87"/>
      <c r="Z50" s="87"/>
      <c r="AA50" s="88"/>
      <c r="AB50" s="9"/>
      <c r="AC50" s="87"/>
      <c r="AD50" s="87"/>
      <c r="AE50" s="87"/>
      <c r="AF50" s="88"/>
      <c r="AG50" s="9"/>
      <c r="AH50" s="87"/>
      <c r="AI50" s="87"/>
      <c r="AJ50" s="87"/>
      <c r="AK50" s="88"/>
      <c r="AL50" s="9"/>
      <c r="AM50" s="87"/>
      <c r="AN50" s="87"/>
      <c r="AO50" s="87"/>
      <c r="AP50" s="88"/>
      <c r="AQ50" s="9"/>
      <c r="AR50" s="87"/>
      <c r="AS50" s="87"/>
      <c r="AT50" s="87"/>
      <c r="AU50" s="88"/>
      <c r="AV50" s="9"/>
      <c r="AW50" s="87"/>
      <c r="AX50" s="87"/>
      <c r="AY50" s="87"/>
      <c r="AZ50" s="88"/>
      <c r="BA50" s="9"/>
      <c r="BB50" s="87"/>
      <c r="BC50" s="87"/>
      <c r="BD50" s="87"/>
      <c r="BE50" s="88"/>
      <c r="BF50" s="9"/>
      <c r="BG50" s="87"/>
      <c r="BH50" s="87"/>
      <c r="BI50" s="87"/>
      <c r="BJ50" s="88"/>
      <c r="BK50" s="9"/>
      <c r="BL50" s="87"/>
      <c r="BM50" s="87"/>
      <c r="BN50" s="87"/>
      <c r="BO50" s="88"/>
      <c r="BP50" s="9"/>
      <c r="BQ50" s="87"/>
      <c r="BR50" s="87"/>
      <c r="BS50" s="87"/>
      <c r="BT50" s="88"/>
      <c r="BU50" s="9"/>
      <c r="BV50" s="87"/>
      <c r="BW50" s="87"/>
      <c r="BX50" s="87"/>
      <c r="BY50" s="88"/>
      <c r="BZ50" s="9"/>
      <c r="CA50" s="87"/>
      <c r="CB50" s="87"/>
      <c r="CC50" s="87"/>
      <c r="CD50" s="88"/>
      <c r="CE50" s="9"/>
      <c r="CF50" s="87"/>
      <c r="CG50" s="87"/>
      <c r="CH50" s="87"/>
      <c r="CI50" s="88"/>
      <c r="CJ50" s="9"/>
      <c r="CK50" s="87"/>
      <c r="CL50" s="87"/>
      <c r="CM50" s="87"/>
      <c r="CN50" s="88"/>
      <c r="CO50" s="9"/>
      <c r="CP50" s="87"/>
      <c r="CQ50" s="87"/>
      <c r="CR50" s="87"/>
      <c r="CS50" s="88"/>
      <c r="CT50" s="9"/>
      <c r="CU50" s="87"/>
      <c r="CV50" s="87"/>
      <c r="CW50" s="87"/>
      <c r="CX50" s="88"/>
      <c r="CY50" s="9"/>
      <c r="CZ50" s="87"/>
      <c r="DA50" s="87"/>
      <c r="DB50" s="87"/>
      <c r="DC50" s="88"/>
      <c r="DD50" s="9"/>
      <c r="DE50" s="87"/>
      <c r="DF50" s="87"/>
      <c r="DG50" s="87"/>
      <c r="DH50" s="88"/>
      <c r="DI50" s="9"/>
      <c r="DJ50" s="87"/>
      <c r="DK50" s="87"/>
      <c r="DL50" s="87"/>
      <c r="DM50" s="88"/>
      <c r="DN50" s="9"/>
      <c r="DO50" s="87"/>
      <c r="DP50" s="87"/>
      <c r="DQ50" s="87"/>
      <c r="DR50" s="88"/>
      <c r="DS50" s="9"/>
      <c r="DT50" s="87"/>
      <c r="DU50" s="87"/>
      <c r="DV50" s="87"/>
      <c r="DW50" s="88"/>
      <c r="DX50" s="9"/>
      <c r="DY50" s="87"/>
      <c r="DZ50" s="87"/>
      <c r="EA50" s="87"/>
      <c r="EB50" s="88"/>
      <c r="EC50" s="9"/>
      <c r="ED50" s="87"/>
      <c r="EE50" s="87"/>
      <c r="EF50" s="87"/>
      <c r="EG50" s="88"/>
      <c r="EH50" s="9"/>
      <c r="EI50" s="87"/>
      <c r="EJ50" s="87"/>
      <c r="EK50" s="87"/>
      <c r="EL50" s="88"/>
      <c r="EM50" s="9"/>
      <c r="EN50" s="87"/>
      <c r="EO50" s="87"/>
      <c r="EP50" s="87"/>
      <c r="EQ50" s="88"/>
    </row>
    <row r="51" spans="1:147" ht="13.5" customHeight="1">
      <c r="A51" s="82"/>
      <c r="C51" s="9"/>
      <c r="D51" s="87"/>
      <c r="E51" s="87"/>
      <c r="F51" s="87"/>
      <c r="G51" s="7"/>
      <c r="H51" s="9"/>
      <c r="I51" s="87"/>
      <c r="J51" s="87"/>
      <c r="K51" s="87"/>
      <c r="L51" s="88"/>
      <c r="M51" s="7"/>
      <c r="N51" s="87"/>
      <c r="O51" s="7"/>
      <c r="P51" s="7"/>
      <c r="Q51" s="7"/>
      <c r="R51" s="87"/>
      <c r="S51" s="87"/>
      <c r="T51" s="87"/>
      <c r="U51" s="87"/>
      <c r="V51" s="7"/>
      <c r="W51" s="9"/>
      <c r="X51" s="87"/>
      <c r="Y51" s="87"/>
      <c r="Z51" s="87"/>
      <c r="AA51" s="88"/>
      <c r="AB51" s="9"/>
      <c r="AC51" s="87"/>
      <c r="AD51" s="87"/>
      <c r="AE51" s="87"/>
      <c r="AF51" s="88"/>
      <c r="AG51" s="9"/>
      <c r="AH51" s="87"/>
      <c r="AI51" s="87"/>
      <c r="AJ51" s="87"/>
      <c r="AK51" s="88"/>
      <c r="AL51" s="9"/>
      <c r="AM51" s="87"/>
      <c r="AN51" s="87"/>
      <c r="AO51" s="87"/>
      <c r="AP51" s="88"/>
      <c r="AQ51" s="9"/>
      <c r="AR51" s="87"/>
      <c r="AS51" s="87"/>
      <c r="AT51" s="87"/>
      <c r="AU51" s="88"/>
      <c r="AV51" s="9"/>
      <c r="AW51" s="87"/>
      <c r="AX51" s="87"/>
      <c r="AY51" s="87"/>
      <c r="AZ51" s="88"/>
      <c r="BA51" s="9"/>
      <c r="BB51" s="87"/>
      <c r="BC51" s="87"/>
      <c r="BD51" s="87"/>
      <c r="BE51" s="88"/>
      <c r="BF51" s="9"/>
      <c r="BG51" s="87"/>
      <c r="BH51" s="87"/>
      <c r="BI51" s="87"/>
      <c r="BJ51" s="88"/>
      <c r="BK51" s="9"/>
      <c r="BL51" s="87"/>
      <c r="BM51" s="87"/>
      <c r="BN51" s="87"/>
      <c r="BO51" s="88"/>
      <c r="BP51" s="9"/>
      <c r="BQ51" s="87"/>
      <c r="BR51" s="87"/>
      <c r="BS51" s="87"/>
      <c r="BT51" s="88"/>
      <c r="BU51" s="9"/>
      <c r="BV51" s="87"/>
      <c r="BW51" s="87"/>
      <c r="BX51" s="87"/>
      <c r="BY51" s="88"/>
      <c r="BZ51" s="9"/>
      <c r="CA51" s="87"/>
      <c r="CB51" s="87"/>
      <c r="CC51" s="87"/>
      <c r="CD51" s="88"/>
      <c r="CE51" s="9"/>
      <c r="CF51" s="87"/>
      <c r="CG51" s="87"/>
      <c r="CH51" s="87"/>
      <c r="CI51" s="88"/>
      <c r="CJ51" s="9"/>
      <c r="CK51" s="87"/>
      <c r="CL51" s="87"/>
      <c r="CM51" s="87"/>
      <c r="CN51" s="88"/>
      <c r="CO51" s="9"/>
      <c r="CP51" s="87"/>
      <c r="CQ51" s="87"/>
      <c r="CR51" s="87"/>
      <c r="CS51" s="88"/>
      <c r="CT51" s="9"/>
      <c r="CU51" s="87"/>
      <c r="CV51" s="87"/>
      <c r="CW51" s="87"/>
      <c r="CX51" s="88"/>
      <c r="CY51" s="9"/>
      <c r="CZ51" s="87"/>
      <c r="DA51" s="87"/>
      <c r="DB51" s="87"/>
      <c r="DC51" s="88"/>
      <c r="DD51" s="9"/>
      <c r="DE51" s="87"/>
      <c r="DF51" s="87"/>
      <c r="DG51" s="87"/>
      <c r="DH51" s="88"/>
      <c r="DI51" s="9"/>
      <c r="DJ51" s="87"/>
      <c r="DK51" s="87"/>
      <c r="DL51" s="87"/>
      <c r="DM51" s="88"/>
      <c r="DN51" s="9"/>
      <c r="DO51" s="87"/>
      <c r="DP51" s="87"/>
      <c r="DQ51" s="87"/>
      <c r="DR51" s="88"/>
      <c r="DS51" s="9"/>
      <c r="DT51" s="87"/>
      <c r="DU51" s="87"/>
      <c r="DV51" s="87"/>
      <c r="DW51" s="88"/>
      <c r="DX51" s="9"/>
      <c r="DY51" s="87"/>
      <c r="DZ51" s="87"/>
      <c r="EA51" s="87"/>
      <c r="EB51" s="88"/>
      <c r="EC51" s="9"/>
      <c r="ED51" s="87"/>
      <c r="EE51" s="87"/>
      <c r="EF51" s="87"/>
      <c r="EG51" s="88"/>
      <c r="EH51" s="9"/>
      <c r="EI51" s="87"/>
      <c r="EJ51" s="87"/>
      <c r="EK51" s="87"/>
      <c r="EL51" s="88"/>
      <c r="EM51" s="9"/>
      <c r="EN51" s="87"/>
      <c r="EO51" s="87"/>
      <c r="EP51" s="87"/>
      <c r="EQ51" s="88"/>
    </row>
    <row r="52" spans="1:147" ht="13.5" customHeight="1">
      <c r="A52" s="82"/>
      <c r="C52" s="9"/>
      <c r="D52" s="87"/>
      <c r="E52" s="87"/>
      <c r="F52" s="87"/>
      <c r="G52" s="7"/>
      <c r="H52" s="9"/>
      <c r="I52" s="87"/>
      <c r="J52" s="87"/>
      <c r="K52" s="87"/>
      <c r="L52" s="88"/>
      <c r="M52" s="7"/>
      <c r="N52" s="87"/>
      <c r="O52" s="7"/>
      <c r="P52" s="7"/>
      <c r="Q52" s="7"/>
      <c r="R52" s="87"/>
      <c r="S52" s="87"/>
      <c r="T52" s="87"/>
      <c r="U52" s="87"/>
      <c r="V52" s="7"/>
      <c r="W52" s="9"/>
      <c r="X52" s="87"/>
      <c r="Y52" s="87"/>
      <c r="Z52" s="87"/>
      <c r="AA52" s="88"/>
      <c r="AB52" s="9"/>
      <c r="AC52" s="87"/>
      <c r="AD52" s="87"/>
      <c r="AE52" s="87"/>
      <c r="AF52" s="88"/>
      <c r="AG52" s="9"/>
      <c r="AH52" s="87"/>
      <c r="AI52" s="87"/>
      <c r="AJ52" s="87"/>
      <c r="AK52" s="88"/>
      <c r="AL52" s="9"/>
      <c r="AM52" s="87"/>
      <c r="AN52" s="87"/>
      <c r="AO52" s="87"/>
      <c r="AP52" s="88"/>
      <c r="AQ52" s="9"/>
      <c r="AR52" s="87"/>
      <c r="AS52" s="87"/>
      <c r="AT52" s="87"/>
      <c r="AU52" s="88"/>
      <c r="AV52" s="9"/>
      <c r="AW52" s="87"/>
      <c r="AX52" s="87"/>
      <c r="AY52" s="87"/>
      <c r="AZ52" s="88"/>
      <c r="BA52" s="9"/>
      <c r="BB52" s="87"/>
      <c r="BC52" s="87"/>
      <c r="BD52" s="87"/>
      <c r="BE52" s="88"/>
      <c r="BF52" s="9"/>
      <c r="BG52" s="87"/>
      <c r="BH52" s="87"/>
      <c r="BI52" s="87"/>
      <c r="BJ52" s="88"/>
      <c r="BK52" s="9"/>
      <c r="BL52" s="87"/>
      <c r="BM52" s="87"/>
      <c r="BN52" s="87"/>
      <c r="BO52" s="88"/>
      <c r="BP52" s="9"/>
      <c r="BQ52" s="87"/>
      <c r="BR52" s="87"/>
      <c r="BS52" s="87"/>
      <c r="BT52" s="88"/>
      <c r="BU52" s="9"/>
      <c r="BV52" s="87"/>
      <c r="BW52" s="87"/>
      <c r="BX52" s="87"/>
      <c r="BY52" s="88"/>
      <c r="BZ52" s="9"/>
      <c r="CA52" s="87"/>
      <c r="CB52" s="87"/>
      <c r="CC52" s="87"/>
      <c r="CD52" s="88"/>
      <c r="CE52" s="9"/>
      <c r="CF52" s="87"/>
      <c r="CG52" s="87"/>
      <c r="CH52" s="87"/>
      <c r="CI52" s="88"/>
      <c r="CJ52" s="9"/>
      <c r="CK52" s="87"/>
      <c r="CL52" s="87"/>
      <c r="CM52" s="87"/>
      <c r="CN52" s="88"/>
      <c r="CO52" s="9"/>
      <c r="CP52" s="87"/>
      <c r="CQ52" s="87"/>
      <c r="CR52" s="87"/>
      <c r="CS52" s="88"/>
      <c r="CT52" s="9"/>
      <c r="CU52" s="87"/>
      <c r="CV52" s="87"/>
      <c r="CW52" s="87"/>
      <c r="CX52" s="88"/>
      <c r="CY52" s="9"/>
      <c r="CZ52" s="87"/>
      <c r="DA52" s="87"/>
      <c r="DB52" s="87"/>
      <c r="DC52" s="88"/>
      <c r="DD52" s="9"/>
      <c r="DE52" s="87"/>
      <c r="DF52" s="87"/>
      <c r="DG52" s="87"/>
      <c r="DH52" s="88"/>
      <c r="DI52" s="9"/>
      <c r="DJ52" s="87"/>
      <c r="DK52" s="87"/>
      <c r="DL52" s="87"/>
      <c r="DM52" s="88"/>
      <c r="DN52" s="9"/>
      <c r="DO52" s="87"/>
      <c r="DP52" s="87"/>
      <c r="DQ52" s="87"/>
      <c r="DR52" s="88"/>
      <c r="DS52" s="9"/>
      <c r="DT52" s="87"/>
      <c r="DU52" s="87"/>
      <c r="DV52" s="87"/>
      <c r="DW52" s="88"/>
      <c r="DX52" s="9"/>
      <c r="DY52" s="87"/>
      <c r="DZ52" s="87"/>
      <c r="EA52" s="87"/>
      <c r="EB52" s="88"/>
      <c r="EC52" s="9"/>
      <c r="ED52" s="87"/>
      <c r="EE52" s="87"/>
      <c r="EF52" s="87"/>
      <c r="EG52" s="88"/>
      <c r="EH52" s="9"/>
      <c r="EI52" s="87"/>
      <c r="EJ52" s="87"/>
      <c r="EK52" s="87"/>
      <c r="EL52" s="88"/>
      <c r="EM52" s="9"/>
      <c r="EN52" s="87"/>
      <c r="EO52" s="87"/>
      <c r="EP52" s="87"/>
      <c r="EQ52" s="88"/>
    </row>
    <row r="53" spans="1:147" ht="13.5" customHeight="1">
      <c r="A53" s="82"/>
      <c r="C53" s="9"/>
      <c r="D53" s="87"/>
      <c r="E53" s="87"/>
      <c r="F53" s="87"/>
      <c r="G53" s="7"/>
      <c r="H53" s="9"/>
      <c r="I53" s="87"/>
      <c r="J53" s="87"/>
      <c r="K53" s="87"/>
      <c r="L53" s="88"/>
      <c r="M53" s="7"/>
      <c r="N53" s="87"/>
      <c r="O53" s="7"/>
      <c r="P53" s="7"/>
      <c r="Q53" s="7"/>
      <c r="R53" s="87"/>
      <c r="S53" s="87"/>
      <c r="T53" s="87"/>
      <c r="U53" s="87"/>
      <c r="V53" s="7"/>
      <c r="W53" s="9"/>
      <c r="X53" s="87"/>
      <c r="Y53" s="87"/>
      <c r="Z53" s="87"/>
      <c r="AA53" s="88"/>
      <c r="AB53" s="9"/>
      <c r="AC53" s="87"/>
      <c r="AD53" s="87"/>
      <c r="AE53" s="87"/>
      <c r="AF53" s="88"/>
      <c r="AG53" s="9"/>
      <c r="AH53" s="87"/>
      <c r="AI53" s="87"/>
      <c r="AJ53" s="87"/>
      <c r="AK53" s="88"/>
      <c r="AL53" s="9"/>
      <c r="AM53" s="87"/>
      <c r="AN53" s="87"/>
      <c r="AO53" s="87"/>
      <c r="AP53" s="88"/>
      <c r="AQ53" s="9"/>
      <c r="AR53" s="87"/>
      <c r="AS53" s="87"/>
      <c r="AT53" s="87"/>
      <c r="AU53" s="88"/>
      <c r="AV53" s="9"/>
      <c r="AW53" s="87"/>
      <c r="AX53" s="87"/>
      <c r="AY53" s="87"/>
      <c r="AZ53" s="88"/>
      <c r="BA53" s="9"/>
      <c r="BB53" s="87"/>
      <c r="BC53" s="87"/>
      <c r="BD53" s="87"/>
      <c r="BE53" s="88"/>
      <c r="BF53" s="9"/>
      <c r="BG53" s="87"/>
      <c r="BH53" s="87"/>
      <c r="BI53" s="87"/>
      <c r="BJ53" s="88"/>
      <c r="BK53" s="9"/>
      <c r="BL53" s="87"/>
      <c r="BM53" s="87"/>
      <c r="BN53" s="87"/>
      <c r="BO53" s="88"/>
      <c r="BP53" s="9"/>
      <c r="BQ53" s="87"/>
      <c r="BR53" s="87"/>
      <c r="BS53" s="87"/>
      <c r="BT53" s="88"/>
      <c r="BU53" s="9"/>
      <c r="BV53" s="87"/>
      <c r="BW53" s="87"/>
      <c r="BX53" s="87"/>
      <c r="BY53" s="88"/>
      <c r="BZ53" s="9"/>
      <c r="CA53" s="87"/>
      <c r="CB53" s="87"/>
      <c r="CC53" s="87"/>
      <c r="CD53" s="88"/>
      <c r="CE53" s="9"/>
      <c r="CF53" s="87"/>
      <c r="CG53" s="87"/>
      <c r="CH53" s="87"/>
      <c r="CI53" s="88"/>
      <c r="CJ53" s="9"/>
      <c r="CK53" s="87"/>
      <c r="CL53" s="87"/>
      <c r="CM53" s="87"/>
      <c r="CN53" s="88"/>
      <c r="CO53" s="9"/>
      <c r="CP53" s="87"/>
      <c r="CQ53" s="87"/>
      <c r="CR53" s="87"/>
      <c r="CS53" s="88"/>
      <c r="CT53" s="9"/>
      <c r="CU53" s="87"/>
      <c r="CV53" s="87"/>
      <c r="CW53" s="87"/>
      <c r="CX53" s="88"/>
      <c r="CY53" s="9"/>
      <c r="CZ53" s="87"/>
      <c r="DA53" s="87"/>
      <c r="DB53" s="87"/>
      <c r="DC53" s="88"/>
      <c r="DD53" s="9"/>
      <c r="DE53" s="87"/>
      <c r="DF53" s="87"/>
      <c r="DG53" s="87"/>
      <c r="DH53" s="88"/>
      <c r="DI53" s="9"/>
      <c r="DJ53" s="87"/>
      <c r="DK53" s="87"/>
      <c r="DL53" s="87"/>
      <c r="DM53" s="88"/>
      <c r="DN53" s="9"/>
      <c r="DO53" s="87"/>
      <c r="DP53" s="87"/>
      <c r="DQ53" s="87"/>
      <c r="DR53" s="88"/>
      <c r="DS53" s="9"/>
      <c r="DT53" s="87"/>
      <c r="DU53" s="87"/>
      <c r="DV53" s="87"/>
      <c r="DW53" s="88"/>
      <c r="DX53" s="9"/>
      <c r="DY53" s="87"/>
      <c r="DZ53" s="87"/>
      <c r="EA53" s="87"/>
      <c r="EB53" s="88"/>
      <c r="EC53" s="9"/>
      <c r="ED53" s="87"/>
      <c r="EE53" s="87"/>
      <c r="EF53" s="87"/>
      <c r="EG53" s="88"/>
      <c r="EH53" s="9"/>
      <c r="EI53" s="87"/>
      <c r="EJ53" s="87"/>
      <c r="EK53" s="87"/>
      <c r="EL53" s="88"/>
      <c r="EM53" s="9"/>
      <c r="EN53" s="87"/>
      <c r="EO53" s="87"/>
      <c r="EP53" s="87"/>
      <c r="EQ53" s="88"/>
    </row>
    <row r="54" spans="1:147" ht="13.5" customHeight="1">
      <c r="A54" s="82"/>
      <c r="C54" s="9"/>
      <c r="D54" s="87"/>
      <c r="E54" s="87"/>
      <c r="F54" s="87"/>
      <c r="G54" s="7"/>
      <c r="H54" s="9"/>
      <c r="I54" s="87"/>
      <c r="J54" s="87"/>
      <c r="K54" s="87"/>
      <c r="L54" s="88"/>
      <c r="M54" s="7"/>
      <c r="N54" s="87"/>
      <c r="O54" s="7"/>
      <c r="P54" s="7"/>
      <c r="Q54" s="7"/>
      <c r="R54" s="87"/>
      <c r="S54" s="87"/>
      <c r="T54" s="87"/>
      <c r="U54" s="87"/>
      <c r="V54" s="7"/>
      <c r="W54" s="9"/>
      <c r="X54" s="87"/>
      <c r="Y54" s="87"/>
      <c r="Z54" s="87"/>
      <c r="AA54" s="88"/>
      <c r="AB54" s="9"/>
      <c r="AC54" s="87"/>
      <c r="AD54" s="87"/>
      <c r="AE54" s="87"/>
      <c r="AF54" s="88"/>
      <c r="AG54" s="9"/>
      <c r="AH54" s="87"/>
      <c r="AI54" s="87"/>
      <c r="AJ54" s="87"/>
      <c r="AK54" s="88"/>
      <c r="AL54" s="9"/>
      <c r="AM54" s="87"/>
      <c r="AN54" s="87"/>
      <c r="AO54" s="87"/>
      <c r="AP54" s="88"/>
      <c r="AQ54" s="9"/>
      <c r="AR54" s="87"/>
      <c r="AS54" s="87"/>
      <c r="AT54" s="87"/>
      <c r="AU54" s="88"/>
      <c r="AV54" s="9"/>
      <c r="AW54" s="87"/>
      <c r="AX54" s="87"/>
      <c r="AY54" s="87"/>
      <c r="AZ54" s="88"/>
      <c r="BA54" s="9"/>
      <c r="BB54" s="87"/>
      <c r="BC54" s="87"/>
      <c r="BD54" s="87"/>
      <c r="BE54" s="88"/>
      <c r="BF54" s="9"/>
      <c r="BG54" s="87"/>
      <c r="BH54" s="87"/>
      <c r="BI54" s="87"/>
      <c r="BJ54" s="88"/>
      <c r="BK54" s="9"/>
      <c r="BL54" s="87"/>
      <c r="BM54" s="87"/>
      <c r="BN54" s="87"/>
      <c r="BO54" s="88"/>
      <c r="BP54" s="9"/>
      <c r="BQ54" s="87"/>
      <c r="BR54" s="87"/>
      <c r="BS54" s="87"/>
      <c r="BT54" s="88"/>
      <c r="BU54" s="9"/>
      <c r="BV54" s="87"/>
      <c r="BW54" s="87"/>
      <c r="BX54" s="87"/>
      <c r="BY54" s="88"/>
      <c r="BZ54" s="9"/>
      <c r="CA54" s="87"/>
      <c r="CB54" s="87"/>
      <c r="CC54" s="87"/>
      <c r="CD54" s="88"/>
      <c r="CE54" s="9"/>
      <c r="CF54" s="87"/>
      <c r="CG54" s="87"/>
      <c r="CH54" s="87"/>
      <c r="CI54" s="88"/>
      <c r="CJ54" s="9"/>
      <c r="CK54" s="87"/>
      <c r="CL54" s="87"/>
      <c r="CM54" s="87"/>
      <c r="CN54" s="88"/>
      <c r="CO54" s="9"/>
      <c r="CP54" s="87"/>
      <c r="CQ54" s="87"/>
      <c r="CR54" s="87"/>
      <c r="CS54" s="88"/>
      <c r="CT54" s="9"/>
      <c r="CU54" s="87"/>
      <c r="CV54" s="87"/>
      <c r="CW54" s="87"/>
      <c r="CX54" s="88"/>
      <c r="CY54" s="9"/>
      <c r="CZ54" s="87"/>
      <c r="DA54" s="87"/>
      <c r="DB54" s="87"/>
      <c r="DC54" s="88"/>
      <c r="DD54" s="9"/>
      <c r="DE54" s="87"/>
      <c r="DF54" s="87"/>
      <c r="DG54" s="87"/>
      <c r="DH54" s="88"/>
      <c r="DI54" s="9"/>
      <c r="DJ54" s="87"/>
      <c r="DK54" s="87"/>
      <c r="DL54" s="87"/>
      <c r="DM54" s="88"/>
      <c r="DN54" s="9"/>
      <c r="DO54" s="87"/>
      <c r="DP54" s="87"/>
      <c r="DQ54" s="87"/>
      <c r="DR54" s="88"/>
      <c r="DS54" s="9"/>
      <c r="DT54" s="87"/>
      <c r="DU54" s="87"/>
      <c r="DV54" s="87"/>
      <c r="DW54" s="88"/>
      <c r="DX54" s="9"/>
      <c r="DY54" s="87"/>
      <c r="DZ54" s="87"/>
      <c r="EA54" s="87"/>
      <c r="EB54" s="88"/>
      <c r="EC54" s="9"/>
      <c r="ED54" s="87"/>
      <c r="EE54" s="87"/>
      <c r="EF54" s="87"/>
      <c r="EG54" s="88"/>
      <c r="EH54" s="9"/>
      <c r="EI54" s="87"/>
      <c r="EJ54" s="87"/>
      <c r="EK54" s="87"/>
      <c r="EL54" s="88"/>
      <c r="EM54" s="9"/>
      <c r="EN54" s="87"/>
      <c r="EO54" s="87"/>
      <c r="EP54" s="87"/>
      <c r="EQ54" s="88"/>
    </row>
    <row r="55" spans="1:147" ht="13.5" customHeight="1">
      <c r="A55" s="82"/>
      <c r="C55" s="9"/>
      <c r="D55" s="87"/>
      <c r="E55" s="87"/>
      <c r="F55" s="87"/>
      <c r="G55" s="7"/>
      <c r="H55" s="9"/>
      <c r="I55" s="87"/>
      <c r="J55" s="87"/>
      <c r="K55" s="87"/>
      <c r="L55" s="88"/>
      <c r="M55" s="7"/>
      <c r="N55" s="87"/>
      <c r="O55" s="7"/>
      <c r="P55" s="7"/>
      <c r="Q55" s="7"/>
      <c r="R55" s="87"/>
      <c r="S55" s="87"/>
      <c r="T55" s="87"/>
      <c r="U55" s="87"/>
      <c r="V55" s="7"/>
      <c r="W55" s="9"/>
      <c r="X55" s="87"/>
      <c r="Y55" s="87"/>
      <c r="Z55" s="87"/>
      <c r="AA55" s="88"/>
      <c r="AB55" s="9"/>
      <c r="AC55" s="87"/>
      <c r="AD55" s="87"/>
      <c r="AE55" s="87"/>
      <c r="AF55" s="88"/>
      <c r="AG55" s="9"/>
      <c r="AH55" s="87"/>
      <c r="AI55" s="87"/>
      <c r="AJ55" s="87"/>
      <c r="AK55" s="88"/>
      <c r="AL55" s="9"/>
      <c r="AM55" s="87"/>
      <c r="AN55" s="87"/>
      <c r="AO55" s="87"/>
      <c r="AP55" s="88"/>
      <c r="AQ55" s="9"/>
      <c r="AR55" s="87"/>
      <c r="AS55" s="87"/>
      <c r="AT55" s="87"/>
      <c r="AU55" s="88"/>
      <c r="AV55" s="9"/>
      <c r="AW55" s="87"/>
      <c r="AX55" s="87"/>
      <c r="AY55" s="87"/>
      <c r="AZ55" s="88"/>
      <c r="BA55" s="9"/>
      <c r="BB55" s="87"/>
      <c r="BC55" s="87"/>
      <c r="BD55" s="87"/>
      <c r="BE55" s="88"/>
      <c r="BF55" s="9"/>
      <c r="BG55" s="87"/>
      <c r="BH55" s="87"/>
      <c r="BI55" s="87"/>
      <c r="BJ55" s="88"/>
      <c r="BK55" s="9"/>
      <c r="BL55" s="87"/>
      <c r="BM55" s="87"/>
      <c r="BN55" s="87"/>
      <c r="BO55" s="88"/>
      <c r="BP55" s="9"/>
      <c r="BQ55" s="87"/>
      <c r="BR55" s="87"/>
      <c r="BS55" s="87"/>
      <c r="BT55" s="88"/>
      <c r="BU55" s="9"/>
      <c r="BV55" s="87"/>
      <c r="BW55" s="87"/>
      <c r="BX55" s="87"/>
      <c r="BY55" s="88"/>
      <c r="BZ55" s="9"/>
      <c r="CA55" s="87"/>
      <c r="CB55" s="87"/>
      <c r="CC55" s="87"/>
      <c r="CD55" s="88"/>
      <c r="CE55" s="9"/>
      <c r="CF55" s="87"/>
      <c r="CG55" s="87"/>
      <c r="CH55" s="87"/>
      <c r="CI55" s="88"/>
      <c r="CJ55" s="9"/>
      <c r="CK55" s="87"/>
      <c r="CL55" s="87"/>
      <c r="CM55" s="87"/>
      <c r="CN55" s="88"/>
      <c r="CO55" s="9"/>
      <c r="CP55" s="87"/>
      <c r="CQ55" s="87"/>
      <c r="CR55" s="87"/>
      <c r="CS55" s="88"/>
      <c r="CT55" s="9"/>
      <c r="CU55" s="87"/>
      <c r="CV55" s="87"/>
      <c r="CW55" s="87"/>
      <c r="CX55" s="88"/>
      <c r="CY55" s="9"/>
      <c r="CZ55" s="87"/>
      <c r="DA55" s="87"/>
      <c r="DB55" s="87"/>
      <c r="DC55" s="88"/>
      <c r="DD55" s="9"/>
      <c r="DE55" s="87"/>
      <c r="DF55" s="87"/>
      <c r="DG55" s="87"/>
      <c r="DH55" s="88"/>
      <c r="DI55" s="9"/>
      <c r="DJ55" s="87"/>
      <c r="DK55" s="87"/>
      <c r="DL55" s="87"/>
      <c r="DM55" s="88"/>
      <c r="DN55" s="9"/>
      <c r="DO55" s="87"/>
      <c r="DP55" s="87"/>
      <c r="DQ55" s="87"/>
      <c r="DR55" s="88"/>
      <c r="DS55" s="9"/>
      <c r="DT55" s="87"/>
      <c r="DU55" s="87"/>
      <c r="DV55" s="87"/>
      <c r="DW55" s="88"/>
      <c r="DX55" s="9"/>
      <c r="DY55" s="87"/>
      <c r="DZ55" s="87"/>
      <c r="EA55" s="87"/>
      <c r="EB55" s="88"/>
      <c r="EC55" s="9"/>
      <c r="ED55" s="87"/>
      <c r="EE55" s="87"/>
      <c r="EF55" s="87"/>
      <c r="EG55" s="88"/>
      <c r="EH55" s="9"/>
      <c r="EI55" s="87"/>
      <c r="EJ55" s="87"/>
      <c r="EK55" s="87"/>
      <c r="EL55" s="88"/>
      <c r="EM55" s="9"/>
      <c r="EN55" s="87"/>
      <c r="EO55" s="87"/>
      <c r="EP55" s="87"/>
      <c r="EQ55" s="88"/>
    </row>
    <row r="56" spans="1:147" ht="13.5" customHeight="1">
      <c r="A56" s="82"/>
      <c r="C56" s="9"/>
      <c r="D56" s="87"/>
      <c r="E56" s="87"/>
      <c r="F56" s="87"/>
      <c r="G56" s="7"/>
      <c r="H56" s="9"/>
      <c r="I56" s="87"/>
      <c r="J56" s="87"/>
      <c r="K56" s="87"/>
      <c r="L56" s="88"/>
      <c r="M56" s="7"/>
      <c r="N56" s="87"/>
      <c r="O56" s="7"/>
      <c r="P56" s="7"/>
      <c r="Q56" s="7"/>
      <c r="R56" s="87"/>
      <c r="S56" s="87"/>
      <c r="T56" s="87"/>
      <c r="U56" s="87"/>
      <c r="V56" s="7"/>
      <c r="W56" s="9"/>
      <c r="X56" s="87"/>
      <c r="Y56" s="87"/>
      <c r="Z56" s="87"/>
      <c r="AA56" s="88"/>
      <c r="AB56" s="9"/>
      <c r="AC56" s="87"/>
      <c r="AD56" s="87"/>
      <c r="AE56" s="87"/>
      <c r="AF56" s="88"/>
      <c r="AG56" s="9"/>
      <c r="AH56" s="87"/>
      <c r="AI56" s="87"/>
      <c r="AJ56" s="87"/>
      <c r="AK56" s="88"/>
      <c r="AL56" s="9"/>
      <c r="AM56" s="87"/>
      <c r="AN56" s="87"/>
      <c r="AO56" s="87"/>
      <c r="AP56" s="88"/>
      <c r="AQ56" s="9"/>
      <c r="AR56" s="87"/>
      <c r="AS56" s="87"/>
      <c r="AT56" s="87"/>
      <c r="AU56" s="88"/>
      <c r="AV56" s="9"/>
      <c r="AW56" s="87"/>
      <c r="AX56" s="87"/>
      <c r="AY56" s="87"/>
      <c r="AZ56" s="88"/>
      <c r="BA56" s="9"/>
      <c r="BB56" s="87"/>
      <c r="BC56" s="87"/>
      <c r="BD56" s="87"/>
      <c r="BE56" s="88"/>
      <c r="BF56" s="9"/>
      <c r="BG56" s="87"/>
      <c r="BH56" s="87"/>
      <c r="BI56" s="87"/>
      <c r="BJ56" s="88"/>
      <c r="BK56" s="9"/>
      <c r="BL56" s="87"/>
      <c r="BM56" s="87"/>
      <c r="BN56" s="87"/>
      <c r="BO56" s="88"/>
      <c r="BP56" s="9"/>
      <c r="BQ56" s="87"/>
      <c r="BR56" s="87"/>
      <c r="BS56" s="87"/>
      <c r="BT56" s="88"/>
      <c r="BU56" s="9"/>
      <c r="BV56" s="87"/>
      <c r="BW56" s="87"/>
      <c r="BX56" s="87"/>
      <c r="BY56" s="88"/>
      <c r="BZ56" s="9"/>
      <c r="CA56" s="87"/>
      <c r="CB56" s="87"/>
      <c r="CC56" s="87"/>
      <c r="CD56" s="88"/>
      <c r="CE56" s="9"/>
      <c r="CF56" s="87"/>
      <c r="CG56" s="87"/>
      <c r="CH56" s="87"/>
      <c r="CI56" s="88"/>
      <c r="CJ56" s="9"/>
      <c r="CK56" s="87"/>
      <c r="CL56" s="87"/>
      <c r="CM56" s="87"/>
      <c r="CN56" s="88"/>
      <c r="CO56" s="9"/>
      <c r="CP56" s="87"/>
      <c r="CQ56" s="87"/>
      <c r="CR56" s="87"/>
      <c r="CS56" s="88"/>
      <c r="CT56" s="9"/>
      <c r="CU56" s="87"/>
      <c r="CV56" s="87"/>
      <c r="CW56" s="87"/>
      <c r="CX56" s="88"/>
      <c r="CY56" s="9"/>
      <c r="CZ56" s="87"/>
      <c r="DA56" s="87"/>
      <c r="DB56" s="87"/>
      <c r="DC56" s="88"/>
      <c r="DD56" s="9"/>
      <c r="DE56" s="87"/>
      <c r="DF56" s="87"/>
      <c r="DG56" s="87"/>
      <c r="DH56" s="88"/>
      <c r="DI56" s="9"/>
      <c r="DJ56" s="87"/>
      <c r="DK56" s="87"/>
      <c r="DL56" s="87"/>
      <c r="DM56" s="88"/>
      <c r="DN56" s="9"/>
      <c r="DO56" s="87"/>
      <c r="DP56" s="87"/>
      <c r="DQ56" s="87"/>
      <c r="DR56" s="88"/>
      <c r="DS56" s="9"/>
      <c r="DT56" s="87"/>
      <c r="DU56" s="87"/>
      <c r="DV56" s="87"/>
      <c r="DW56" s="88"/>
      <c r="DX56" s="9"/>
      <c r="DY56" s="87"/>
      <c r="DZ56" s="87"/>
      <c r="EA56" s="87"/>
      <c r="EB56" s="88"/>
      <c r="EC56" s="9"/>
      <c r="ED56" s="87"/>
      <c r="EE56" s="87"/>
      <c r="EF56" s="87"/>
      <c r="EG56" s="88"/>
      <c r="EH56" s="9"/>
      <c r="EI56" s="87"/>
      <c r="EJ56" s="87"/>
      <c r="EK56" s="87"/>
      <c r="EL56" s="88"/>
      <c r="EM56" s="9"/>
      <c r="EN56" s="87"/>
      <c r="EO56" s="87"/>
      <c r="EP56" s="87"/>
      <c r="EQ56" s="88"/>
    </row>
    <row r="57" spans="1:147" ht="13.5" customHeight="1">
      <c r="A57" s="82"/>
      <c r="C57" s="9"/>
      <c r="D57" s="87"/>
      <c r="E57" s="87"/>
      <c r="F57" s="87"/>
      <c r="G57" s="7"/>
      <c r="H57" s="9"/>
      <c r="I57" s="87"/>
      <c r="J57" s="87"/>
      <c r="K57" s="87"/>
      <c r="L57" s="88"/>
      <c r="M57" s="7"/>
      <c r="N57" s="87"/>
      <c r="O57" s="7"/>
      <c r="P57" s="7"/>
      <c r="Q57" s="7"/>
      <c r="R57" s="87"/>
      <c r="S57" s="87"/>
      <c r="T57" s="87"/>
      <c r="U57" s="87"/>
      <c r="V57" s="7"/>
      <c r="W57" s="9"/>
      <c r="X57" s="87"/>
      <c r="Y57" s="87"/>
      <c r="Z57" s="87"/>
      <c r="AA57" s="88"/>
      <c r="AB57" s="9"/>
      <c r="AC57" s="87"/>
      <c r="AD57" s="87"/>
      <c r="AE57" s="87"/>
      <c r="AF57" s="88"/>
      <c r="AG57" s="9"/>
      <c r="AH57" s="87"/>
      <c r="AI57" s="87"/>
      <c r="AJ57" s="87"/>
      <c r="AK57" s="88"/>
      <c r="AL57" s="9"/>
      <c r="AM57" s="87"/>
      <c r="AN57" s="87"/>
      <c r="AO57" s="87"/>
      <c r="AP57" s="88"/>
      <c r="AQ57" s="9"/>
      <c r="AR57" s="87"/>
      <c r="AS57" s="87"/>
      <c r="AT57" s="87"/>
      <c r="AU57" s="88"/>
      <c r="AV57" s="9"/>
      <c r="AW57" s="87"/>
      <c r="AX57" s="87"/>
      <c r="AY57" s="87"/>
      <c r="AZ57" s="88"/>
      <c r="BA57" s="9"/>
      <c r="BB57" s="87"/>
      <c r="BC57" s="87"/>
      <c r="BD57" s="87"/>
      <c r="BE57" s="88"/>
      <c r="BF57" s="9"/>
      <c r="BG57" s="87"/>
      <c r="BH57" s="87"/>
      <c r="BI57" s="87"/>
      <c r="BJ57" s="88"/>
      <c r="BK57" s="9"/>
      <c r="BL57" s="87"/>
      <c r="BM57" s="87"/>
      <c r="BN57" s="87"/>
      <c r="BO57" s="88"/>
      <c r="BP57" s="9"/>
      <c r="BQ57" s="87"/>
      <c r="BR57" s="87"/>
      <c r="BS57" s="87"/>
      <c r="BT57" s="88"/>
      <c r="BU57" s="9"/>
      <c r="BV57" s="87"/>
      <c r="BW57" s="87"/>
      <c r="BX57" s="87"/>
      <c r="BY57" s="88"/>
      <c r="BZ57" s="9"/>
      <c r="CA57" s="87"/>
      <c r="CB57" s="87"/>
      <c r="CC57" s="87"/>
      <c r="CD57" s="88"/>
      <c r="CE57" s="9"/>
      <c r="CF57" s="87"/>
      <c r="CG57" s="87"/>
      <c r="CH57" s="87"/>
      <c r="CI57" s="88"/>
      <c r="CJ57" s="9"/>
      <c r="CK57" s="87"/>
      <c r="CL57" s="87"/>
      <c r="CM57" s="87"/>
      <c r="CN57" s="88"/>
      <c r="CO57" s="9"/>
      <c r="CP57" s="87"/>
      <c r="CQ57" s="87"/>
      <c r="CR57" s="87"/>
      <c r="CS57" s="88"/>
      <c r="CT57" s="9"/>
      <c r="CU57" s="87"/>
      <c r="CV57" s="87"/>
      <c r="CW57" s="87"/>
      <c r="CX57" s="88"/>
      <c r="CY57" s="9"/>
      <c r="CZ57" s="87"/>
      <c r="DA57" s="87"/>
      <c r="DB57" s="87"/>
      <c r="DC57" s="88"/>
      <c r="DD57" s="9"/>
      <c r="DE57" s="87"/>
      <c r="DF57" s="87"/>
      <c r="DG57" s="87"/>
      <c r="DH57" s="88"/>
      <c r="DI57" s="9"/>
      <c r="DJ57" s="87"/>
      <c r="DK57" s="87"/>
      <c r="DL57" s="87"/>
      <c r="DM57" s="88"/>
      <c r="DN57" s="9"/>
      <c r="DO57" s="87"/>
      <c r="DP57" s="87"/>
      <c r="DQ57" s="87"/>
      <c r="DR57" s="88"/>
      <c r="DS57" s="9"/>
      <c r="DT57" s="87"/>
      <c r="DU57" s="87"/>
      <c r="DV57" s="87"/>
      <c r="DW57" s="88"/>
      <c r="DX57" s="9"/>
      <c r="DY57" s="87"/>
      <c r="DZ57" s="87"/>
      <c r="EA57" s="87"/>
      <c r="EB57" s="88"/>
      <c r="EC57" s="9"/>
      <c r="ED57" s="87"/>
      <c r="EE57" s="87"/>
      <c r="EF57" s="87"/>
      <c r="EG57" s="88"/>
      <c r="EH57" s="9"/>
      <c r="EI57" s="87"/>
      <c r="EJ57" s="87"/>
      <c r="EK57" s="87"/>
      <c r="EL57" s="88"/>
      <c r="EM57" s="9"/>
      <c r="EN57" s="87"/>
      <c r="EO57" s="87"/>
      <c r="EP57" s="87"/>
      <c r="EQ57" s="88"/>
    </row>
    <row r="58" spans="1:147" ht="13.5" customHeight="1">
      <c r="A58" s="82"/>
      <c r="C58" s="9"/>
      <c r="D58" s="87"/>
      <c r="E58" s="87"/>
      <c r="F58" s="87"/>
      <c r="G58" s="7"/>
      <c r="H58" s="9"/>
      <c r="I58" s="87"/>
      <c r="J58" s="87"/>
      <c r="K58" s="87"/>
      <c r="L58" s="88"/>
      <c r="M58" s="7"/>
      <c r="N58" s="7"/>
      <c r="O58" s="7"/>
      <c r="P58" s="7"/>
      <c r="Q58" s="7"/>
      <c r="R58" s="87"/>
      <c r="S58" s="87"/>
      <c r="T58" s="87"/>
      <c r="U58" s="87"/>
      <c r="V58" s="7"/>
      <c r="W58" s="9"/>
      <c r="X58" s="87"/>
      <c r="Y58" s="87"/>
      <c r="Z58" s="87"/>
      <c r="AA58" s="88"/>
      <c r="AB58" s="9"/>
      <c r="AC58" s="87"/>
      <c r="AD58" s="87"/>
      <c r="AE58" s="87"/>
      <c r="AF58" s="88"/>
      <c r="AG58" s="9"/>
      <c r="AH58" s="87"/>
      <c r="AI58" s="87"/>
      <c r="AJ58" s="87"/>
      <c r="AK58" s="88"/>
      <c r="AL58" s="9"/>
      <c r="AM58" s="87"/>
      <c r="AN58" s="87"/>
      <c r="AO58" s="87"/>
      <c r="AP58" s="88"/>
      <c r="AQ58" s="9"/>
      <c r="AR58" s="87"/>
      <c r="AS58" s="87"/>
      <c r="AT58" s="87"/>
      <c r="AU58" s="88"/>
      <c r="AV58" s="9"/>
      <c r="AW58" s="87"/>
      <c r="AX58" s="87"/>
      <c r="AY58" s="87"/>
      <c r="AZ58" s="88"/>
      <c r="BA58" s="9"/>
      <c r="BB58" s="87"/>
      <c r="BC58" s="87"/>
      <c r="BD58" s="87"/>
      <c r="BE58" s="88"/>
      <c r="BF58" s="9"/>
      <c r="BG58" s="87"/>
      <c r="BH58" s="87"/>
      <c r="BI58" s="87"/>
      <c r="BJ58" s="88"/>
      <c r="BK58" s="9"/>
      <c r="BL58" s="87"/>
      <c r="BM58" s="87"/>
      <c r="BN58" s="87"/>
      <c r="BO58" s="88"/>
      <c r="BP58" s="9"/>
      <c r="BQ58" s="87"/>
      <c r="BR58" s="87"/>
      <c r="BS58" s="87"/>
      <c r="BT58" s="88"/>
      <c r="BU58" s="9"/>
      <c r="BV58" s="87"/>
      <c r="BW58" s="87"/>
      <c r="BX58" s="87"/>
      <c r="BY58" s="88"/>
      <c r="BZ58" s="9"/>
      <c r="CA58" s="87"/>
      <c r="CB58" s="87"/>
      <c r="CC58" s="87"/>
      <c r="CD58" s="88"/>
      <c r="CE58" s="9"/>
      <c r="CF58" s="87"/>
      <c r="CG58" s="87"/>
      <c r="CH58" s="87"/>
      <c r="CI58" s="88"/>
      <c r="CJ58" s="9"/>
      <c r="CK58" s="87"/>
      <c r="CL58" s="87"/>
      <c r="CM58" s="87"/>
      <c r="CN58" s="88"/>
      <c r="CO58" s="9"/>
      <c r="CP58" s="87"/>
      <c r="CQ58" s="87"/>
      <c r="CR58" s="87"/>
      <c r="CS58" s="88"/>
      <c r="CT58" s="9"/>
      <c r="CU58" s="87"/>
      <c r="CV58" s="87"/>
      <c r="CW58" s="87"/>
      <c r="CX58" s="88"/>
      <c r="CY58" s="9"/>
      <c r="CZ58" s="87"/>
      <c r="DA58" s="87"/>
      <c r="DB58" s="87"/>
      <c r="DC58" s="88"/>
      <c r="DD58" s="9"/>
      <c r="DE58" s="87"/>
      <c r="DF58" s="87"/>
      <c r="DG58" s="87"/>
      <c r="DH58" s="88"/>
      <c r="DI58" s="9"/>
      <c r="DJ58" s="87"/>
      <c r="DK58" s="87"/>
      <c r="DL58" s="87"/>
      <c r="DM58" s="88"/>
      <c r="DN58" s="9"/>
      <c r="DO58" s="87"/>
      <c r="DP58" s="87"/>
      <c r="DQ58" s="87"/>
      <c r="DR58" s="88"/>
      <c r="DS58" s="9"/>
      <c r="DT58" s="87"/>
      <c r="DU58" s="87"/>
      <c r="DV58" s="87"/>
      <c r="DW58" s="88"/>
      <c r="DX58" s="9"/>
      <c r="DY58" s="87"/>
      <c r="DZ58" s="87"/>
      <c r="EA58" s="87"/>
      <c r="EB58" s="88"/>
      <c r="EC58" s="9"/>
      <c r="ED58" s="87"/>
      <c r="EE58" s="87"/>
      <c r="EF58" s="87"/>
      <c r="EG58" s="88"/>
      <c r="EH58" s="9"/>
      <c r="EI58" s="87"/>
      <c r="EJ58" s="87"/>
      <c r="EK58" s="87"/>
      <c r="EL58" s="88"/>
      <c r="EM58" s="9"/>
      <c r="EN58" s="87"/>
      <c r="EO58" s="87"/>
      <c r="EP58" s="87"/>
      <c r="EQ58" s="88"/>
    </row>
    <row r="59" spans="1:147" ht="13.5" customHeight="1">
      <c r="A59" s="82"/>
      <c r="C59" s="9"/>
      <c r="D59" s="87"/>
      <c r="E59" s="87"/>
      <c r="F59" s="87"/>
      <c r="G59" s="7"/>
      <c r="H59" s="9"/>
      <c r="I59" s="87"/>
      <c r="J59" s="87"/>
      <c r="K59" s="87"/>
      <c r="L59" s="88"/>
      <c r="M59" s="7"/>
      <c r="N59" s="7"/>
      <c r="O59" s="7"/>
      <c r="P59" s="7"/>
      <c r="Q59" s="7"/>
      <c r="R59" s="87"/>
      <c r="S59" s="87"/>
      <c r="T59" s="87"/>
      <c r="U59" s="87"/>
      <c r="V59" s="7"/>
      <c r="W59" s="9"/>
      <c r="X59" s="87"/>
      <c r="Y59" s="87"/>
      <c r="Z59" s="87"/>
      <c r="AA59" s="88"/>
      <c r="AB59" s="9"/>
      <c r="AC59" s="87"/>
      <c r="AD59" s="87"/>
      <c r="AE59" s="87"/>
      <c r="AF59" s="88"/>
      <c r="AG59" s="9"/>
      <c r="AH59" s="87"/>
      <c r="AI59" s="87"/>
      <c r="AJ59" s="87"/>
      <c r="AK59" s="88"/>
      <c r="AL59" s="9"/>
      <c r="AM59" s="87"/>
      <c r="AN59" s="87"/>
      <c r="AO59" s="87"/>
      <c r="AP59" s="88"/>
      <c r="AQ59" s="9"/>
      <c r="AR59" s="87"/>
      <c r="AS59" s="87"/>
      <c r="AT59" s="87"/>
      <c r="AU59" s="88"/>
      <c r="AV59" s="9"/>
      <c r="AW59" s="87"/>
      <c r="AX59" s="87"/>
      <c r="AY59" s="87"/>
      <c r="AZ59" s="88"/>
      <c r="BA59" s="9"/>
      <c r="BB59" s="87"/>
      <c r="BC59" s="87"/>
      <c r="BD59" s="87"/>
      <c r="BE59" s="88"/>
      <c r="BF59" s="9"/>
      <c r="BG59" s="87"/>
      <c r="BH59" s="87"/>
      <c r="BI59" s="87"/>
      <c r="BJ59" s="88"/>
      <c r="BK59" s="9"/>
      <c r="BL59" s="87"/>
      <c r="BM59" s="87"/>
      <c r="BN59" s="87"/>
      <c r="BO59" s="88"/>
      <c r="BP59" s="9"/>
      <c r="BQ59" s="87"/>
      <c r="BR59" s="87"/>
      <c r="BS59" s="87"/>
      <c r="BT59" s="88"/>
      <c r="BU59" s="9"/>
      <c r="BV59" s="87"/>
      <c r="BW59" s="87"/>
      <c r="BX59" s="87"/>
      <c r="BY59" s="88"/>
      <c r="BZ59" s="9"/>
      <c r="CA59" s="87"/>
      <c r="CB59" s="87"/>
      <c r="CC59" s="87"/>
      <c r="CD59" s="88"/>
      <c r="CE59" s="9"/>
      <c r="CF59" s="87"/>
      <c r="CG59" s="87"/>
      <c r="CH59" s="87"/>
      <c r="CI59" s="88"/>
      <c r="CJ59" s="9"/>
      <c r="CK59" s="87"/>
      <c r="CL59" s="87"/>
      <c r="CM59" s="87"/>
      <c r="CN59" s="88"/>
      <c r="CO59" s="9"/>
      <c r="CP59" s="87"/>
      <c r="CQ59" s="87"/>
      <c r="CR59" s="87"/>
      <c r="CS59" s="88"/>
      <c r="CT59" s="9"/>
      <c r="CU59" s="87"/>
      <c r="CV59" s="87"/>
      <c r="CW59" s="87"/>
      <c r="CX59" s="88"/>
      <c r="CY59" s="9"/>
      <c r="CZ59" s="87"/>
      <c r="DA59" s="87"/>
      <c r="DB59" s="87"/>
      <c r="DC59" s="88"/>
      <c r="DD59" s="9"/>
      <c r="DE59" s="87"/>
      <c r="DF59" s="87"/>
      <c r="DG59" s="87"/>
      <c r="DH59" s="88"/>
      <c r="DI59" s="9"/>
      <c r="DJ59" s="87"/>
      <c r="DK59" s="87"/>
      <c r="DL59" s="87"/>
      <c r="DM59" s="88"/>
      <c r="DN59" s="9"/>
      <c r="DO59" s="87"/>
      <c r="DP59" s="87"/>
      <c r="DQ59" s="87"/>
      <c r="DR59" s="88"/>
      <c r="DS59" s="9"/>
      <c r="DT59" s="87"/>
      <c r="DU59" s="87"/>
      <c r="DV59" s="87"/>
      <c r="DW59" s="88"/>
      <c r="DX59" s="9"/>
      <c r="DY59" s="87"/>
      <c r="DZ59" s="87"/>
      <c r="EA59" s="87"/>
      <c r="EB59" s="88"/>
      <c r="EC59" s="9"/>
      <c r="ED59" s="87"/>
      <c r="EE59" s="87"/>
      <c r="EF59" s="87"/>
      <c r="EG59" s="88"/>
      <c r="EH59" s="9"/>
      <c r="EI59" s="87"/>
      <c r="EJ59" s="87"/>
      <c r="EK59" s="87"/>
      <c r="EL59" s="88"/>
      <c r="EM59" s="9"/>
      <c r="EN59" s="87"/>
      <c r="EO59" s="87"/>
      <c r="EP59" s="87"/>
      <c r="EQ59" s="88"/>
    </row>
    <row r="60" spans="1:147" ht="13.5" customHeight="1">
      <c r="A60" s="82"/>
      <c r="C60" s="9"/>
      <c r="D60" s="87"/>
      <c r="E60" s="87"/>
      <c r="F60" s="87"/>
      <c r="G60" s="7"/>
      <c r="H60" s="9"/>
      <c r="I60" s="87"/>
      <c r="J60" s="87"/>
      <c r="K60" s="87"/>
      <c r="L60" s="88"/>
      <c r="M60" s="7"/>
      <c r="N60" s="7"/>
      <c r="O60" s="7"/>
      <c r="P60" s="7"/>
      <c r="Q60" s="7"/>
      <c r="R60" s="87"/>
      <c r="S60" s="87"/>
      <c r="T60" s="87"/>
      <c r="U60" s="87"/>
      <c r="V60" s="7"/>
      <c r="W60" s="9"/>
      <c r="X60" s="87"/>
      <c r="Y60" s="87"/>
      <c r="Z60" s="87"/>
      <c r="AA60" s="88"/>
      <c r="AB60" s="9"/>
      <c r="AC60" s="87"/>
      <c r="AD60" s="87"/>
      <c r="AE60" s="87"/>
      <c r="AF60" s="88"/>
      <c r="AG60" s="9"/>
      <c r="AH60" s="87"/>
      <c r="AI60" s="87"/>
      <c r="AJ60" s="87"/>
      <c r="AK60" s="88"/>
      <c r="AL60" s="9"/>
      <c r="AM60" s="87"/>
      <c r="AN60" s="87"/>
      <c r="AO60" s="87"/>
      <c r="AP60" s="88"/>
      <c r="AQ60" s="9"/>
      <c r="AR60" s="87"/>
      <c r="AS60" s="87"/>
      <c r="AT60" s="87"/>
      <c r="AU60" s="88"/>
      <c r="AV60" s="9"/>
      <c r="AW60" s="87"/>
      <c r="AX60" s="87"/>
      <c r="AY60" s="87"/>
      <c r="AZ60" s="88"/>
      <c r="BA60" s="9"/>
      <c r="BB60" s="87"/>
      <c r="BC60" s="87"/>
      <c r="BD60" s="87"/>
      <c r="BE60" s="88"/>
      <c r="BF60" s="9"/>
      <c r="BG60" s="87"/>
      <c r="BH60" s="87"/>
      <c r="BI60" s="87"/>
      <c r="BJ60" s="88"/>
      <c r="BK60" s="9"/>
      <c r="BL60" s="87"/>
      <c r="BM60" s="87"/>
      <c r="BN60" s="87"/>
      <c r="BO60" s="88"/>
      <c r="BP60" s="9"/>
      <c r="BQ60" s="87"/>
      <c r="BR60" s="87"/>
      <c r="BS60" s="87"/>
      <c r="BT60" s="88"/>
      <c r="BU60" s="9"/>
      <c r="BV60" s="87"/>
      <c r="BW60" s="87"/>
      <c r="BX60" s="87"/>
      <c r="BY60" s="88"/>
      <c r="BZ60" s="9"/>
      <c r="CA60" s="87"/>
      <c r="CB60" s="87"/>
      <c r="CC60" s="87"/>
      <c r="CD60" s="88"/>
      <c r="CE60" s="9"/>
      <c r="CF60" s="87"/>
      <c r="CG60" s="87"/>
      <c r="CH60" s="87"/>
      <c r="CI60" s="88"/>
      <c r="CJ60" s="9"/>
      <c r="CK60" s="87"/>
      <c r="CL60" s="87"/>
      <c r="CM60" s="87"/>
      <c r="CN60" s="88"/>
      <c r="CO60" s="9"/>
      <c r="CP60" s="87"/>
      <c r="CQ60" s="87"/>
      <c r="CR60" s="87"/>
      <c r="CS60" s="88"/>
      <c r="CT60" s="9"/>
      <c r="CU60" s="87"/>
      <c r="CV60" s="87"/>
      <c r="CW60" s="87"/>
      <c r="CX60" s="88"/>
      <c r="CY60" s="9"/>
      <c r="CZ60" s="87"/>
      <c r="DA60" s="87"/>
      <c r="DB60" s="87"/>
      <c r="DC60" s="88"/>
      <c r="DD60" s="9"/>
      <c r="DE60" s="87"/>
      <c r="DF60" s="87"/>
      <c r="DG60" s="87"/>
      <c r="DH60" s="88"/>
      <c r="DI60" s="9"/>
      <c r="DJ60" s="87"/>
      <c r="DK60" s="87"/>
      <c r="DL60" s="87"/>
      <c r="DM60" s="88"/>
      <c r="DN60" s="9"/>
      <c r="DO60" s="87"/>
      <c r="DP60" s="87"/>
      <c r="DQ60" s="87"/>
      <c r="DR60" s="88"/>
      <c r="DS60" s="9"/>
      <c r="DT60" s="87"/>
      <c r="DU60" s="87"/>
      <c r="DV60" s="87"/>
      <c r="DW60" s="88"/>
      <c r="DX60" s="9"/>
      <c r="DY60" s="87"/>
      <c r="DZ60" s="87"/>
      <c r="EA60" s="87"/>
      <c r="EB60" s="88"/>
      <c r="EC60" s="9"/>
      <c r="ED60" s="87"/>
      <c r="EE60" s="87"/>
      <c r="EF60" s="87"/>
      <c r="EG60" s="88"/>
      <c r="EH60" s="9"/>
      <c r="EI60" s="87"/>
      <c r="EJ60" s="87"/>
      <c r="EK60" s="87"/>
      <c r="EL60" s="88"/>
      <c r="EM60" s="9"/>
      <c r="EN60" s="87"/>
      <c r="EO60" s="87"/>
      <c r="EP60" s="87"/>
      <c r="EQ60" s="88"/>
    </row>
    <row r="61" spans="1:147" ht="13.5" customHeight="1">
      <c r="A61" s="82"/>
      <c r="C61" s="9"/>
      <c r="D61" s="87"/>
      <c r="E61" s="87"/>
      <c r="F61" s="87"/>
      <c r="G61" s="7"/>
      <c r="H61" s="9"/>
      <c r="I61" s="87"/>
      <c r="J61" s="87"/>
      <c r="K61" s="87"/>
      <c r="L61" s="88"/>
      <c r="M61" s="7"/>
      <c r="N61" s="7"/>
      <c r="O61" s="7"/>
      <c r="P61" s="7"/>
      <c r="Q61" s="7"/>
      <c r="R61" s="87"/>
      <c r="S61" s="87"/>
      <c r="T61" s="87"/>
      <c r="U61" s="87"/>
      <c r="V61" s="7"/>
      <c r="W61" s="9"/>
      <c r="X61" s="87"/>
      <c r="Y61" s="87"/>
      <c r="Z61" s="87"/>
      <c r="AA61" s="88"/>
      <c r="AB61" s="9"/>
      <c r="AC61" s="87"/>
      <c r="AD61" s="87"/>
      <c r="AE61" s="87"/>
      <c r="AF61" s="88"/>
      <c r="AG61" s="9"/>
      <c r="AH61" s="87"/>
      <c r="AI61" s="87"/>
      <c r="AJ61" s="87"/>
      <c r="AK61" s="88"/>
      <c r="AL61" s="9"/>
      <c r="AM61" s="87"/>
      <c r="AN61" s="87"/>
      <c r="AO61" s="87"/>
      <c r="AP61" s="88"/>
      <c r="AQ61" s="9"/>
      <c r="AR61" s="87"/>
      <c r="AS61" s="87"/>
      <c r="AT61" s="87"/>
      <c r="AU61" s="88"/>
      <c r="AV61" s="9"/>
      <c r="AW61" s="87"/>
      <c r="AX61" s="87"/>
      <c r="AY61" s="87"/>
      <c r="AZ61" s="88"/>
      <c r="BA61" s="9"/>
      <c r="BB61" s="87"/>
      <c r="BC61" s="87"/>
      <c r="BD61" s="87"/>
      <c r="BE61" s="88"/>
      <c r="BF61" s="9"/>
      <c r="BG61" s="87"/>
      <c r="BH61" s="87"/>
      <c r="BI61" s="87"/>
      <c r="BJ61" s="88"/>
      <c r="BK61" s="9"/>
      <c r="BL61" s="87"/>
      <c r="BM61" s="87"/>
      <c r="BN61" s="87"/>
      <c r="BO61" s="88"/>
      <c r="BP61" s="9"/>
      <c r="BQ61" s="87"/>
      <c r="BR61" s="87"/>
      <c r="BS61" s="87"/>
      <c r="BT61" s="88"/>
      <c r="BU61" s="9"/>
      <c r="BV61" s="87"/>
      <c r="BW61" s="87"/>
      <c r="BX61" s="87"/>
      <c r="BY61" s="88"/>
      <c r="BZ61" s="9"/>
      <c r="CA61" s="87"/>
      <c r="CB61" s="87"/>
      <c r="CC61" s="87"/>
      <c r="CD61" s="88"/>
      <c r="CE61" s="9"/>
      <c r="CF61" s="87"/>
      <c r="CG61" s="87"/>
      <c r="CH61" s="87"/>
      <c r="CI61" s="88"/>
      <c r="CJ61" s="9"/>
      <c r="CK61" s="87"/>
      <c r="CL61" s="87"/>
      <c r="CM61" s="87"/>
      <c r="CN61" s="88"/>
      <c r="CO61" s="9"/>
      <c r="CP61" s="87"/>
      <c r="CQ61" s="87"/>
      <c r="CR61" s="87"/>
      <c r="CS61" s="88"/>
      <c r="CT61" s="9"/>
      <c r="CU61" s="87"/>
      <c r="CV61" s="87"/>
      <c r="CW61" s="87"/>
      <c r="CX61" s="88"/>
      <c r="CY61" s="9"/>
      <c r="CZ61" s="87"/>
      <c r="DA61" s="87"/>
      <c r="DB61" s="87"/>
      <c r="DC61" s="88"/>
      <c r="DD61" s="9"/>
      <c r="DE61" s="87"/>
      <c r="DF61" s="87"/>
      <c r="DG61" s="87"/>
      <c r="DH61" s="88"/>
      <c r="DI61" s="9"/>
      <c r="DJ61" s="87"/>
      <c r="DK61" s="87"/>
      <c r="DL61" s="87"/>
      <c r="DM61" s="88"/>
      <c r="DN61" s="9"/>
      <c r="DO61" s="87"/>
      <c r="DP61" s="87"/>
      <c r="DQ61" s="87"/>
      <c r="DR61" s="88"/>
      <c r="DS61" s="9"/>
      <c r="DT61" s="87"/>
      <c r="DU61" s="87"/>
      <c r="DV61" s="87"/>
      <c r="DW61" s="88"/>
      <c r="DX61" s="9"/>
      <c r="DY61" s="87"/>
      <c r="DZ61" s="87"/>
      <c r="EA61" s="87"/>
      <c r="EB61" s="88"/>
      <c r="EC61" s="9"/>
      <c r="ED61" s="87"/>
      <c r="EE61" s="87"/>
      <c r="EF61" s="87"/>
      <c r="EG61" s="88"/>
      <c r="EH61" s="9"/>
      <c r="EI61" s="87"/>
      <c r="EJ61" s="87"/>
      <c r="EK61" s="87"/>
      <c r="EL61" s="88"/>
      <c r="EM61" s="9"/>
      <c r="EN61" s="87"/>
      <c r="EO61" s="87"/>
      <c r="EP61" s="87"/>
      <c r="EQ61" s="88"/>
    </row>
    <row r="62" spans="1:147" ht="13.5" customHeight="1">
      <c r="A62" s="82"/>
      <c r="C62" s="9"/>
      <c r="D62" s="87"/>
      <c r="E62" s="87"/>
      <c r="F62" s="87"/>
      <c r="G62" s="7"/>
      <c r="H62" s="9"/>
      <c r="I62" s="87"/>
      <c r="J62" s="87"/>
      <c r="K62" s="87"/>
      <c r="L62" s="88"/>
      <c r="M62" s="7"/>
      <c r="N62" s="7"/>
      <c r="O62" s="7"/>
      <c r="P62" s="7"/>
      <c r="Q62" s="7"/>
      <c r="R62" s="87"/>
      <c r="S62" s="87"/>
      <c r="T62" s="87"/>
      <c r="U62" s="87"/>
      <c r="V62" s="7"/>
      <c r="W62" s="9"/>
      <c r="X62" s="87"/>
      <c r="Y62" s="87"/>
      <c r="Z62" s="87"/>
      <c r="AA62" s="88"/>
      <c r="AB62" s="9"/>
      <c r="AC62" s="87"/>
      <c r="AD62" s="87"/>
      <c r="AE62" s="87"/>
      <c r="AF62" s="88"/>
      <c r="AG62" s="9"/>
      <c r="AH62" s="87"/>
      <c r="AI62" s="87"/>
      <c r="AJ62" s="87"/>
      <c r="AK62" s="88"/>
      <c r="AL62" s="9"/>
      <c r="AM62" s="87"/>
      <c r="AN62" s="87"/>
      <c r="AO62" s="87"/>
      <c r="AP62" s="88"/>
      <c r="AQ62" s="9"/>
      <c r="AR62" s="87"/>
      <c r="AS62" s="87"/>
      <c r="AT62" s="87"/>
      <c r="AU62" s="88"/>
      <c r="AV62" s="9"/>
      <c r="AW62" s="87"/>
      <c r="AX62" s="87"/>
      <c r="AY62" s="87"/>
      <c r="AZ62" s="88"/>
      <c r="BA62" s="9"/>
      <c r="BB62" s="87"/>
      <c r="BC62" s="87"/>
      <c r="BD62" s="87"/>
      <c r="BE62" s="88"/>
      <c r="BF62" s="9"/>
      <c r="BG62" s="87"/>
      <c r="BH62" s="87"/>
      <c r="BI62" s="87"/>
      <c r="BJ62" s="88"/>
      <c r="BK62" s="9"/>
      <c r="BL62" s="87"/>
      <c r="BM62" s="87"/>
      <c r="BN62" s="87"/>
      <c r="BO62" s="88"/>
      <c r="BP62" s="9"/>
      <c r="BQ62" s="87"/>
      <c r="BR62" s="87"/>
      <c r="BS62" s="87"/>
      <c r="BT62" s="88"/>
      <c r="BU62" s="9"/>
      <c r="BV62" s="87"/>
      <c r="BW62" s="87"/>
      <c r="BX62" s="87"/>
      <c r="BY62" s="88"/>
      <c r="BZ62" s="9"/>
      <c r="CA62" s="87"/>
      <c r="CB62" s="87"/>
      <c r="CC62" s="87"/>
      <c r="CD62" s="88"/>
      <c r="CE62" s="9"/>
      <c r="CF62" s="87"/>
      <c r="CG62" s="87"/>
      <c r="CH62" s="87"/>
      <c r="CI62" s="88"/>
      <c r="CJ62" s="9"/>
      <c r="CK62" s="87"/>
      <c r="CL62" s="87"/>
      <c r="CM62" s="87"/>
      <c r="CN62" s="88"/>
      <c r="CO62" s="9"/>
      <c r="CP62" s="87"/>
      <c r="CQ62" s="87"/>
      <c r="CR62" s="87"/>
      <c r="CS62" s="88"/>
      <c r="CT62" s="9"/>
      <c r="CU62" s="87"/>
      <c r="CV62" s="87"/>
      <c r="CW62" s="87"/>
      <c r="CX62" s="88"/>
      <c r="CY62" s="9"/>
      <c r="CZ62" s="87"/>
      <c r="DA62" s="87"/>
      <c r="DB62" s="87"/>
      <c r="DC62" s="88"/>
      <c r="DD62" s="9"/>
      <c r="DE62" s="87"/>
      <c r="DF62" s="87"/>
      <c r="DG62" s="87"/>
      <c r="DH62" s="88"/>
      <c r="DI62" s="9"/>
      <c r="DJ62" s="87"/>
      <c r="DK62" s="87"/>
      <c r="DL62" s="87"/>
      <c r="DM62" s="88"/>
      <c r="DN62" s="9"/>
      <c r="DO62" s="87"/>
      <c r="DP62" s="87"/>
      <c r="DQ62" s="87"/>
      <c r="DR62" s="88"/>
      <c r="DS62" s="9"/>
      <c r="DT62" s="87"/>
      <c r="DU62" s="87"/>
      <c r="DV62" s="87"/>
      <c r="DW62" s="88"/>
      <c r="DX62" s="9"/>
      <c r="DY62" s="87"/>
      <c r="DZ62" s="87"/>
      <c r="EA62" s="87"/>
      <c r="EB62" s="88"/>
      <c r="EC62" s="9"/>
      <c r="ED62" s="87"/>
      <c r="EE62" s="87"/>
      <c r="EF62" s="87"/>
      <c r="EG62" s="88"/>
      <c r="EH62" s="9"/>
      <c r="EI62" s="87"/>
      <c r="EJ62" s="87"/>
      <c r="EK62" s="87"/>
      <c r="EL62" s="88"/>
      <c r="EM62" s="9"/>
      <c r="EN62" s="87"/>
      <c r="EO62" s="87"/>
      <c r="EP62" s="87"/>
      <c r="EQ62" s="88"/>
    </row>
    <row r="63" spans="1:147" ht="13.5" customHeight="1">
      <c r="A63" s="82"/>
      <c r="C63" s="9"/>
      <c r="D63" s="87"/>
      <c r="E63" s="87"/>
      <c r="F63" s="87"/>
      <c r="G63" s="7"/>
      <c r="H63" s="9"/>
      <c r="I63" s="87"/>
      <c r="J63" s="87"/>
      <c r="K63" s="87"/>
      <c r="L63" s="88"/>
      <c r="M63" s="7"/>
      <c r="N63" s="7"/>
      <c r="O63" s="7"/>
      <c r="P63" s="7"/>
      <c r="Q63" s="7"/>
      <c r="R63" s="87"/>
      <c r="S63" s="87"/>
      <c r="T63" s="87"/>
      <c r="U63" s="87"/>
      <c r="V63" s="7"/>
      <c r="W63" s="9"/>
      <c r="X63" s="87"/>
      <c r="Y63" s="87"/>
      <c r="Z63" s="87"/>
      <c r="AA63" s="88"/>
      <c r="AB63" s="9"/>
      <c r="AC63" s="87"/>
      <c r="AD63" s="87"/>
      <c r="AE63" s="87"/>
      <c r="AF63" s="88"/>
      <c r="AG63" s="9"/>
      <c r="AH63" s="87"/>
      <c r="AI63" s="87"/>
      <c r="AJ63" s="87"/>
      <c r="AK63" s="88"/>
      <c r="AL63" s="9"/>
      <c r="AM63" s="87"/>
      <c r="AN63" s="87"/>
      <c r="AO63" s="87"/>
      <c r="AP63" s="88"/>
      <c r="AQ63" s="9"/>
      <c r="AR63" s="87"/>
      <c r="AS63" s="87"/>
      <c r="AT63" s="87"/>
      <c r="AU63" s="88"/>
      <c r="AV63" s="9"/>
      <c r="AW63" s="87"/>
      <c r="AX63" s="87"/>
      <c r="AY63" s="87"/>
      <c r="AZ63" s="88"/>
      <c r="BA63" s="9"/>
      <c r="BB63" s="87"/>
      <c r="BC63" s="87"/>
      <c r="BD63" s="87"/>
      <c r="BE63" s="88"/>
      <c r="BF63" s="9"/>
      <c r="BG63" s="87"/>
      <c r="BH63" s="87"/>
      <c r="BI63" s="87"/>
      <c r="BJ63" s="88"/>
      <c r="BK63" s="9"/>
      <c r="BL63" s="87"/>
      <c r="BM63" s="87"/>
      <c r="BN63" s="87"/>
      <c r="BO63" s="88"/>
      <c r="BP63" s="9"/>
      <c r="BQ63" s="87"/>
      <c r="BR63" s="87"/>
      <c r="BS63" s="87"/>
      <c r="BT63" s="88"/>
      <c r="BU63" s="9"/>
      <c r="BV63" s="87"/>
      <c r="BW63" s="87"/>
      <c r="BX63" s="87"/>
      <c r="BY63" s="88"/>
      <c r="BZ63" s="9"/>
      <c r="CA63" s="87"/>
      <c r="CB63" s="87"/>
      <c r="CC63" s="87"/>
      <c r="CD63" s="88"/>
      <c r="CE63" s="9"/>
      <c r="CF63" s="87"/>
      <c r="CG63" s="87"/>
      <c r="CH63" s="87"/>
      <c r="CI63" s="88"/>
      <c r="CJ63" s="9"/>
      <c r="CK63" s="87"/>
      <c r="CL63" s="87"/>
      <c r="CM63" s="87"/>
      <c r="CN63" s="88"/>
      <c r="CO63" s="9"/>
      <c r="CP63" s="87"/>
      <c r="CQ63" s="87"/>
      <c r="CR63" s="87"/>
      <c r="CS63" s="88"/>
      <c r="CT63" s="9"/>
      <c r="CU63" s="87"/>
      <c r="CV63" s="87"/>
      <c r="CW63" s="87"/>
      <c r="CX63" s="88"/>
      <c r="CY63" s="9"/>
      <c r="CZ63" s="87"/>
      <c r="DA63" s="87"/>
      <c r="DB63" s="87"/>
      <c r="DC63" s="88"/>
      <c r="DD63" s="9"/>
      <c r="DE63" s="87"/>
      <c r="DF63" s="87"/>
      <c r="DG63" s="87"/>
      <c r="DH63" s="88"/>
      <c r="DI63" s="9"/>
      <c r="DJ63" s="87"/>
      <c r="DK63" s="87"/>
      <c r="DL63" s="87"/>
      <c r="DM63" s="88"/>
      <c r="DN63" s="9"/>
      <c r="DO63" s="87"/>
      <c r="DP63" s="87"/>
      <c r="DQ63" s="87"/>
      <c r="DR63" s="88"/>
      <c r="DS63" s="9"/>
      <c r="DT63" s="87"/>
      <c r="DU63" s="87"/>
      <c r="DV63" s="87"/>
      <c r="DW63" s="88"/>
      <c r="DX63" s="9"/>
      <c r="DY63" s="87"/>
      <c r="DZ63" s="87"/>
      <c r="EA63" s="87"/>
      <c r="EB63" s="88"/>
      <c r="EC63" s="9"/>
      <c r="ED63" s="87"/>
      <c r="EE63" s="87"/>
      <c r="EF63" s="87"/>
      <c r="EG63" s="88"/>
      <c r="EH63" s="9"/>
      <c r="EI63" s="87"/>
      <c r="EJ63" s="87"/>
      <c r="EK63" s="87"/>
      <c r="EL63" s="88"/>
      <c r="EM63" s="9"/>
      <c r="EN63" s="87"/>
      <c r="EO63" s="87"/>
      <c r="EP63" s="87"/>
      <c r="EQ63" s="88"/>
    </row>
    <row r="64" spans="1:147" ht="13.5" customHeight="1">
      <c r="A64" s="82"/>
      <c r="C64" s="9"/>
      <c r="D64" s="87"/>
      <c r="E64" s="87"/>
      <c r="F64" s="87"/>
      <c r="G64" s="7"/>
      <c r="H64" s="9"/>
      <c r="I64" s="87"/>
      <c r="J64" s="87"/>
      <c r="K64" s="87"/>
      <c r="L64" s="88"/>
      <c r="M64" s="7"/>
      <c r="N64" s="7"/>
      <c r="O64" s="7"/>
      <c r="P64" s="7"/>
      <c r="Q64" s="7"/>
      <c r="R64" s="87"/>
      <c r="S64" s="87"/>
      <c r="T64" s="87"/>
      <c r="U64" s="87"/>
      <c r="V64" s="7"/>
      <c r="W64" s="9"/>
      <c r="X64" s="87"/>
      <c r="Y64" s="87"/>
      <c r="Z64" s="87"/>
      <c r="AA64" s="88"/>
      <c r="AB64" s="9"/>
      <c r="AC64" s="87"/>
      <c r="AD64" s="87"/>
      <c r="AE64" s="87"/>
      <c r="AF64" s="88"/>
      <c r="AG64" s="9"/>
      <c r="AH64" s="87"/>
      <c r="AI64" s="87"/>
      <c r="AJ64" s="87"/>
      <c r="AK64" s="88"/>
      <c r="AL64" s="9"/>
      <c r="AM64" s="87"/>
      <c r="AN64" s="87"/>
      <c r="AO64" s="87"/>
      <c r="AP64" s="88"/>
      <c r="AQ64" s="9"/>
      <c r="AR64" s="87"/>
      <c r="AS64" s="87"/>
      <c r="AT64" s="87"/>
      <c r="AU64" s="88"/>
      <c r="AV64" s="9"/>
      <c r="AW64" s="87"/>
      <c r="AX64" s="87"/>
      <c r="AY64" s="87"/>
      <c r="AZ64" s="88"/>
      <c r="BA64" s="9"/>
      <c r="BB64" s="87"/>
      <c r="BC64" s="87"/>
      <c r="BD64" s="87"/>
      <c r="BE64" s="88"/>
      <c r="BF64" s="9"/>
      <c r="BG64" s="87"/>
      <c r="BH64" s="87"/>
      <c r="BI64" s="87"/>
      <c r="BJ64" s="88"/>
      <c r="BK64" s="9"/>
      <c r="BL64" s="87"/>
      <c r="BM64" s="87"/>
      <c r="BN64" s="87"/>
      <c r="BO64" s="88"/>
      <c r="BP64" s="9"/>
      <c r="BQ64" s="87"/>
      <c r="BR64" s="87"/>
      <c r="BS64" s="87"/>
      <c r="BT64" s="88"/>
      <c r="BU64" s="9"/>
      <c r="BV64" s="87"/>
      <c r="BW64" s="87"/>
      <c r="BX64" s="87"/>
      <c r="BY64" s="88"/>
      <c r="BZ64" s="9"/>
      <c r="CA64" s="87"/>
      <c r="CB64" s="87"/>
      <c r="CC64" s="87"/>
      <c r="CD64" s="88"/>
      <c r="CE64" s="9"/>
      <c r="CF64" s="87"/>
      <c r="CG64" s="87"/>
      <c r="CH64" s="87"/>
      <c r="CI64" s="88"/>
      <c r="CJ64" s="9"/>
      <c r="CK64" s="87"/>
      <c r="CL64" s="87"/>
      <c r="CM64" s="87"/>
      <c r="CN64" s="88"/>
      <c r="CO64" s="9"/>
      <c r="CP64" s="87"/>
      <c r="CQ64" s="87"/>
      <c r="CR64" s="87"/>
      <c r="CS64" s="88"/>
      <c r="CT64" s="9"/>
      <c r="CU64" s="87"/>
      <c r="CV64" s="87"/>
      <c r="CW64" s="87"/>
      <c r="CX64" s="88"/>
      <c r="CY64" s="9"/>
      <c r="CZ64" s="87"/>
      <c r="DA64" s="87"/>
      <c r="DB64" s="87"/>
      <c r="DC64" s="88"/>
      <c r="DD64" s="9"/>
      <c r="DE64" s="87"/>
      <c r="DF64" s="87"/>
      <c r="DG64" s="87"/>
      <c r="DH64" s="88"/>
      <c r="DI64" s="9"/>
      <c r="DJ64" s="87"/>
      <c r="DK64" s="87"/>
      <c r="DL64" s="87"/>
      <c r="DM64" s="88"/>
      <c r="DN64" s="9"/>
      <c r="DO64" s="87"/>
      <c r="DP64" s="87"/>
      <c r="DQ64" s="87"/>
      <c r="DR64" s="88"/>
      <c r="DS64" s="9"/>
      <c r="DT64" s="87"/>
      <c r="DU64" s="87"/>
      <c r="DV64" s="87"/>
      <c r="DW64" s="88"/>
      <c r="DX64" s="9"/>
      <c r="DY64" s="87"/>
      <c r="DZ64" s="87"/>
      <c r="EA64" s="87"/>
      <c r="EB64" s="88"/>
      <c r="EC64" s="9"/>
      <c r="ED64" s="87"/>
      <c r="EE64" s="87"/>
      <c r="EF64" s="87"/>
      <c r="EG64" s="88"/>
      <c r="EH64" s="9"/>
      <c r="EI64" s="87"/>
      <c r="EJ64" s="87"/>
      <c r="EK64" s="87"/>
      <c r="EL64" s="88"/>
      <c r="EM64" s="9"/>
      <c r="EN64" s="87"/>
      <c r="EO64" s="87"/>
      <c r="EP64" s="87"/>
      <c r="EQ64" s="88"/>
    </row>
    <row r="65" spans="1:147" ht="13.5" customHeight="1">
      <c r="A65" s="82"/>
      <c r="C65" s="9"/>
      <c r="D65" s="87"/>
      <c r="E65" s="87"/>
      <c r="F65" s="87"/>
      <c r="G65" s="7"/>
      <c r="H65" s="9"/>
      <c r="I65" s="87"/>
      <c r="J65" s="87"/>
      <c r="K65" s="87"/>
      <c r="L65" s="88"/>
      <c r="M65" s="7"/>
      <c r="N65" s="7"/>
      <c r="O65" s="7"/>
      <c r="P65" s="7"/>
      <c r="Q65" s="7"/>
      <c r="R65" s="87"/>
      <c r="S65" s="87"/>
      <c r="T65" s="87"/>
      <c r="U65" s="87"/>
      <c r="V65" s="7"/>
      <c r="W65" s="9"/>
      <c r="X65" s="87"/>
      <c r="Y65" s="87"/>
      <c r="Z65" s="87"/>
      <c r="AA65" s="88"/>
      <c r="AB65" s="9"/>
      <c r="AC65" s="87"/>
      <c r="AD65" s="87"/>
      <c r="AE65" s="87"/>
      <c r="AF65" s="88"/>
      <c r="AG65" s="9"/>
      <c r="AH65" s="87"/>
      <c r="AI65" s="87"/>
      <c r="AJ65" s="87"/>
      <c r="AK65" s="88"/>
      <c r="AL65" s="9"/>
      <c r="AM65" s="87"/>
      <c r="AN65" s="87"/>
      <c r="AO65" s="87"/>
      <c r="AP65" s="88"/>
      <c r="AQ65" s="9"/>
      <c r="AR65" s="87"/>
      <c r="AS65" s="87"/>
      <c r="AT65" s="87"/>
      <c r="AU65" s="88"/>
      <c r="AV65" s="9"/>
      <c r="AW65" s="87"/>
      <c r="AX65" s="87"/>
      <c r="AY65" s="87"/>
      <c r="AZ65" s="88"/>
      <c r="BA65" s="9"/>
      <c r="BB65" s="87"/>
      <c r="BC65" s="87"/>
      <c r="BD65" s="87"/>
      <c r="BE65" s="88"/>
      <c r="BF65" s="9"/>
      <c r="BG65" s="87"/>
      <c r="BH65" s="87"/>
      <c r="BI65" s="87"/>
      <c r="BJ65" s="88"/>
      <c r="BK65" s="9"/>
      <c r="BL65" s="87"/>
      <c r="BM65" s="87"/>
      <c r="BN65" s="87"/>
      <c r="BO65" s="88"/>
      <c r="BP65" s="9"/>
      <c r="BQ65" s="87"/>
      <c r="BR65" s="87"/>
      <c r="BS65" s="87"/>
      <c r="BT65" s="88"/>
      <c r="BU65" s="9"/>
      <c r="BV65" s="87"/>
      <c r="BW65" s="87"/>
      <c r="BX65" s="87"/>
      <c r="BY65" s="88"/>
      <c r="BZ65" s="9"/>
      <c r="CA65" s="87"/>
      <c r="CB65" s="87"/>
      <c r="CC65" s="87"/>
      <c r="CD65" s="88"/>
      <c r="CE65" s="9"/>
      <c r="CF65" s="87"/>
      <c r="CG65" s="87"/>
      <c r="CH65" s="87"/>
      <c r="CI65" s="88"/>
      <c r="CJ65" s="9"/>
      <c r="CK65" s="87"/>
      <c r="CL65" s="87"/>
      <c r="CM65" s="87"/>
      <c r="CN65" s="88"/>
      <c r="CO65" s="9"/>
      <c r="CP65" s="87"/>
      <c r="CQ65" s="87"/>
      <c r="CR65" s="87"/>
      <c r="CS65" s="88"/>
      <c r="CT65" s="9"/>
      <c r="CU65" s="87"/>
      <c r="CV65" s="87"/>
      <c r="CW65" s="87"/>
      <c r="CX65" s="88"/>
      <c r="CY65" s="9"/>
      <c r="CZ65" s="87"/>
      <c r="DA65" s="87"/>
      <c r="DB65" s="87"/>
      <c r="DC65" s="88"/>
      <c r="DD65" s="9"/>
      <c r="DE65" s="87"/>
      <c r="DF65" s="87"/>
      <c r="DG65" s="87"/>
      <c r="DH65" s="88"/>
      <c r="DI65" s="9"/>
      <c r="DJ65" s="87"/>
      <c r="DK65" s="87"/>
      <c r="DL65" s="87"/>
      <c r="DM65" s="88"/>
      <c r="DN65" s="9"/>
      <c r="DO65" s="87"/>
      <c r="DP65" s="87"/>
      <c r="DQ65" s="87"/>
      <c r="DR65" s="88"/>
      <c r="DS65" s="9"/>
      <c r="DT65" s="87"/>
      <c r="DU65" s="87"/>
      <c r="DV65" s="87"/>
      <c r="DW65" s="88"/>
      <c r="DX65" s="9"/>
      <c r="DY65" s="87"/>
      <c r="DZ65" s="87"/>
      <c r="EA65" s="87"/>
      <c r="EB65" s="88"/>
      <c r="EC65" s="9"/>
      <c r="ED65" s="87"/>
      <c r="EE65" s="87"/>
      <c r="EF65" s="87"/>
      <c r="EG65" s="88"/>
      <c r="EH65" s="9"/>
      <c r="EI65" s="87"/>
      <c r="EJ65" s="87"/>
      <c r="EK65" s="87"/>
      <c r="EL65" s="88"/>
      <c r="EM65" s="9"/>
      <c r="EN65" s="87"/>
      <c r="EO65" s="87"/>
      <c r="EP65" s="87"/>
      <c r="EQ65" s="88"/>
    </row>
    <row r="66" spans="1:147" ht="13.5" customHeight="1">
      <c r="A66" s="82"/>
      <c r="C66" s="9"/>
      <c r="D66" s="87"/>
      <c r="E66" s="87"/>
      <c r="F66" s="87"/>
      <c r="G66" s="7"/>
      <c r="H66" s="9"/>
      <c r="I66" s="87"/>
      <c r="J66" s="87"/>
      <c r="K66" s="87"/>
      <c r="L66" s="88"/>
      <c r="M66" s="7"/>
      <c r="N66" s="7"/>
      <c r="O66" s="7"/>
      <c r="P66" s="7"/>
      <c r="Q66" s="7"/>
      <c r="R66" s="87"/>
      <c r="S66" s="87"/>
      <c r="T66" s="87"/>
      <c r="U66" s="87"/>
      <c r="V66" s="7"/>
      <c r="W66" s="9"/>
      <c r="X66" s="87"/>
      <c r="Y66" s="87"/>
      <c r="Z66" s="87"/>
      <c r="AA66" s="88"/>
      <c r="AB66" s="9"/>
      <c r="AC66" s="87"/>
      <c r="AD66" s="87"/>
      <c r="AE66" s="87"/>
      <c r="AF66" s="88"/>
      <c r="AG66" s="9"/>
      <c r="AH66" s="87"/>
      <c r="AI66" s="87"/>
      <c r="AJ66" s="87"/>
      <c r="AK66" s="88"/>
      <c r="AL66" s="9"/>
      <c r="AM66" s="87"/>
      <c r="AN66" s="87"/>
      <c r="AO66" s="87"/>
      <c r="AP66" s="88"/>
      <c r="AQ66" s="9"/>
      <c r="AR66" s="87"/>
      <c r="AS66" s="87"/>
      <c r="AT66" s="87"/>
      <c r="AU66" s="88"/>
      <c r="AV66" s="9"/>
      <c r="AW66" s="87"/>
      <c r="AX66" s="87"/>
      <c r="AY66" s="87"/>
      <c r="AZ66" s="88"/>
      <c r="BA66" s="9"/>
      <c r="BB66" s="87"/>
      <c r="BC66" s="87"/>
      <c r="BD66" s="87"/>
      <c r="BE66" s="88"/>
      <c r="BF66" s="9"/>
      <c r="BG66" s="87"/>
      <c r="BH66" s="87"/>
      <c r="BI66" s="87"/>
      <c r="BJ66" s="88"/>
      <c r="BK66" s="9"/>
      <c r="BL66" s="87"/>
      <c r="BM66" s="87"/>
      <c r="BN66" s="87"/>
      <c r="BO66" s="88"/>
      <c r="BP66" s="9"/>
      <c r="BQ66" s="87"/>
      <c r="BR66" s="87"/>
      <c r="BS66" s="87"/>
      <c r="BT66" s="88"/>
      <c r="BU66" s="9"/>
      <c r="BV66" s="87"/>
      <c r="BW66" s="87"/>
      <c r="BX66" s="87"/>
      <c r="BY66" s="88"/>
      <c r="BZ66" s="9"/>
      <c r="CA66" s="87"/>
      <c r="CB66" s="87"/>
      <c r="CC66" s="87"/>
      <c r="CD66" s="88"/>
      <c r="CE66" s="9"/>
      <c r="CF66" s="87"/>
      <c r="CG66" s="87"/>
      <c r="CH66" s="87"/>
      <c r="CI66" s="88"/>
      <c r="CJ66" s="9"/>
      <c r="CK66" s="87"/>
      <c r="CL66" s="87"/>
      <c r="CM66" s="87"/>
      <c r="CN66" s="88"/>
      <c r="CO66" s="9"/>
      <c r="CP66" s="87"/>
      <c r="CQ66" s="87"/>
      <c r="CR66" s="87"/>
      <c r="CS66" s="88"/>
      <c r="CT66" s="9"/>
      <c r="CU66" s="87"/>
      <c r="CV66" s="87"/>
      <c r="CW66" s="87"/>
      <c r="CX66" s="88"/>
      <c r="CY66" s="9"/>
      <c r="CZ66" s="87"/>
      <c r="DA66" s="87"/>
      <c r="DB66" s="87"/>
      <c r="DC66" s="88"/>
      <c r="DD66" s="9"/>
      <c r="DE66" s="87"/>
      <c r="DF66" s="87"/>
      <c r="DG66" s="87"/>
      <c r="DH66" s="88"/>
      <c r="DI66" s="9"/>
      <c r="DJ66" s="87"/>
      <c r="DK66" s="87"/>
      <c r="DL66" s="87"/>
      <c r="DM66" s="88"/>
      <c r="DN66" s="9"/>
      <c r="DO66" s="87"/>
      <c r="DP66" s="87"/>
      <c r="DQ66" s="87"/>
      <c r="DR66" s="88"/>
      <c r="DS66" s="9"/>
      <c r="DT66" s="87"/>
      <c r="DU66" s="87"/>
      <c r="DV66" s="87"/>
      <c r="DW66" s="88"/>
      <c r="DX66" s="9"/>
      <c r="DY66" s="87"/>
      <c r="DZ66" s="87"/>
      <c r="EA66" s="87"/>
      <c r="EB66" s="88"/>
      <c r="EC66" s="9"/>
      <c r="ED66" s="87"/>
      <c r="EE66" s="87"/>
      <c r="EF66" s="87"/>
      <c r="EG66" s="88"/>
      <c r="EH66" s="9"/>
      <c r="EI66" s="87"/>
      <c r="EJ66" s="87"/>
      <c r="EK66" s="87"/>
      <c r="EL66" s="88"/>
      <c r="EM66" s="9"/>
      <c r="EN66" s="87"/>
      <c r="EO66" s="87"/>
      <c r="EP66" s="87"/>
      <c r="EQ66" s="88"/>
    </row>
    <row r="67" spans="1:147" ht="13.5" customHeight="1">
      <c r="A67" s="82"/>
      <c r="C67" s="9"/>
      <c r="D67" s="87"/>
      <c r="E67" s="87"/>
      <c r="F67" s="87"/>
      <c r="G67" s="7"/>
      <c r="H67" s="9"/>
      <c r="I67" s="87"/>
      <c r="J67" s="87"/>
      <c r="K67" s="87"/>
      <c r="L67" s="88"/>
      <c r="M67" s="7"/>
      <c r="N67" s="7"/>
      <c r="O67" s="7"/>
      <c r="P67" s="7"/>
      <c r="Q67" s="7"/>
      <c r="R67" s="87"/>
      <c r="S67" s="87"/>
      <c r="T67" s="87"/>
      <c r="U67" s="87"/>
      <c r="V67" s="7"/>
      <c r="W67" s="9"/>
      <c r="X67" s="87"/>
      <c r="Y67" s="87"/>
      <c r="Z67" s="87"/>
      <c r="AA67" s="88"/>
      <c r="AB67" s="9"/>
      <c r="AC67" s="87"/>
      <c r="AD67" s="87"/>
      <c r="AE67" s="87"/>
      <c r="AF67" s="88"/>
      <c r="AG67" s="9"/>
      <c r="AH67" s="87"/>
      <c r="AI67" s="87"/>
      <c r="AJ67" s="87"/>
      <c r="AK67" s="88"/>
      <c r="AL67" s="9"/>
      <c r="AM67" s="87"/>
      <c r="AN67" s="87"/>
      <c r="AO67" s="87"/>
      <c r="AP67" s="88"/>
      <c r="AQ67" s="9"/>
      <c r="AR67" s="87"/>
      <c r="AS67" s="87"/>
      <c r="AT67" s="87"/>
      <c r="AU67" s="88"/>
      <c r="AV67" s="9"/>
      <c r="AW67" s="87"/>
      <c r="AX67" s="87"/>
      <c r="AY67" s="87"/>
      <c r="AZ67" s="88"/>
      <c r="BA67" s="9"/>
      <c r="BB67" s="87"/>
      <c r="BC67" s="87"/>
      <c r="BD67" s="87"/>
      <c r="BE67" s="88"/>
      <c r="BF67" s="9"/>
      <c r="BG67" s="87"/>
      <c r="BH67" s="87"/>
      <c r="BI67" s="87"/>
      <c r="BJ67" s="88"/>
      <c r="BK67" s="9"/>
      <c r="BL67" s="87"/>
      <c r="BM67" s="87"/>
      <c r="BN67" s="87"/>
      <c r="BO67" s="88"/>
      <c r="BP67" s="9"/>
      <c r="BQ67" s="87"/>
      <c r="BR67" s="87"/>
      <c r="BS67" s="87"/>
      <c r="BT67" s="88"/>
      <c r="BU67" s="9"/>
      <c r="BV67" s="87"/>
      <c r="BW67" s="87"/>
      <c r="BX67" s="87"/>
      <c r="BY67" s="88"/>
      <c r="BZ67" s="9"/>
      <c r="CA67" s="87"/>
      <c r="CB67" s="87"/>
      <c r="CC67" s="87"/>
      <c r="CD67" s="88"/>
      <c r="CE67" s="9"/>
      <c r="CF67" s="87"/>
      <c r="CG67" s="87"/>
      <c r="CH67" s="87"/>
      <c r="CI67" s="88"/>
      <c r="CJ67" s="9"/>
      <c r="CK67" s="87"/>
      <c r="CL67" s="87"/>
      <c r="CM67" s="87"/>
      <c r="CN67" s="88"/>
      <c r="CO67" s="9"/>
      <c r="CP67" s="87"/>
      <c r="CQ67" s="87"/>
      <c r="CR67" s="87"/>
      <c r="CS67" s="88"/>
      <c r="CT67" s="9"/>
      <c r="CU67" s="87"/>
      <c r="CV67" s="87"/>
      <c r="CW67" s="87"/>
      <c r="CX67" s="88"/>
      <c r="CY67" s="9"/>
      <c r="CZ67" s="87"/>
      <c r="DA67" s="87"/>
      <c r="DB67" s="87"/>
      <c r="DC67" s="88"/>
      <c r="DD67" s="9"/>
      <c r="DE67" s="87"/>
      <c r="DF67" s="87"/>
      <c r="DG67" s="87"/>
      <c r="DH67" s="88"/>
      <c r="DI67" s="9"/>
      <c r="DJ67" s="87"/>
      <c r="DK67" s="87"/>
      <c r="DL67" s="87"/>
      <c r="DM67" s="88"/>
      <c r="DN67" s="9"/>
      <c r="DO67" s="87"/>
      <c r="DP67" s="87"/>
      <c r="DQ67" s="87"/>
      <c r="DR67" s="88"/>
      <c r="DS67" s="9"/>
      <c r="DT67" s="87"/>
      <c r="DU67" s="87"/>
      <c r="DV67" s="87"/>
      <c r="DW67" s="88"/>
      <c r="DX67" s="9"/>
      <c r="DY67" s="87"/>
      <c r="DZ67" s="87"/>
      <c r="EA67" s="87"/>
      <c r="EB67" s="88"/>
      <c r="EC67" s="9"/>
      <c r="ED67" s="87"/>
      <c r="EE67" s="87"/>
      <c r="EF67" s="87"/>
      <c r="EG67" s="88"/>
      <c r="EH67" s="9"/>
      <c r="EI67" s="87"/>
      <c r="EJ67" s="87"/>
      <c r="EK67" s="87"/>
      <c r="EL67" s="88"/>
      <c r="EM67" s="9"/>
      <c r="EN67" s="87"/>
      <c r="EO67" s="87"/>
      <c r="EP67" s="87"/>
      <c r="EQ67" s="88"/>
    </row>
    <row r="68" spans="1:147" ht="13.5" customHeight="1">
      <c r="A68" s="82"/>
      <c r="C68" s="9"/>
      <c r="D68" s="87"/>
      <c r="E68" s="87"/>
      <c r="F68" s="87"/>
      <c r="G68" s="7"/>
      <c r="H68" s="9"/>
      <c r="I68" s="87"/>
      <c r="J68" s="87"/>
      <c r="K68" s="87"/>
      <c r="L68" s="88"/>
      <c r="M68" s="7"/>
      <c r="N68" s="7"/>
      <c r="O68" s="7"/>
      <c r="P68" s="7"/>
      <c r="Q68" s="7"/>
      <c r="R68" s="87"/>
      <c r="S68" s="87"/>
      <c r="T68" s="87"/>
      <c r="U68" s="87"/>
      <c r="V68" s="7"/>
      <c r="W68" s="9"/>
      <c r="X68" s="87"/>
      <c r="Y68" s="87"/>
      <c r="Z68" s="87"/>
      <c r="AA68" s="88"/>
      <c r="AB68" s="9"/>
      <c r="AC68" s="87"/>
      <c r="AD68" s="87"/>
      <c r="AE68" s="87"/>
      <c r="AF68" s="88"/>
      <c r="AG68" s="9"/>
      <c r="AH68" s="87"/>
      <c r="AI68" s="87"/>
      <c r="AJ68" s="87"/>
      <c r="AK68" s="88"/>
      <c r="AL68" s="9"/>
      <c r="AM68" s="87"/>
      <c r="AN68" s="87"/>
      <c r="AO68" s="87"/>
      <c r="AP68" s="88"/>
      <c r="AQ68" s="9"/>
      <c r="AR68" s="87"/>
      <c r="AS68" s="87"/>
      <c r="AT68" s="87"/>
      <c r="AU68" s="88"/>
      <c r="AV68" s="9"/>
      <c r="AW68" s="87"/>
      <c r="AX68" s="87"/>
      <c r="AY68" s="87"/>
      <c r="AZ68" s="88"/>
      <c r="BA68" s="9"/>
      <c r="BB68" s="87"/>
      <c r="BC68" s="87"/>
      <c r="BD68" s="87"/>
      <c r="BE68" s="88"/>
      <c r="BF68" s="9"/>
      <c r="BG68" s="87"/>
      <c r="BH68" s="87"/>
      <c r="BI68" s="87"/>
      <c r="BJ68" s="88"/>
      <c r="BK68" s="9"/>
      <c r="BL68" s="87"/>
      <c r="BM68" s="87"/>
      <c r="BN68" s="87"/>
      <c r="BO68" s="88"/>
      <c r="BP68" s="9"/>
      <c r="BQ68" s="87"/>
      <c r="BR68" s="87"/>
      <c r="BS68" s="87"/>
      <c r="BT68" s="88"/>
      <c r="BU68" s="9"/>
      <c r="BV68" s="87"/>
      <c r="BW68" s="87"/>
      <c r="BX68" s="87"/>
      <c r="BY68" s="88"/>
      <c r="BZ68" s="9"/>
      <c r="CA68" s="87"/>
      <c r="CB68" s="87"/>
      <c r="CC68" s="87"/>
      <c r="CD68" s="88"/>
      <c r="CE68" s="9"/>
      <c r="CF68" s="87"/>
      <c r="CG68" s="87"/>
      <c r="CH68" s="87"/>
      <c r="CI68" s="88"/>
      <c r="CJ68" s="9"/>
      <c r="CK68" s="87"/>
      <c r="CL68" s="87"/>
      <c r="CM68" s="87"/>
      <c r="CN68" s="88"/>
      <c r="CO68" s="9"/>
      <c r="CP68" s="87"/>
      <c r="CQ68" s="87"/>
      <c r="CR68" s="87"/>
      <c r="CS68" s="88"/>
      <c r="CT68" s="9"/>
      <c r="CU68" s="87"/>
      <c r="CV68" s="87"/>
      <c r="CW68" s="87"/>
      <c r="CX68" s="88"/>
      <c r="CY68" s="9"/>
      <c r="CZ68" s="87"/>
      <c r="DA68" s="87"/>
      <c r="DB68" s="87"/>
      <c r="DC68" s="88"/>
      <c r="DD68" s="9"/>
      <c r="DE68" s="87"/>
      <c r="DF68" s="87"/>
      <c r="DG68" s="87"/>
      <c r="DH68" s="88"/>
      <c r="DI68" s="9"/>
      <c r="DJ68" s="87"/>
      <c r="DK68" s="87"/>
      <c r="DL68" s="87"/>
      <c r="DM68" s="88"/>
      <c r="DN68" s="9"/>
      <c r="DO68" s="87"/>
      <c r="DP68" s="87"/>
      <c r="DQ68" s="87"/>
      <c r="DR68" s="88"/>
      <c r="DS68" s="9"/>
      <c r="DT68" s="87"/>
      <c r="DU68" s="87"/>
      <c r="DV68" s="87"/>
      <c r="DW68" s="88"/>
      <c r="DX68" s="9"/>
      <c r="DY68" s="87"/>
      <c r="DZ68" s="87"/>
      <c r="EA68" s="87"/>
      <c r="EB68" s="88"/>
      <c r="EC68" s="9"/>
      <c r="ED68" s="87"/>
      <c r="EE68" s="87"/>
      <c r="EF68" s="87"/>
      <c r="EG68" s="88"/>
      <c r="EH68" s="9"/>
      <c r="EI68" s="87"/>
      <c r="EJ68" s="87"/>
      <c r="EK68" s="87"/>
      <c r="EL68" s="88"/>
      <c r="EM68" s="9"/>
      <c r="EN68" s="87"/>
      <c r="EO68" s="87"/>
      <c r="EP68" s="87"/>
      <c r="EQ68" s="88"/>
    </row>
    <row r="69" spans="1:147" ht="13.5" customHeight="1">
      <c r="A69" s="82"/>
      <c r="C69" s="9"/>
      <c r="D69" s="87"/>
      <c r="E69" s="87"/>
      <c r="F69" s="87"/>
      <c r="G69" s="7"/>
      <c r="H69" s="9"/>
      <c r="I69" s="87"/>
      <c r="J69" s="87"/>
      <c r="K69" s="87"/>
      <c r="L69" s="88"/>
      <c r="M69" s="7"/>
      <c r="N69" s="7"/>
      <c r="O69" s="7"/>
      <c r="P69" s="7"/>
      <c r="Q69" s="7"/>
      <c r="R69" s="87"/>
      <c r="S69" s="87"/>
      <c r="T69" s="87"/>
      <c r="U69" s="87"/>
      <c r="V69" s="7"/>
      <c r="W69" s="9"/>
      <c r="X69" s="87"/>
      <c r="Y69" s="87"/>
      <c r="Z69" s="87"/>
      <c r="AA69" s="88"/>
      <c r="AB69" s="9"/>
      <c r="AC69" s="87"/>
      <c r="AD69" s="87"/>
      <c r="AE69" s="87"/>
      <c r="AF69" s="88"/>
      <c r="AG69" s="9"/>
      <c r="AH69" s="87"/>
      <c r="AI69" s="87"/>
      <c r="AJ69" s="87"/>
      <c r="AK69" s="88"/>
      <c r="AL69" s="9"/>
      <c r="AM69" s="87"/>
      <c r="AN69" s="87"/>
      <c r="AO69" s="87"/>
      <c r="AP69" s="88"/>
      <c r="AQ69" s="9"/>
      <c r="AR69" s="87"/>
      <c r="AS69" s="87"/>
      <c r="AT69" s="87"/>
      <c r="AU69" s="88"/>
      <c r="AV69" s="9"/>
      <c r="AW69" s="87"/>
      <c r="AX69" s="87"/>
      <c r="AY69" s="87"/>
      <c r="AZ69" s="88"/>
      <c r="BA69" s="9"/>
      <c r="BB69" s="87"/>
      <c r="BC69" s="87"/>
      <c r="BD69" s="87"/>
      <c r="BE69" s="88"/>
      <c r="BF69" s="9"/>
      <c r="BG69" s="87"/>
      <c r="BH69" s="87"/>
      <c r="BI69" s="87"/>
      <c r="BJ69" s="88"/>
      <c r="BK69" s="9"/>
      <c r="BL69" s="87"/>
      <c r="BM69" s="87"/>
      <c r="BN69" s="87"/>
      <c r="BO69" s="88"/>
      <c r="BP69" s="9"/>
      <c r="BQ69" s="87"/>
      <c r="BR69" s="87"/>
      <c r="BS69" s="87"/>
      <c r="BT69" s="88"/>
      <c r="BU69" s="9"/>
      <c r="BV69" s="87"/>
      <c r="BW69" s="87"/>
      <c r="BX69" s="87"/>
      <c r="BY69" s="88"/>
      <c r="BZ69" s="9"/>
      <c r="CA69" s="87"/>
      <c r="CB69" s="87"/>
      <c r="CC69" s="87"/>
      <c r="CD69" s="88"/>
      <c r="CE69" s="9"/>
      <c r="CF69" s="87"/>
      <c r="CG69" s="87"/>
      <c r="CH69" s="87"/>
      <c r="CI69" s="88"/>
      <c r="CJ69" s="9"/>
      <c r="CK69" s="87"/>
      <c r="CL69" s="87"/>
      <c r="CM69" s="87"/>
      <c r="CN69" s="88"/>
      <c r="CO69" s="9"/>
      <c r="CP69" s="87"/>
      <c r="CQ69" s="87"/>
      <c r="CR69" s="87"/>
      <c r="CS69" s="88"/>
      <c r="CT69" s="9"/>
      <c r="CU69" s="87"/>
      <c r="CV69" s="87"/>
      <c r="CW69" s="87"/>
      <c r="CX69" s="88"/>
      <c r="CY69" s="9"/>
      <c r="CZ69" s="87"/>
      <c r="DA69" s="87"/>
      <c r="DB69" s="87"/>
      <c r="DC69" s="88"/>
      <c r="DD69" s="9"/>
      <c r="DE69" s="87"/>
      <c r="DF69" s="87"/>
      <c r="DG69" s="87"/>
      <c r="DH69" s="88"/>
      <c r="DI69" s="9"/>
      <c r="DJ69" s="87"/>
      <c r="DK69" s="87"/>
      <c r="DL69" s="87"/>
      <c r="DM69" s="88"/>
      <c r="DN69" s="9"/>
      <c r="DO69" s="87"/>
      <c r="DP69" s="87"/>
      <c r="DQ69" s="87"/>
      <c r="DR69" s="88"/>
      <c r="DS69" s="9"/>
      <c r="DT69" s="87"/>
      <c r="DU69" s="87"/>
      <c r="DV69" s="87"/>
      <c r="DW69" s="88"/>
      <c r="DX69" s="9"/>
      <c r="DY69" s="87"/>
      <c r="DZ69" s="87"/>
      <c r="EA69" s="87"/>
      <c r="EB69" s="88"/>
      <c r="EC69" s="9"/>
      <c r="ED69" s="87"/>
      <c r="EE69" s="87"/>
      <c r="EF69" s="87"/>
      <c r="EG69" s="88"/>
      <c r="EH69" s="9"/>
      <c r="EI69" s="87"/>
      <c r="EJ69" s="87"/>
      <c r="EK69" s="87"/>
      <c r="EL69" s="88"/>
      <c r="EM69" s="9"/>
      <c r="EN69" s="87"/>
      <c r="EO69" s="87"/>
      <c r="EP69" s="87"/>
      <c r="EQ69" s="88"/>
    </row>
    <row r="70" spans="1:147" ht="13.5" customHeight="1">
      <c r="A70" s="82"/>
      <c r="C70" s="9"/>
      <c r="D70" s="87"/>
      <c r="E70" s="87"/>
      <c r="F70" s="87"/>
      <c r="G70" s="7"/>
      <c r="H70" s="9"/>
      <c r="I70" s="87"/>
      <c r="J70" s="87"/>
      <c r="K70" s="87"/>
      <c r="L70" s="88"/>
      <c r="M70" s="7"/>
      <c r="N70" s="7"/>
      <c r="O70" s="7"/>
      <c r="P70" s="7"/>
      <c r="Q70" s="7"/>
      <c r="R70" s="87"/>
      <c r="S70" s="87"/>
      <c r="T70" s="87"/>
      <c r="U70" s="87"/>
      <c r="V70" s="7"/>
      <c r="W70" s="9"/>
      <c r="X70" s="87"/>
      <c r="Y70" s="87"/>
      <c r="Z70" s="87"/>
      <c r="AA70" s="88"/>
      <c r="AB70" s="9"/>
      <c r="AC70" s="87"/>
      <c r="AD70" s="87"/>
      <c r="AE70" s="87"/>
      <c r="AF70" s="88"/>
      <c r="AG70" s="9"/>
      <c r="AH70" s="87"/>
      <c r="AI70" s="87"/>
      <c r="AJ70" s="87"/>
      <c r="AK70" s="88"/>
      <c r="AL70" s="9"/>
      <c r="AM70" s="87"/>
      <c r="AN70" s="87"/>
      <c r="AO70" s="87"/>
      <c r="AP70" s="88"/>
      <c r="AQ70" s="9"/>
      <c r="AR70" s="87"/>
      <c r="AS70" s="87"/>
      <c r="AT70" s="87"/>
      <c r="AU70" s="88"/>
      <c r="AV70" s="9"/>
      <c r="AW70" s="87"/>
      <c r="AX70" s="87"/>
      <c r="AY70" s="87"/>
      <c r="AZ70" s="88"/>
      <c r="BA70" s="9"/>
      <c r="BB70" s="87"/>
      <c r="BC70" s="87"/>
      <c r="BD70" s="87"/>
      <c r="BE70" s="88"/>
      <c r="BF70" s="9"/>
      <c r="BG70" s="87"/>
      <c r="BH70" s="87"/>
      <c r="BI70" s="87"/>
      <c r="BJ70" s="88"/>
      <c r="BK70" s="9"/>
      <c r="BL70" s="87"/>
      <c r="BM70" s="87"/>
      <c r="BN70" s="87"/>
      <c r="BO70" s="88"/>
      <c r="BP70" s="9"/>
      <c r="BQ70" s="87"/>
      <c r="BR70" s="87"/>
      <c r="BS70" s="87"/>
      <c r="BT70" s="88"/>
      <c r="BU70" s="9"/>
      <c r="BV70" s="87"/>
      <c r="BW70" s="87"/>
      <c r="BX70" s="87"/>
      <c r="BY70" s="88"/>
      <c r="BZ70" s="9"/>
      <c r="CA70" s="87"/>
      <c r="CB70" s="87"/>
      <c r="CC70" s="87"/>
      <c r="CD70" s="88"/>
      <c r="CE70" s="9"/>
      <c r="CF70" s="87"/>
      <c r="CG70" s="87"/>
      <c r="CH70" s="87"/>
      <c r="CI70" s="88"/>
      <c r="CJ70" s="9"/>
      <c r="CK70" s="87"/>
      <c r="CL70" s="87"/>
      <c r="CM70" s="87"/>
      <c r="CN70" s="88"/>
      <c r="CO70" s="9"/>
      <c r="CP70" s="87"/>
      <c r="CQ70" s="87"/>
      <c r="CR70" s="87"/>
      <c r="CS70" s="88"/>
      <c r="CT70" s="9"/>
      <c r="CU70" s="87"/>
      <c r="CV70" s="87"/>
      <c r="CW70" s="87"/>
      <c r="CX70" s="88"/>
      <c r="CY70" s="9"/>
      <c r="CZ70" s="87"/>
      <c r="DA70" s="87"/>
      <c r="DB70" s="87"/>
      <c r="DC70" s="88"/>
      <c r="DD70" s="9"/>
      <c r="DE70" s="87"/>
      <c r="DF70" s="87"/>
      <c r="DG70" s="87"/>
      <c r="DH70" s="88"/>
      <c r="DI70" s="9"/>
      <c r="DJ70" s="87"/>
      <c r="DK70" s="87"/>
      <c r="DL70" s="87"/>
      <c r="DM70" s="88"/>
      <c r="DN70" s="9"/>
      <c r="DO70" s="87"/>
      <c r="DP70" s="87"/>
      <c r="DQ70" s="87"/>
      <c r="DR70" s="88"/>
      <c r="DS70" s="9"/>
      <c r="DT70" s="87"/>
      <c r="DU70" s="87"/>
      <c r="DV70" s="87"/>
      <c r="DW70" s="88"/>
      <c r="DX70" s="9"/>
      <c r="DY70" s="87"/>
      <c r="DZ70" s="87"/>
      <c r="EA70" s="87"/>
      <c r="EB70" s="88"/>
      <c r="EC70" s="9"/>
      <c r="ED70" s="87"/>
      <c r="EE70" s="87"/>
      <c r="EF70" s="87"/>
      <c r="EG70" s="88"/>
      <c r="EH70" s="9"/>
      <c r="EI70" s="87"/>
      <c r="EJ70" s="87"/>
      <c r="EK70" s="87"/>
      <c r="EL70" s="88"/>
      <c r="EM70" s="9"/>
      <c r="EN70" s="87"/>
      <c r="EO70" s="87"/>
      <c r="EP70" s="87"/>
      <c r="EQ70" s="88"/>
    </row>
    <row r="71" spans="1:147" ht="13.5" customHeight="1">
      <c r="A71" s="82"/>
      <c r="C71" s="9"/>
      <c r="D71" s="87"/>
      <c r="E71" s="87"/>
      <c r="F71" s="87"/>
      <c r="G71" s="7"/>
      <c r="H71" s="9"/>
      <c r="I71" s="87"/>
      <c r="J71" s="87"/>
      <c r="K71" s="87"/>
      <c r="L71" s="88"/>
      <c r="M71" s="7"/>
      <c r="N71" s="7"/>
      <c r="O71" s="7"/>
      <c r="P71" s="7"/>
      <c r="Q71" s="7"/>
      <c r="R71" s="87"/>
      <c r="S71" s="87"/>
      <c r="T71" s="87"/>
      <c r="U71" s="87"/>
      <c r="V71" s="7"/>
      <c r="W71" s="9"/>
      <c r="X71" s="87"/>
      <c r="Y71" s="87"/>
      <c r="Z71" s="87"/>
      <c r="AA71" s="88"/>
      <c r="AB71" s="9"/>
      <c r="AC71" s="87"/>
      <c r="AD71" s="87"/>
      <c r="AE71" s="87"/>
      <c r="AF71" s="88"/>
      <c r="AG71" s="9"/>
      <c r="AH71" s="87"/>
      <c r="AI71" s="87"/>
      <c r="AJ71" s="87"/>
      <c r="AK71" s="88"/>
      <c r="AL71" s="9"/>
      <c r="AM71" s="87"/>
      <c r="AN71" s="87"/>
      <c r="AO71" s="87"/>
      <c r="AP71" s="88"/>
      <c r="AQ71" s="9"/>
      <c r="AR71" s="87"/>
      <c r="AS71" s="87"/>
      <c r="AT71" s="87"/>
      <c r="AU71" s="88"/>
      <c r="AV71" s="9"/>
      <c r="AW71" s="87"/>
      <c r="AX71" s="87"/>
      <c r="AY71" s="87"/>
      <c r="AZ71" s="88"/>
      <c r="BA71" s="9"/>
      <c r="BB71" s="87"/>
      <c r="BC71" s="87"/>
      <c r="BD71" s="87"/>
      <c r="BE71" s="88"/>
      <c r="BF71" s="9"/>
      <c r="BG71" s="87"/>
      <c r="BH71" s="87"/>
      <c r="BI71" s="87"/>
      <c r="BJ71" s="88"/>
      <c r="BK71" s="9"/>
      <c r="BL71" s="87"/>
      <c r="BM71" s="87"/>
      <c r="BN71" s="87"/>
      <c r="BO71" s="88"/>
      <c r="BP71" s="9"/>
      <c r="BQ71" s="87"/>
      <c r="BR71" s="87"/>
      <c r="BS71" s="87"/>
      <c r="BT71" s="88"/>
      <c r="BU71" s="9"/>
      <c r="BV71" s="87"/>
      <c r="BW71" s="87"/>
      <c r="BX71" s="87"/>
      <c r="BY71" s="88"/>
      <c r="BZ71" s="9"/>
      <c r="CA71" s="87"/>
      <c r="CB71" s="87"/>
      <c r="CC71" s="87"/>
      <c r="CD71" s="88"/>
      <c r="CE71" s="9"/>
      <c r="CF71" s="87"/>
      <c r="CG71" s="87"/>
      <c r="CH71" s="87"/>
      <c r="CI71" s="88"/>
      <c r="CJ71" s="9"/>
      <c r="CK71" s="87"/>
      <c r="CL71" s="87"/>
      <c r="CM71" s="87"/>
      <c r="CN71" s="88"/>
      <c r="CO71" s="9"/>
      <c r="CP71" s="87"/>
      <c r="CQ71" s="87"/>
      <c r="CR71" s="87"/>
      <c r="CS71" s="88"/>
      <c r="CT71" s="9"/>
      <c r="CU71" s="87"/>
      <c r="CV71" s="87"/>
      <c r="CW71" s="87"/>
      <c r="CX71" s="88"/>
      <c r="CY71" s="9"/>
      <c r="CZ71" s="87"/>
      <c r="DA71" s="87"/>
      <c r="DB71" s="87"/>
      <c r="DC71" s="88"/>
      <c r="DD71" s="9"/>
      <c r="DE71" s="87"/>
      <c r="DF71" s="87"/>
      <c r="DG71" s="87"/>
      <c r="DH71" s="88"/>
      <c r="DI71" s="9"/>
      <c r="DJ71" s="87"/>
      <c r="DK71" s="87"/>
      <c r="DL71" s="87"/>
      <c r="DM71" s="88"/>
      <c r="DN71" s="9"/>
      <c r="DO71" s="87"/>
      <c r="DP71" s="87"/>
      <c r="DQ71" s="87"/>
      <c r="DR71" s="88"/>
      <c r="DS71" s="9"/>
      <c r="DT71" s="87"/>
      <c r="DU71" s="87"/>
      <c r="DV71" s="87"/>
      <c r="DW71" s="88"/>
      <c r="DX71" s="9"/>
      <c r="DY71" s="87"/>
      <c r="DZ71" s="87"/>
      <c r="EA71" s="87"/>
      <c r="EB71" s="88"/>
      <c r="EC71" s="9"/>
      <c r="ED71" s="87"/>
      <c r="EE71" s="87"/>
      <c r="EF71" s="87"/>
      <c r="EG71" s="88"/>
      <c r="EH71" s="9"/>
      <c r="EI71" s="87"/>
      <c r="EJ71" s="87"/>
      <c r="EK71" s="87"/>
      <c r="EL71" s="88"/>
      <c r="EM71" s="9"/>
      <c r="EN71" s="87"/>
      <c r="EO71" s="87"/>
      <c r="EP71" s="87"/>
      <c r="EQ71" s="88"/>
    </row>
    <row r="72" spans="1:147" ht="13.5" customHeight="1">
      <c r="A72" s="82"/>
      <c r="C72" s="9"/>
      <c r="D72" s="87"/>
      <c r="E72" s="87"/>
      <c r="F72" s="87"/>
      <c r="G72" s="7"/>
      <c r="H72" s="9"/>
      <c r="I72" s="87"/>
      <c r="J72" s="87"/>
      <c r="K72" s="87"/>
      <c r="L72" s="88"/>
      <c r="M72" s="7"/>
      <c r="N72" s="7"/>
      <c r="O72" s="7"/>
      <c r="P72" s="7"/>
      <c r="Q72" s="7"/>
      <c r="R72" s="87"/>
      <c r="S72" s="87"/>
      <c r="T72" s="87"/>
      <c r="U72" s="87"/>
      <c r="V72" s="7"/>
      <c r="W72" s="9"/>
      <c r="X72" s="87"/>
      <c r="Y72" s="87"/>
      <c r="Z72" s="87"/>
      <c r="AA72" s="88"/>
      <c r="AB72" s="9"/>
      <c r="AC72" s="87"/>
      <c r="AD72" s="87"/>
      <c r="AE72" s="87"/>
      <c r="AF72" s="88"/>
      <c r="AG72" s="9"/>
      <c r="AH72" s="87"/>
      <c r="AI72" s="87"/>
      <c r="AJ72" s="87"/>
      <c r="AK72" s="88"/>
      <c r="AL72" s="9"/>
      <c r="AM72" s="87"/>
      <c r="AN72" s="87"/>
      <c r="AO72" s="87"/>
      <c r="AP72" s="88"/>
      <c r="AQ72" s="9"/>
      <c r="AR72" s="87"/>
      <c r="AS72" s="87"/>
      <c r="AT72" s="87"/>
      <c r="AU72" s="88"/>
      <c r="AV72" s="9"/>
      <c r="AW72" s="87"/>
      <c r="AX72" s="87"/>
      <c r="AY72" s="87"/>
      <c r="AZ72" s="88"/>
      <c r="BA72" s="9"/>
      <c r="BB72" s="87"/>
      <c r="BC72" s="87"/>
      <c r="BD72" s="87"/>
      <c r="BE72" s="88"/>
      <c r="BF72" s="9"/>
      <c r="BG72" s="87"/>
      <c r="BH72" s="87"/>
      <c r="BI72" s="87"/>
      <c r="BJ72" s="88"/>
      <c r="BK72" s="9"/>
      <c r="BL72" s="87"/>
      <c r="BM72" s="87"/>
      <c r="BN72" s="87"/>
      <c r="BO72" s="88"/>
      <c r="BP72" s="9"/>
      <c r="BQ72" s="87"/>
      <c r="BR72" s="87"/>
      <c r="BS72" s="87"/>
      <c r="BT72" s="88"/>
      <c r="BU72" s="9"/>
      <c r="BV72" s="87"/>
      <c r="BW72" s="87"/>
      <c r="BX72" s="87"/>
      <c r="BY72" s="88"/>
      <c r="BZ72" s="9"/>
      <c r="CA72" s="87"/>
      <c r="CB72" s="87"/>
      <c r="CC72" s="87"/>
      <c r="CD72" s="88"/>
      <c r="CE72" s="9"/>
      <c r="CF72" s="87"/>
      <c r="CG72" s="87"/>
      <c r="CH72" s="87"/>
      <c r="CI72" s="88"/>
      <c r="CJ72" s="9"/>
      <c r="CK72" s="87"/>
      <c r="CL72" s="87"/>
      <c r="CM72" s="87"/>
      <c r="CN72" s="88"/>
      <c r="CO72" s="9"/>
      <c r="CP72" s="87"/>
      <c r="CQ72" s="87"/>
      <c r="CR72" s="87"/>
      <c r="CS72" s="88"/>
      <c r="CT72" s="9"/>
      <c r="CU72" s="87"/>
      <c r="CV72" s="87"/>
      <c r="CW72" s="87"/>
      <c r="CX72" s="88"/>
      <c r="CY72" s="9"/>
      <c r="CZ72" s="87"/>
      <c r="DA72" s="87"/>
      <c r="DB72" s="87"/>
      <c r="DC72" s="88"/>
      <c r="DD72" s="9"/>
      <c r="DE72" s="87"/>
      <c r="DF72" s="87"/>
      <c r="DG72" s="87"/>
      <c r="DH72" s="88"/>
      <c r="DI72" s="9"/>
      <c r="DJ72" s="87"/>
      <c r="DK72" s="87"/>
      <c r="DL72" s="87"/>
      <c r="DM72" s="88"/>
      <c r="DN72" s="9"/>
      <c r="DO72" s="87"/>
      <c r="DP72" s="87"/>
      <c r="DQ72" s="87"/>
      <c r="DR72" s="88"/>
      <c r="DS72" s="9"/>
      <c r="DT72" s="87"/>
      <c r="DU72" s="87"/>
      <c r="DV72" s="87"/>
      <c r="DW72" s="88"/>
      <c r="DX72" s="9"/>
      <c r="DY72" s="87"/>
      <c r="DZ72" s="87"/>
      <c r="EA72" s="87"/>
      <c r="EB72" s="88"/>
      <c r="EC72" s="9"/>
      <c r="ED72" s="87"/>
      <c r="EE72" s="87"/>
      <c r="EF72" s="87"/>
      <c r="EG72" s="88"/>
      <c r="EH72" s="9"/>
      <c r="EI72" s="87"/>
      <c r="EJ72" s="87"/>
      <c r="EK72" s="87"/>
      <c r="EL72" s="88"/>
      <c r="EM72" s="9"/>
      <c r="EN72" s="87"/>
      <c r="EO72" s="87"/>
      <c r="EP72" s="87"/>
      <c r="EQ72" s="88"/>
    </row>
    <row r="73" spans="1:147" ht="13.5" customHeight="1">
      <c r="A73" s="82"/>
      <c r="C73" s="9"/>
      <c r="D73" s="87"/>
      <c r="E73" s="87"/>
      <c r="F73" s="87"/>
      <c r="G73" s="7"/>
      <c r="H73" s="9"/>
      <c r="I73" s="87"/>
      <c r="J73" s="87"/>
      <c r="K73" s="87"/>
      <c r="L73" s="88"/>
      <c r="M73" s="7"/>
      <c r="N73" s="7"/>
      <c r="O73" s="7"/>
      <c r="P73" s="7"/>
      <c r="Q73" s="7"/>
      <c r="R73" s="87"/>
      <c r="S73" s="87"/>
      <c r="T73" s="87"/>
      <c r="U73" s="87"/>
      <c r="V73" s="7"/>
      <c r="W73" s="9"/>
      <c r="X73" s="87"/>
      <c r="Y73" s="87"/>
      <c r="Z73" s="87"/>
      <c r="AA73" s="88"/>
      <c r="AB73" s="9"/>
      <c r="AC73" s="87"/>
      <c r="AD73" s="87"/>
      <c r="AE73" s="87"/>
      <c r="AF73" s="88"/>
      <c r="AG73" s="9"/>
      <c r="AH73" s="87"/>
      <c r="AI73" s="87"/>
      <c r="AJ73" s="87"/>
      <c r="AK73" s="88"/>
      <c r="AL73" s="9"/>
      <c r="AM73" s="87"/>
      <c r="AN73" s="87"/>
      <c r="AO73" s="87"/>
      <c r="AP73" s="88"/>
      <c r="AQ73" s="9"/>
      <c r="AR73" s="87"/>
      <c r="AS73" s="87"/>
      <c r="AT73" s="87"/>
      <c r="AU73" s="88"/>
      <c r="AV73" s="9"/>
      <c r="AW73" s="87"/>
      <c r="AX73" s="87"/>
      <c r="AY73" s="87"/>
      <c r="AZ73" s="88"/>
      <c r="BA73" s="9"/>
      <c r="BB73" s="87"/>
      <c r="BC73" s="87"/>
      <c r="BD73" s="87"/>
      <c r="BE73" s="88"/>
      <c r="BF73" s="9"/>
      <c r="BG73" s="87"/>
      <c r="BH73" s="87"/>
      <c r="BI73" s="87"/>
      <c r="BJ73" s="88"/>
      <c r="BK73" s="9"/>
      <c r="BL73" s="87"/>
      <c r="BM73" s="87"/>
      <c r="BN73" s="87"/>
      <c r="BO73" s="88"/>
      <c r="BP73" s="9"/>
      <c r="BQ73" s="87"/>
      <c r="BR73" s="87"/>
      <c r="BS73" s="87"/>
      <c r="BT73" s="88"/>
      <c r="BU73" s="9"/>
      <c r="BV73" s="87"/>
      <c r="BW73" s="87"/>
      <c r="BX73" s="87"/>
      <c r="BY73" s="88"/>
      <c r="BZ73" s="9"/>
      <c r="CA73" s="87"/>
      <c r="CB73" s="87"/>
      <c r="CC73" s="87"/>
      <c r="CD73" s="88"/>
      <c r="CE73" s="9"/>
      <c r="CF73" s="87"/>
      <c r="CG73" s="87"/>
      <c r="CH73" s="87"/>
      <c r="CI73" s="88"/>
      <c r="CJ73" s="9"/>
      <c r="CK73" s="87"/>
      <c r="CL73" s="87"/>
      <c r="CM73" s="87"/>
      <c r="CN73" s="88"/>
      <c r="CO73" s="9"/>
      <c r="CP73" s="87"/>
      <c r="CQ73" s="87"/>
      <c r="CR73" s="87"/>
      <c r="CS73" s="88"/>
      <c r="CT73" s="9"/>
      <c r="CU73" s="87"/>
      <c r="CV73" s="87"/>
      <c r="CW73" s="87"/>
      <c r="CX73" s="88"/>
      <c r="CY73" s="9"/>
      <c r="CZ73" s="87"/>
      <c r="DA73" s="87"/>
      <c r="DB73" s="87"/>
      <c r="DC73" s="88"/>
      <c r="DD73" s="9"/>
      <c r="DE73" s="87"/>
      <c r="DF73" s="87"/>
      <c r="DG73" s="87"/>
      <c r="DH73" s="88"/>
      <c r="DI73" s="9"/>
      <c r="DJ73" s="87"/>
      <c r="DK73" s="87"/>
      <c r="DL73" s="87"/>
      <c r="DM73" s="88"/>
      <c r="DN73" s="9"/>
      <c r="DO73" s="87"/>
      <c r="DP73" s="87"/>
      <c r="DQ73" s="87"/>
      <c r="DR73" s="88"/>
      <c r="DS73" s="9"/>
      <c r="DT73" s="87"/>
      <c r="DU73" s="87"/>
      <c r="DV73" s="87"/>
      <c r="DW73" s="88"/>
      <c r="DX73" s="9"/>
      <c r="DY73" s="87"/>
      <c r="DZ73" s="87"/>
      <c r="EA73" s="87"/>
      <c r="EB73" s="88"/>
      <c r="EC73" s="9"/>
      <c r="ED73" s="87"/>
      <c r="EE73" s="87"/>
      <c r="EF73" s="87"/>
      <c r="EG73" s="88"/>
      <c r="EH73" s="9"/>
      <c r="EI73" s="87"/>
      <c r="EJ73" s="87"/>
      <c r="EK73" s="87"/>
      <c r="EL73" s="88"/>
      <c r="EM73" s="9"/>
      <c r="EN73" s="87"/>
      <c r="EO73" s="87"/>
      <c r="EP73" s="87"/>
      <c r="EQ73" s="88"/>
    </row>
    <row r="74" spans="1:147" ht="13.5" customHeight="1">
      <c r="A74" s="82"/>
      <c r="C74" s="9"/>
      <c r="D74" s="87"/>
      <c r="E74" s="87"/>
      <c r="F74" s="87"/>
      <c r="G74" s="7"/>
      <c r="H74" s="9"/>
      <c r="I74" s="87"/>
      <c r="J74" s="87"/>
      <c r="K74" s="87"/>
      <c r="L74" s="88"/>
      <c r="M74" s="7"/>
      <c r="N74" s="7"/>
      <c r="O74" s="7"/>
      <c r="P74" s="7"/>
      <c r="Q74" s="7"/>
      <c r="R74" s="87"/>
      <c r="S74" s="87"/>
      <c r="T74" s="87"/>
      <c r="U74" s="87"/>
      <c r="V74" s="7"/>
      <c r="W74" s="9"/>
      <c r="X74" s="87"/>
      <c r="Y74" s="87"/>
      <c r="Z74" s="87"/>
      <c r="AA74" s="88"/>
      <c r="AB74" s="9"/>
      <c r="AC74" s="87"/>
      <c r="AD74" s="87"/>
      <c r="AE74" s="87"/>
      <c r="AF74" s="88"/>
      <c r="AG74" s="9"/>
      <c r="AH74" s="87"/>
      <c r="AI74" s="87"/>
      <c r="AJ74" s="87"/>
      <c r="AK74" s="88"/>
      <c r="AL74" s="9"/>
      <c r="AM74" s="87"/>
      <c r="AN74" s="87"/>
      <c r="AO74" s="87"/>
      <c r="AP74" s="88"/>
      <c r="AQ74" s="9"/>
      <c r="AR74" s="87"/>
      <c r="AS74" s="87"/>
      <c r="AT74" s="87"/>
      <c r="AU74" s="88"/>
      <c r="AV74" s="9"/>
      <c r="AW74" s="87"/>
      <c r="AX74" s="87"/>
      <c r="AY74" s="87"/>
      <c r="AZ74" s="88"/>
      <c r="BA74" s="9"/>
      <c r="BB74" s="87"/>
      <c r="BC74" s="87"/>
      <c r="BD74" s="87"/>
      <c r="BE74" s="88"/>
      <c r="BF74" s="9"/>
      <c r="BG74" s="87"/>
      <c r="BH74" s="87"/>
      <c r="BI74" s="87"/>
      <c r="BJ74" s="88"/>
      <c r="BK74" s="9"/>
      <c r="BL74" s="87"/>
      <c r="BM74" s="87"/>
      <c r="BN74" s="87"/>
      <c r="BO74" s="88"/>
      <c r="BP74" s="9"/>
      <c r="BQ74" s="87"/>
      <c r="BR74" s="87"/>
      <c r="BS74" s="87"/>
      <c r="BT74" s="88"/>
      <c r="BU74" s="9"/>
      <c r="BV74" s="87"/>
      <c r="BW74" s="87"/>
      <c r="BX74" s="87"/>
      <c r="BY74" s="88"/>
      <c r="BZ74" s="9"/>
      <c r="CA74" s="87"/>
      <c r="CB74" s="87"/>
      <c r="CC74" s="87"/>
      <c r="CD74" s="88"/>
      <c r="CE74" s="9"/>
      <c r="CF74" s="87"/>
      <c r="CG74" s="87"/>
      <c r="CH74" s="87"/>
      <c r="CI74" s="88"/>
      <c r="CJ74" s="9"/>
      <c r="CK74" s="87"/>
      <c r="CL74" s="87"/>
      <c r="CM74" s="87"/>
      <c r="CN74" s="88"/>
      <c r="CO74" s="9"/>
      <c r="CP74" s="87"/>
      <c r="CQ74" s="87"/>
      <c r="CR74" s="87"/>
      <c r="CS74" s="88"/>
      <c r="CT74" s="9"/>
      <c r="CU74" s="87"/>
      <c r="CV74" s="87"/>
      <c r="CW74" s="87"/>
      <c r="CX74" s="88"/>
      <c r="CY74" s="9"/>
      <c r="CZ74" s="87"/>
      <c r="DA74" s="87"/>
      <c r="DB74" s="87"/>
      <c r="DC74" s="88"/>
      <c r="DD74" s="9"/>
      <c r="DE74" s="87"/>
      <c r="DF74" s="87"/>
      <c r="DG74" s="87"/>
      <c r="DH74" s="88"/>
      <c r="DI74" s="9"/>
      <c r="DJ74" s="87"/>
      <c r="DK74" s="87"/>
      <c r="DL74" s="87"/>
      <c r="DM74" s="88"/>
      <c r="DN74" s="9"/>
      <c r="DO74" s="87"/>
      <c r="DP74" s="87"/>
      <c r="DQ74" s="87"/>
      <c r="DR74" s="88"/>
      <c r="DS74" s="9"/>
      <c r="DT74" s="87"/>
      <c r="DU74" s="87"/>
      <c r="DV74" s="87"/>
      <c r="DW74" s="88"/>
      <c r="DX74" s="9"/>
      <c r="DY74" s="87"/>
      <c r="DZ74" s="87"/>
      <c r="EA74" s="87"/>
      <c r="EB74" s="88"/>
      <c r="EC74" s="9"/>
      <c r="ED74" s="87"/>
      <c r="EE74" s="87"/>
      <c r="EF74" s="87"/>
      <c r="EG74" s="88"/>
      <c r="EH74" s="9"/>
      <c r="EI74" s="87"/>
      <c r="EJ74" s="87"/>
      <c r="EK74" s="87"/>
      <c r="EL74" s="88"/>
      <c r="EM74" s="9"/>
      <c r="EN74" s="87"/>
      <c r="EO74" s="87"/>
      <c r="EP74" s="87"/>
      <c r="EQ74" s="88"/>
    </row>
    <row r="75" spans="1:147" ht="13.5" customHeight="1">
      <c r="A75" s="82"/>
      <c r="C75" s="9"/>
      <c r="D75" s="87"/>
      <c r="E75" s="87"/>
      <c r="F75" s="87"/>
      <c r="G75" s="7"/>
      <c r="H75" s="9"/>
      <c r="I75" s="87"/>
      <c r="J75" s="87"/>
      <c r="K75" s="87"/>
      <c r="L75" s="88"/>
      <c r="M75" s="7"/>
      <c r="N75" s="7"/>
      <c r="O75" s="7"/>
      <c r="P75" s="7"/>
      <c r="Q75" s="7"/>
      <c r="R75" s="87"/>
      <c r="S75" s="87"/>
      <c r="T75" s="87"/>
      <c r="U75" s="87"/>
      <c r="V75" s="7"/>
      <c r="W75" s="9"/>
      <c r="X75" s="87"/>
      <c r="Y75" s="87"/>
      <c r="Z75" s="87"/>
      <c r="AA75" s="88"/>
      <c r="AB75" s="9"/>
      <c r="AC75" s="87"/>
      <c r="AD75" s="87"/>
      <c r="AE75" s="87"/>
      <c r="AF75" s="88"/>
      <c r="AG75" s="9"/>
      <c r="AH75" s="87"/>
      <c r="AI75" s="87"/>
      <c r="AJ75" s="87"/>
      <c r="AK75" s="88"/>
      <c r="AL75" s="9"/>
      <c r="AM75" s="87"/>
      <c r="AN75" s="87"/>
      <c r="AO75" s="87"/>
      <c r="AP75" s="88"/>
      <c r="AQ75" s="9"/>
      <c r="AR75" s="87"/>
      <c r="AS75" s="87"/>
      <c r="AT75" s="87"/>
      <c r="AU75" s="88"/>
      <c r="AV75" s="9"/>
      <c r="AW75" s="87"/>
      <c r="AX75" s="87"/>
      <c r="AY75" s="87"/>
      <c r="AZ75" s="88"/>
      <c r="BA75" s="9"/>
      <c r="BB75" s="87"/>
      <c r="BC75" s="87"/>
      <c r="BD75" s="87"/>
      <c r="BE75" s="88"/>
      <c r="BF75" s="9"/>
      <c r="BG75" s="87"/>
      <c r="BH75" s="87"/>
      <c r="BI75" s="87"/>
      <c r="BJ75" s="88"/>
      <c r="BK75" s="9"/>
      <c r="BL75" s="87"/>
      <c r="BM75" s="87"/>
      <c r="BN75" s="87"/>
      <c r="BO75" s="88"/>
      <c r="BP75" s="9"/>
      <c r="BQ75" s="87"/>
      <c r="BR75" s="87"/>
      <c r="BS75" s="87"/>
      <c r="BT75" s="88"/>
      <c r="BU75" s="9"/>
      <c r="BV75" s="87"/>
      <c r="BW75" s="87"/>
      <c r="BX75" s="87"/>
      <c r="BY75" s="88"/>
      <c r="BZ75" s="9"/>
      <c r="CA75" s="87"/>
      <c r="CB75" s="87"/>
      <c r="CC75" s="87"/>
      <c r="CD75" s="88"/>
      <c r="CE75" s="9"/>
      <c r="CF75" s="87"/>
      <c r="CG75" s="87"/>
      <c r="CH75" s="87"/>
      <c r="CI75" s="88"/>
      <c r="CJ75" s="9"/>
      <c r="CK75" s="87"/>
      <c r="CL75" s="87"/>
      <c r="CM75" s="87"/>
      <c r="CN75" s="88"/>
      <c r="CO75" s="9"/>
      <c r="CP75" s="87"/>
      <c r="CQ75" s="87"/>
      <c r="CR75" s="87"/>
      <c r="CS75" s="88"/>
      <c r="CT75" s="9"/>
      <c r="CU75" s="87"/>
      <c r="CV75" s="87"/>
      <c r="CW75" s="87"/>
      <c r="CX75" s="88"/>
      <c r="CY75" s="9"/>
      <c r="CZ75" s="87"/>
      <c r="DA75" s="87"/>
      <c r="DB75" s="87"/>
      <c r="DC75" s="88"/>
      <c r="DD75" s="9"/>
      <c r="DE75" s="87"/>
      <c r="DF75" s="87"/>
      <c r="DG75" s="87"/>
      <c r="DH75" s="88"/>
      <c r="DI75" s="9"/>
      <c r="DJ75" s="87"/>
      <c r="DK75" s="87"/>
      <c r="DL75" s="87"/>
      <c r="DM75" s="88"/>
      <c r="DN75" s="9"/>
      <c r="DO75" s="87"/>
      <c r="DP75" s="87"/>
      <c r="DQ75" s="87"/>
      <c r="DR75" s="88"/>
      <c r="DS75" s="9"/>
      <c r="DT75" s="87"/>
      <c r="DU75" s="87"/>
      <c r="DV75" s="87"/>
      <c r="DW75" s="88"/>
      <c r="DX75" s="9"/>
      <c r="DY75" s="87"/>
      <c r="DZ75" s="87"/>
      <c r="EA75" s="87"/>
      <c r="EB75" s="88"/>
      <c r="EC75" s="9"/>
      <c r="ED75" s="87"/>
      <c r="EE75" s="87"/>
      <c r="EF75" s="87"/>
      <c r="EG75" s="88"/>
      <c r="EH75" s="9"/>
      <c r="EI75" s="87"/>
      <c r="EJ75" s="87"/>
      <c r="EK75" s="87"/>
      <c r="EL75" s="88"/>
      <c r="EM75" s="9"/>
      <c r="EN75" s="87"/>
      <c r="EO75" s="87"/>
      <c r="EP75" s="87"/>
      <c r="EQ75" s="88"/>
    </row>
    <row r="76" spans="1:147" ht="13.5" customHeight="1">
      <c r="A76" s="82"/>
      <c r="C76" s="9"/>
      <c r="D76" s="87"/>
      <c r="E76" s="87"/>
      <c r="F76" s="87"/>
      <c r="G76" s="7"/>
      <c r="H76" s="9"/>
      <c r="I76" s="87"/>
      <c r="J76" s="87"/>
      <c r="K76" s="87"/>
      <c r="L76" s="88"/>
      <c r="M76" s="7"/>
      <c r="N76" s="7"/>
      <c r="O76" s="7"/>
      <c r="P76" s="7"/>
      <c r="Q76" s="7"/>
      <c r="R76" s="87"/>
      <c r="S76" s="87"/>
      <c r="T76" s="87"/>
      <c r="U76" s="87"/>
      <c r="V76" s="7"/>
      <c r="W76" s="9"/>
      <c r="X76" s="87"/>
      <c r="Y76" s="87"/>
      <c r="Z76" s="87"/>
      <c r="AA76" s="88"/>
      <c r="AB76" s="9"/>
      <c r="AC76" s="87"/>
      <c r="AD76" s="87"/>
      <c r="AE76" s="87"/>
      <c r="AF76" s="88"/>
      <c r="AG76" s="9"/>
      <c r="AH76" s="87"/>
      <c r="AI76" s="87"/>
      <c r="AJ76" s="87"/>
      <c r="AK76" s="88"/>
      <c r="AL76" s="9"/>
      <c r="AM76" s="87"/>
      <c r="AN76" s="87"/>
      <c r="AO76" s="87"/>
      <c r="AP76" s="88"/>
      <c r="AQ76" s="9"/>
      <c r="AR76" s="87"/>
      <c r="AS76" s="87"/>
      <c r="AT76" s="87"/>
      <c r="AU76" s="88"/>
      <c r="AV76" s="9"/>
      <c r="AW76" s="87"/>
      <c r="AX76" s="87"/>
      <c r="AY76" s="87"/>
      <c r="AZ76" s="88"/>
      <c r="BA76" s="9"/>
      <c r="BB76" s="87"/>
      <c r="BC76" s="87"/>
      <c r="BD76" s="87"/>
      <c r="BE76" s="88"/>
      <c r="BF76" s="9"/>
      <c r="BG76" s="87"/>
      <c r="BH76" s="87"/>
      <c r="BI76" s="87"/>
      <c r="BJ76" s="88"/>
      <c r="BK76" s="9"/>
      <c r="BL76" s="87"/>
      <c r="BM76" s="87"/>
      <c r="BN76" s="87"/>
      <c r="BO76" s="88"/>
      <c r="BP76" s="9"/>
      <c r="BQ76" s="87"/>
      <c r="BR76" s="87"/>
      <c r="BS76" s="87"/>
      <c r="BT76" s="88"/>
      <c r="BU76" s="9"/>
      <c r="BV76" s="87"/>
      <c r="BW76" s="87"/>
      <c r="BX76" s="87"/>
      <c r="BY76" s="88"/>
      <c r="BZ76" s="9"/>
      <c r="CA76" s="87"/>
      <c r="CB76" s="87"/>
      <c r="CC76" s="87"/>
      <c r="CD76" s="88"/>
      <c r="CE76" s="9"/>
      <c r="CF76" s="87"/>
      <c r="CG76" s="87"/>
      <c r="CH76" s="87"/>
      <c r="CI76" s="88"/>
      <c r="CJ76" s="9"/>
      <c r="CK76" s="87"/>
      <c r="CL76" s="87"/>
      <c r="CM76" s="87"/>
      <c r="CN76" s="88"/>
      <c r="CO76" s="9"/>
      <c r="CP76" s="87"/>
      <c r="CQ76" s="87"/>
      <c r="CR76" s="87"/>
      <c r="CS76" s="88"/>
      <c r="CT76" s="9"/>
      <c r="CU76" s="87"/>
      <c r="CV76" s="87"/>
      <c r="CW76" s="87"/>
      <c r="CX76" s="88"/>
      <c r="CY76" s="9"/>
      <c r="CZ76" s="87"/>
      <c r="DA76" s="87"/>
      <c r="DB76" s="87"/>
      <c r="DC76" s="88"/>
      <c r="DD76" s="9"/>
      <c r="DE76" s="87"/>
      <c r="DF76" s="87"/>
      <c r="DG76" s="87"/>
      <c r="DH76" s="88"/>
      <c r="DI76" s="9"/>
      <c r="DJ76" s="87"/>
      <c r="DK76" s="87"/>
      <c r="DL76" s="87"/>
      <c r="DM76" s="88"/>
      <c r="DN76" s="9"/>
      <c r="DO76" s="87"/>
      <c r="DP76" s="87"/>
      <c r="DQ76" s="87"/>
      <c r="DR76" s="88"/>
      <c r="DS76" s="9"/>
      <c r="DT76" s="87"/>
      <c r="DU76" s="87"/>
      <c r="DV76" s="87"/>
      <c r="DW76" s="88"/>
      <c r="DX76" s="9"/>
      <c r="DY76" s="87"/>
      <c r="DZ76" s="87"/>
      <c r="EA76" s="87"/>
      <c r="EB76" s="88"/>
      <c r="EC76" s="9"/>
      <c r="ED76" s="87"/>
      <c r="EE76" s="87"/>
      <c r="EF76" s="87"/>
      <c r="EG76" s="88"/>
      <c r="EH76" s="9"/>
      <c r="EI76" s="87"/>
      <c r="EJ76" s="87"/>
      <c r="EK76" s="87"/>
      <c r="EL76" s="88"/>
      <c r="EM76" s="9"/>
      <c r="EN76" s="87"/>
      <c r="EO76" s="87"/>
      <c r="EP76" s="87"/>
      <c r="EQ76" s="88"/>
    </row>
    <row r="77" spans="1:147" ht="13.5" customHeight="1">
      <c r="A77" s="82"/>
      <c r="C77" s="9"/>
      <c r="D77" s="87"/>
      <c r="E77" s="87"/>
      <c r="F77" s="87"/>
      <c r="G77" s="7"/>
      <c r="H77" s="9"/>
      <c r="I77" s="87"/>
      <c r="J77" s="87"/>
      <c r="K77" s="87"/>
      <c r="L77" s="88"/>
      <c r="M77" s="7"/>
      <c r="N77" s="7"/>
      <c r="O77" s="7"/>
      <c r="P77" s="7"/>
      <c r="Q77" s="7"/>
      <c r="R77" s="87"/>
      <c r="S77" s="87"/>
      <c r="T77" s="87"/>
      <c r="U77" s="87"/>
      <c r="V77" s="7"/>
      <c r="W77" s="9"/>
      <c r="X77" s="87"/>
      <c r="Y77" s="87"/>
      <c r="Z77" s="87"/>
      <c r="AA77" s="88"/>
      <c r="AB77" s="9"/>
      <c r="AC77" s="87"/>
      <c r="AD77" s="87"/>
      <c r="AE77" s="87"/>
      <c r="AF77" s="88"/>
      <c r="AG77" s="9"/>
      <c r="AH77" s="87"/>
      <c r="AI77" s="87"/>
      <c r="AJ77" s="87"/>
      <c r="AK77" s="88"/>
      <c r="AL77" s="9"/>
      <c r="AM77" s="87"/>
      <c r="AN77" s="87"/>
      <c r="AO77" s="87"/>
      <c r="AP77" s="88"/>
      <c r="AQ77" s="9"/>
      <c r="AR77" s="87"/>
      <c r="AS77" s="87"/>
      <c r="AT77" s="87"/>
      <c r="AU77" s="88"/>
      <c r="AV77" s="9"/>
      <c r="AW77" s="87"/>
      <c r="AX77" s="87"/>
      <c r="AY77" s="87"/>
      <c r="AZ77" s="88"/>
      <c r="BA77" s="9"/>
      <c r="BB77" s="87"/>
      <c r="BC77" s="87"/>
      <c r="BD77" s="87"/>
      <c r="BE77" s="88"/>
      <c r="BF77" s="9"/>
      <c r="BG77" s="87"/>
      <c r="BH77" s="87"/>
      <c r="BI77" s="87"/>
      <c r="BJ77" s="88"/>
      <c r="BK77" s="9"/>
      <c r="BL77" s="87"/>
      <c r="BM77" s="87"/>
      <c r="BN77" s="87"/>
      <c r="BO77" s="88"/>
      <c r="BP77" s="9"/>
      <c r="BQ77" s="87"/>
      <c r="BR77" s="87"/>
      <c r="BS77" s="87"/>
      <c r="BT77" s="88"/>
      <c r="BU77" s="9"/>
      <c r="BV77" s="87"/>
      <c r="BW77" s="87"/>
      <c r="BX77" s="87"/>
      <c r="BY77" s="88"/>
      <c r="BZ77" s="9"/>
      <c r="CA77" s="87"/>
      <c r="CB77" s="87"/>
      <c r="CC77" s="87"/>
      <c r="CD77" s="88"/>
      <c r="CE77" s="9"/>
      <c r="CF77" s="87"/>
      <c r="CG77" s="87"/>
      <c r="CH77" s="87"/>
      <c r="CI77" s="88"/>
      <c r="CJ77" s="9"/>
      <c r="CK77" s="87"/>
      <c r="CL77" s="87"/>
      <c r="CM77" s="87"/>
      <c r="CN77" s="88"/>
      <c r="CO77" s="9"/>
      <c r="CP77" s="87"/>
      <c r="CQ77" s="87"/>
      <c r="CR77" s="87"/>
      <c r="CS77" s="88"/>
      <c r="CT77" s="9"/>
      <c r="CU77" s="87"/>
      <c r="CV77" s="87"/>
      <c r="CW77" s="87"/>
      <c r="CX77" s="88"/>
      <c r="CY77" s="9"/>
      <c r="CZ77" s="87"/>
      <c r="DA77" s="87"/>
      <c r="DB77" s="87"/>
      <c r="DC77" s="88"/>
      <c r="DD77" s="9"/>
      <c r="DE77" s="87"/>
      <c r="DF77" s="87"/>
      <c r="DG77" s="87"/>
      <c r="DH77" s="88"/>
      <c r="DI77" s="9"/>
      <c r="DJ77" s="87"/>
      <c r="DK77" s="87"/>
      <c r="DL77" s="87"/>
      <c r="DM77" s="88"/>
      <c r="DN77" s="9"/>
      <c r="DO77" s="87"/>
      <c r="DP77" s="87"/>
      <c r="DQ77" s="87"/>
      <c r="DR77" s="88"/>
      <c r="DS77" s="9"/>
      <c r="DT77" s="87"/>
      <c r="DU77" s="87"/>
      <c r="DV77" s="87"/>
      <c r="DW77" s="88"/>
      <c r="DX77" s="9"/>
      <c r="DY77" s="87"/>
      <c r="DZ77" s="87"/>
      <c r="EA77" s="87"/>
      <c r="EB77" s="88"/>
      <c r="EC77" s="9"/>
      <c r="ED77" s="87"/>
      <c r="EE77" s="87"/>
      <c r="EF77" s="87"/>
      <c r="EG77" s="88"/>
      <c r="EH77" s="9"/>
      <c r="EI77" s="87"/>
      <c r="EJ77" s="87"/>
      <c r="EK77" s="87"/>
      <c r="EL77" s="88"/>
      <c r="EM77" s="9"/>
      <c r="EN77" s="87"/>
      <c r="EO77" s="87"/>
      <c r="EP77" s="87"/>
      <c r="EQ77" s="88"/>
    </row>
    <row r="78" spans="1:147" ht="13.5" customHeight="1">
      <c r="A78" s="82"/>
      <c r="C78" s="9"/>
      <c r="D78" s="87"/>
      <c r="E78" s="87"/>
      <c r="F78" s="87"/>
      <c r="G78" s="7"/>
      <c r="H78" s="9"/>
      <c r="I78" s="87"/>
      <c r="J78" s="87"/>
      <c r="K78" s="87"/>
      <c r="L78" s="88"/>
      <c r="M78" s="7"/>
      <c r="N78" s="7"/>
      <c r="O78" s="7"/>
      <c r="P78" s="7"/>
      <c r="Q78" s="7"/>
      <c r="R78" s="87"/>
      <c r="S78" s="87"/>
      <c r="T78" s="87"/>
      <c r="U78" s="87"/>
      <c r="V78" s="7"/>
      <c r="W78" s="9"/>
      <c r="X78" s="87"/>
      <c r="Y78" s="87"/>
      <c r="Z78" s="87"/>
      <c r="AA78" s="88"/>
      <c r="AB78" s="9"/>
      <c r="AC78" s="87"/>
      <c r="AD78" s="87"/>
      <c r="AE78" s="87"/>
      <c r="AF78" s="88"/>
      <c r="AG78" s="9"/>
      <c r="AH78" s="87"/>
      <c r="AI78" s="87"/>
      <c r="AJ78" s="87"/>
      <c r="AK78" s="88"/>
      <c r="AL78" s="9"/>
      <c r="AM78" s="87"/>
      <c r="AN78" s="87"/>
      <c r="AO78" s="87"/>
      <c r="AP78" s="88"/>
      <c r="AQ78" s="9"/>
      <c r="AR78" s="87"/>
      <c r="AS78" s="87"/>
      <c r="AT78" s="87"/>
      <c r="AU78" s="88"/>
      <c r="AV78" s="9"/>
      <c r="AW78" s="87"/>
      <c r="AX78" s="87"/>
      <c r="AY78" s="87"/>
      <c r="AZ78" s="88"/>
      <c r="BA78" s="9"/>
      <c r="BB78" s="87"/>
      <c r="BC78" s="87"/>
      <c r="BD78" s="87"/>
      <c r="BE78" s="88"/>
      <c r="BF78" s="9"/>
      <c r="BG78" s="87"/>
      <c r="BH78" s="87"/>
      <c r="BI78" s="87"/>
      <c r="BJ78" s="88"/>
      <c r="BK78" s="9"/>
      <c r="BL78" s="87"/>
      <c r="BM78" s="87"/>
      <c r="BN78" s="87"/>
      <c r="BO78" s="88"/>
      <c r="BP78" s="9"/>
      <c r="BQ78" s="87"/>
      <c r="BR78" s="87"/>
      <c r="BS78" s="87"/>
      <c r="BT78" s="88"/>
      <c r="BU78" s="9"/>
      <c r="BV78" s="87"/>
      <c r="BW78" s="87"/>
      <c r="BX78" s="87"/>
      <c r="BY78" s="88"/>
      <c r="BZ78" s="9"/>
      <c r="CA78" s="87"/>
      <c r="CB78" s="87"/>
      <c r="CC78" s="87"/>
      <c r="CD78" s="88"/>
      <c r="CE78" s="9"/>
      <c r="CF78" s="87"/>
      <c r="CG78" s="87"/>
      <c r="CH78" s="87"/>
      <c r="CI78" s="88"/>
      <c r="CJ78" s="9"/>
      <c r="CK78" s="87"/>
      <c r="CL78" s="87"/>
      <c r="CM78" s="87"/>
      <c r="CN78" s="88"/>
      <c r="CO78" s="9"/>
      <c r="CP78" s="87"/>
      <c r="CQ78" s="87"/>
      <c r="CR78" s="87"/>
      <c r="CS78" s="88"/>
      <c r="CT78" s="9"/>
      <c r="CU78" s="87"/>
      <c r="CV78" s="87"/>
      <c r="CW78" s="87"/>
      <c r="CX78" s="88"/>
      <c r="CY78" s="9"/>
      <c r="CZ78" s="87"/>
      <c r="DA78" s="87"/>
      <c r="DB78" s="87"/>
      <c r="DC78" s="88"/>
      <c r="DD78" s="9"/>
      <c r="DE78" s="87"/>
      <c r="DF78" s="87"/>
      <c r="DG78" s="87"/>
      <c r="DH78" s="88"/>
      <c r="DI78" s="9"/>
      <c r="DJ78" s="87"/>
      <c r="DK78" s="87"/>
      <c r="DL78" s="87"/>
      <c r="DM78" s="88"/>
      <c r="DN78" s="9"/>
      <c r="DO78" s="87"/>
      <c r="DP78" s="87"/>
      <c r="DQ78" s="87"/>
      <c r="DR78" s="88"/>
      <c r="DS78" s="9"/>
      <c r="DT78" s="87"/>
      <c r="DU78" s="87"/>
      <c r="DV78" s="87"/>
      <c r="DW78" s="88"/>
      <c r="DX78" s="9"/>
      <c r="DY78" s="87"/>
      <c r="DZ78" s="87"/>
      <c r="EA78" s="87"/>
      <c r="EB78" s="88"/>
      <c r="EC78" s="9"/>
      <c r="ED78" s="87"/>
      <c r="EE78" s="87"/>
      <c r="EF78" s="87"/>
      <c r="EG78" s="88"/>
      <c r="EH78" s="9"/>
      <c r="EI78" s="87"/>
      <c r="EJ78" s="87"/>
      <c r="EK78" s="87"/>
      <c r="EL78" s="88"/>
      <c r="EM78" s="9"/>
      <c r="EN78" s="87"/>
      <c r="EO78" s="87"/>
      <c r="EP78" s="87"/>
      <c r="EQ78" s="88"/>
    </row>
    <row r="79" spans="1:147" ht="13.5" customHeight="1">
      <c r="A79" s="82"/>
      <c r="C79" s="9"/>
      <c r="D79" s="87"/>
      <c r="E79" s="87"/>
      <c r="F79" s="87"/>
      <c r="G79" s="7"/>
      <c r="H79" s="9"/>
      <c r="I79" s="87"/>
      <c r="J79" s="87"/>
      <c r="K79" s="87"/>
      <c r="L79" s="88"/>
      <c r="M79" s="7"/>
      <c r="N79" s="7"/>
      <c r="O79" s="7"/>
      <c r="P79" s="7"/>
      <c r="Q79" s="7"/>
      <c r="R79" s="87"/>
      <c r="S79" s="87"/>
      <c r="T79" s="87"/>
      <c r="U79" s="87"/>
      <c r="V79" s="7"/>
      <c r="W79" s="9"/>
      <c r="X79" s="87"/>
      <c r="Y79" s="87"/>
      <c r="Z79" s="87"/>
      <c r="AA79" s="88"/>
      <c r="AB79" s="9"/>
      <c r="AC79" s="87"/>
      <c r="AD79" s="87"/>
      <c r="AE79" s="87"/>
      <c r="AF79" s="88"/>
      <c r="AG79" s="9"/>
      <c r="AH79" s="87"/>
      <c r="AI79" s="87"/>
      <c r="AJ79" s="87"/>
      <c r="AK79" s="88"/>
      <c r="AL79" s="9"/>
      <c r="AM79" s="87"/>
      <c r="AN79" s="87"/>
      <c r="AO79" s="87"/>
      <c r="AP79" s="88"/>
      <c r="AQ79" s="9"/>
      <c r="AR79" s="87"/>
      <c r="AS79" s="87"/>
      <c r="AT79" s="87"/>
      <c r="AU79" s="88"/>
      <c r="AV79" s="9"/>
      <c r="AW79" s="87"/>
      <c r="AX79" s="87"/>
      <c r="AY79" s="87"/>
      <c r="AZ79" s="88"/>
      <c r="BA79" s="9"/>
      <c r="BB79" s="87"/>
      <c r="BC79" s="87"/>
      <c r="BD79" s="87"/>
      <c r="BE79" s="88"/>
      <c r="BF79" s="9"/>
      <c r="BG79" s="87"/>
      <c r="BH79" s="87"/>
      <c r="BI79" s="87"/>
      <c r="BJ79" s="88"/>
      <c r="BK79" s="9"/>
      <c r="BL79" s="87"/>
      <c r="BM79" s="87"/>
      <c r="BN79" s="87"/>
      <c r="BO79" s="88"/>
      <c r="BP79" s="9"/>
      <c r="BQ79" s="87"/>
      <c r="BR79" s="87"/>
      <c r="BS79" s="87"/>
      <c r="BT79" s="88"/>
      <c r="BU79" s="9"/>
      <c r="BV79" s="87"/>
      <c r="BW79" s="87"/>
      <c r="BX79" s="87"/>
      <c r="BY79" s="88"/>
      <c r="BZ79" s="9"/>
      <c r="CA79" s="87"/>
      <c r="CB79" s="87"/>
      <c r="CC79" s="87"/>
      <c r="CD79" s="88"/>
      <c r="CE79" s="9"/>
      <c r="CF79" s="87"/>
      <c r="CG79" s="87"/>
      <c r="CH79" s="87"/>
      <c r="CI79" s="88"/>
      <c r="CJ79" s="9"/>
      <c r="CK79" s="87"/>
      <c r="CL79" s="87"/>
      <c r="CM79" s="87"/>
      <c r="CN79" s="88"/>
      <c r="CO79" s="9"/>
      <c r="CP79" s="87"/>
      <c r="CQ79" s="87"/>
      <c r="CR79" s="87"/>
      <c r="CS79" s="88"/>
      <c r="CT79" s="9"/>
      <c r="CU79" s="87"/>
      <c r="CV79" s="87"/>
      <c r="CW79" s="87"/>
      <c r="CX79" s="88"/>
      <c r="CY79" s="9"/>
      <c r="CZ79" s="87"/>
      <c r="DA79" s="87"/>
      <c r="DB79" s="87"/>
      <c r="DC79" s="88"/>
      <c r="DD79" s="9"/>
      <c r="DE79" s="87"/>
      <c r="DF79" s="87"/>
      <c r="DG79" s="87"/>
      <c r="DH79" s="88"/>
      <c r="DI79" s="9"/>
      <c r="DJ79" s="87"/>
      <c r="DK79" s="87"/>
      <c r="DL79" s="87"/>
      <c r="DM79" s="88"/>
      <c r="DN79" s="9"/>
      <c r="DO79" s="87"/>
      <c r="DP79" s="87"/>
      <c r="DQ79" s="87"/>
      <c r="DR79" s="88"/>
      <c r="DS79" s="9"/>
      <c r="DT79" s="87"/>
      <c r="DU79" s="87"/>
      <c r="DV79" s="87"/>
      <c r="DW79" s="88"/>
      <c r="DX79" s="9"/>
      <c r="DY79" s="87"/>
      <c r="DZ79" s="87"/>
      <c r="EA79" s="87"/>
      <c r="EB79" s="88"/>
      <c r="EC79" s="9"/>
      <c r="ED79" s="87"/>
      <c r="EE79" s="87"/>
      <c r="EF79" s="87"/>
      <c r="EG79" s="88"/>
      <c r="EH79" s="9"/>
      <c r="EI79" s="87"/>
      <c r="EJ79" s="87"/>
      <c r="EK79" s="87"/>
      <c r="EL79" s="88"/>
      <c r="EM79" s="9"/>
      <c r="EN79" s="87"/>
      <c r="EO79" s="87"/>
      <c r="EP79" s="87"/>
      <c r="EQ79" s="88"/>
    </row>
    <row r="80" spans="1:147" ht="13.5" customHeight="1">
      <c r="A80" s="82"/>
      <c r="C80" s="9"/>
      <c r="D80" s="87"/>
      <c r="E80" s="87"/>
      <c r="F80" s="87"/>
      <c r="G80" s="7"/>
      <c r="H80" s="9"/>
      <c r="I80" s="87"/>
      <c r="J80" s="87"/>
      <c r="K80" s="87"/>
      <c r="L80" s="88"/>
      <c r="M80" s="7"/>
      <c r="N80" s="7"/>
      <c r="O80" s="7"/>
      <c r="P80" s="7"/>
      <c r="Q80" s="7"/>
      <c r="R80" s="87"/>
      <c r="S80" s="87"/>
      <c r="T80" s="87"/>
      <c r="U80" s="87"/>
      <c r="V80" s="7"/>
      <c r="W80" s="9"/>
      <c r="X80" s="87"/>
      <c r="Y80" s="87"/>
      <c r="Z80" s="87"/>
      <c r="AA80" s="88"/>
      <c r="AB80" s="9"/>
      <c r="AC80" s="87"/>
      <c r="AD80" s="87"/>
      <c r="AE80" s="87"/>
      <c r="AF80" s="88"/>
      <c r="AG80" s="9"/>
      <c r="AH80" s="87"/>
      <c r="AI80" s="87"/>
      <c r="AJ80" s="87"/>
      <c r="AK80" s="88"/>
      <c r="AL80" s="9"/>
      <c r="AM80" s="87"/>
      <c r="AN80" s="87"/>
      <c r="AO80" s="87"/>
      <c r="AP80" s="88"/>
      <c r="AQ80" s="9"/>
      <c r="AR80" s="87"/>
      <c r="AS80" s="87"/>
      <c r="AT80" s="87"/>
      <c r="AU80" s="88"/>
      <c r="AV80" s="9"/>
      <c r="AW80" s="87"/>
      <c r="AX80" s="87"/>
      <c r="AY80" s="87"/>
      <c r="AZ80" s="88"/>
      <c r="BA80" s="9"/>
      <c r="BB80" s="87"/>
      <c r="BC80" s="87"/>
      <c r="BD80" s="87"/>
      <c r="BE80" s="88"/>
      <c r="BF80" s="9"/>
      <c r="BG80" s="87"/>
      <c r="BH80" s="87"/>
      <c r="BI80" s="87"/>
      <c r="BJ80" s="88"/>
      <c r="BK80" s="9"/>
      <c r="BL80" s="87"/>
      <c r="BM80" s="87"/>
      <c r="BN80" s="87"/>
      <c r="BO80" s="88"/>
      <c r="BP80" s="9"/>
      <c r="BQ80" s="87"/>
      <c r="BR80" s="87"/>
      <c r="BS80" s="87"/>
      <c r="BT80" s="88"/>
      <c r="BU80" s="9"/>
      <c r="BV80" s="87"/>
      <c r="BW80" s="87"/>
      <c r="BX80" s="87"/>
      <c r="BY80" s="88"/>
      <c r="BZ80" s="9"/>
      <c r="CA80" s="87"/>
      <c r="CB80" s="87"/>
      <c r="CC80" s="87"/>
      <c r="CD80" s="88"/>
      <c r="CE80" s="9"/>
      <c r="CF80" s="87"/>
      <c r="CG80" s="87"/>
      <c r="CH80" s="87"/>
      <c r="CI80" s="88"/>
      <c r="CJ80" s="9"/>
      <c r="CK80" s="87"/>
      <c r="CL80" s="87"/>
      <c r="CM80" s="87"/>
      <c r="CN80" s="88"/>
      <c r="CO80" s="9"/>
      <c r="CP80" s="87"/>
      <c r="CQ80" s="87"/>
      <c r="CR80" s="87"/>
      <c r="CS80" s="88"/>
      <c r="CT80" s="9"/>
      <c r="CU80" s="87"/>
      <c r="CV80" s="87"/>
      <c r="CW80" s="87"/>
      <c r="CX80" s="88"/>
      <c r="CY80" s="9"/>
      <c r="CZ80" s="87"/>
      <c r="DA80" s="87"/>
      <c r="DB80" s="87"/>
      <c r="DC80" s="88"/>
      <c r="DD80" s="9"/>
      <c r="DE80" s="87"/>
      <c r="DF80" s="87"/>
      <c r="DG80" s="87"/>
      <c r="DH80" s="88"/>
      <c r="DI80" s="9"/>
      <c r="DJ80" s="87"/>
      <c r="DK80" s="87"/>
      <c r="DL80" s="87"/>
      <c r="DM80" s="88"/>
      <c r="DN80" s="9"/>
      <c r="DO80" s="87"/>
      <c r="DP80" s="87"/>
      <c r="DQ80" s="87"/>
      <c r="DR80" s="88"/>
      <c r="DS80" s="9"/>
      <c r="DT80" s="87"/>
      <c r="DU80" s="87"/>
      <c r="DV80" s="87"/>
      <c r="DW80" s="88"/>
      <c r="DX80" s="9"/>
      <c r="DY80" s="87"/>
      <c r="DZ80" s="87"/>
      <c r="EA80" s="87"/>
      <c r="EB80" s="88"/>
      <c r="EC80" s="9"/>
      <c r="ED80" s="87"/>
      <c r="EE80" s="87"/>
      <c r="EF80" s="87"/>
      <c r="EG80" s="88"/>
      <c r="EH80" s="9"/>
      <c r="EI80" s="87"/>
      <c r="EJ80" s="87"/>
      <c r="EK80" s="87"/>
      <c r="EL80" s="88"/>
      <c r="EM80" s="9"/>
      <c r="EN80" s="87"/>
      <c r="EO80" s="87"/>
      <c r="EP80" s="87"/>
      <c r="EQ80" s="88"/>
    </row>
    <row r="81" spans="1:147" ht="13.5" customHeight="1">
      <c r="A81" s="82"/>
      <c r="C81" s="9"/>
      <c r="D81" s="87"/>
      <c r="E81" s="87"/>
      <c r="F81" s="87"/>
      <c r="G81" s="7"/>
      <c r="H81" s="9"/>
      <c r="I81" s="87"/>
      <c r="J81" s="87"/>
      <c r="K81" s="87"/>
      <c r="L81" s="88"/>
      <c r="M81" s="7"/>
      <c r="N81" s="7"/>
      <c r="O81" s="7"/>
      <c r="P81" s="7"/>
      <c r="Q81" s="7"/>
      <c r="R81" s="87"/>
      <c r="S81" s="87"/>
      <c r="T81" s="87"/>
      <c r="U81" s="87"/>
      <c r="V81" s="7"/>
      <c r="W81" s="9"/>
      <c r="X81" s="87"/>
      <c r="Y81" s="87"/>
      <c r="Z81" s="87"/>
      <c r="AA81" s="88"/>
      <c r="AB81" s="9"/>
      <c r="AC81" s="87"/>
      <c r="AD81" s="87"/>
      <c r="AE81" s="87"/>
      <c r="AF81" s="88"/>
      <c r="AG81" s="9"/>
      <c r="AH81" s="87"/>
      <c r="AI81" s="87"/>
      <c r="AJ81" s="87"/>
      <c r="AK81" s="88"/>
      <c r="AL81" s="9"/>
      <c r="AM81" s="87"/>
      <c r="AN81" s="87"/>
      <c r="AO81" s="87"/>
      <c r="AP81" s="88"/>
      <c r="AQ81" s="9"/>
      <c r="AR81" s="87"/>
      <c r="AS81" s="87"/>
      <c r="AT81" s="87"/>
      <c r="AU81" s="88"/>
      <c r="AV81" s="9"/>
      <c r="AW81" s="87"/>
      <c r="AX81" s="87"/>
      <c r="AY81" s="87"/>
      <c r="AZ81" s="88"/>
      <c r="BA81" s="9"/>
      <c r="BB81" s="87"/>
      <c r="BC81" s="87"/>
      <c r="BD81" s="87"/>
      <c r="BE81" s="88"/>
      <c r="BF81" s="9"/>
      <c r="BG81" s="87"/>
      <c r="BH81" s="87"/>
      <c r="BI81" s="87"/>
      <c r="BJ81" s="88"/>
      <c r="BK81" s="9"/>
      <c r="BL81" s="87"/>
      <c r="BM81" s="87"/>
      <c r="BN81" s="87"/>
      <c r="BO81" s="88"/>
      <c r="BP81" s="9"/>
      <c r="BQ81" s="87"/>
      <c r="BR81" s="87"/>
      <c r="BS81" s="87"/>
      <c r="BT81" s="88"/>
      <c r="BU81" s="9"/>
      <c r="BV81" s="87"/>
      <c r="BW81" s="87"/>
      <c r="BX81" s="87"/>
      <c r="BY81" s="88"/>
      <c r="BZ81" s="9"/>
      <c r="CA81" s="87"/>
      <c r="CB81" s="87"/>
      <c r="CC81" s="87"/>
      <c r="CD81" s="88"/>
      <c r="CE81" s="9"/>
      <c r="CF81" s="87"/>
      <c r="CG81" s="87"/>
      <c r="CH81" s="87"/>
      <c r="CI81" s="88"/>
      <c r="CJ81" s="9"/>
      <c r="CK81" s="87"/>
      <c r="CL81" s="87"/>
      <c r="CM81" s="87"/>
      <c r="CN81" s="88"/>
      <c r="CO81" s="9"/>
      <c r="CP81" s="87"/>
      <c r="CQ81" s="87"/>
      <c r="CR81" s="87"/>
      <c r="CS81" s="88"/>
      <c r="CT81" s="9"/>
      <c r="CU81" s="87"/>
      <c r="CV81" s="87"/>
      <c r="CW81" s="87"/>
      <c r="CX81" s="88"/>
      <c r="CY81" s="9"/>
      <c r="CZ81" s="87"/>
      <c r="DA81" s="87"/>
      <c r="DB81" s="87"/>
      <c r="DC81" s="88"/>
      <c r="DD81" s="9"/>
      <c r="DE81" s="87"/>
      <c r="DF81" s="87"/>
      <c r="DG81" s="87"/>
      <c r="DH81" s="88"/>
      <c r="DI81" s="9"/>
      <c r="DJ81" s="87"/>
      <c r="DK81" s="87"/>
      <c r="DL81" s="87"/>
      <c r="DM81" s="88"/>
      <c r="DN81" s="9"/>
      <c r="DO81" s="87"/>
      <c r="DP81" s="87"/>
      <c r="DQ81" s="87"/>
      <c r="DR81" s="88"/>
      <c r="DS81" s="9"/>
      <c r="DT81" s="87"/>
      <c r="DU81" s="87"/>
      <c r="DV81" s="87"/>
      <c r="DW81" s="88"/>
      <c r="DX81" s="9"/>
      <c r="DY81" s="87"/>
      <c r="DZ81" s="87"/>
      <c r="EA81" s="87"/>
      <c r="EB81" s="88"/>
      <c r="EC81" s="9"/>
      <c r="ED81" s="87"/>
      <c r="EE81" s="87"/>
      <c r="EF81" s="87"/>
      <c r="EG81" s="88"/>
      <c r="EH81" s="9"/>
      <c r="EI81" s="87"/>
      <c r="EJ81" s="87"/>
      <c r="EK81" s="87"/>
      <c r="EL81" s="88"/>
      <c r="EM81" s="9"/>
      <c r="EN81" s="87"/>
      <c r="EO81" s="87"/>
      <c r="EP81" s="87"/>
      <c r="EQ81" s="88"/>
    </row>
    <row r="82" spans="1:147" ht="13.5" customHeight="1">
      <c r="A82" s="82"/>
      <c r="C82" s="9"/>
      <c r="D82" s="87"/>
      <c r="E82" s="87"/>
      <c r="F82" s="87"/>
      <c r="G82" s="7"/>
      <c r="H82" s="9"/>
      <c r="I82" s="87"/>
      <c r="J82" s="87"/>
      <c r="K82" s="87"/>
      <c r="L82" s="88"/>
      <c r="M82" s="7"/>
      <c r="N82" s="7"/>
      <c r="O82" s="7"/>
      <c r="P82" s="7"/>
      <c r="Q82" s="7"/>
      <c r="R82" s="87"/>
      <c r="S82" s="87"/>
      <c r="T82" s="87"/>
      <c r="U82" s="87"/>
      <c r="V82" s="7"/>
      <c r="W82" s="9"/>
      <c r="X82" s="87"/>
      <c r="Y82" s="87"/>
      <c r="Z82" s="87"/>
      <c r="AA82" s="88"/>
      <c r="AB82" s="9"/>
      <c r="AC82" s="87"/>
      <c r="AD82" s="87"/>
      <c r="AE82" s="87"/>
      <c r="AF82" s="88"/>
      <c r="AG82" s="9"/>
      <c r="AH82" s="87"/>
      <c r="AI82" s="87"/>
      <c r="AJ82" s="87"/>
      <c r="AK82" s="88"/>
      <c r="AL82" s="9"/>
      <c r="AM82" s="87"/>
      <c r="AN82" s="87"/>
      <c r="AO82" s="87"/>
      <c r="AP82" s="88"/>
      <c r="AQ82" s="9"/>
      <c r="AR82" s="87"/>
      <c r="AS82" s="87"/>
      <c r="AT82" s="87"/>
      <c r="AU82" s="88"/>
      <c r="AV82" s="9"/>
      <c r="AW82" s="87"/>
      <c r="AX82" s="87"/>
      <c r="AY82" s="87"/>
      <c r="AZ82" s="88"/>
      <c r="BA82" s="9"/>
      <c r="BB82" s="87"/>
      <c r="BC82" s="87"/>
      <c r="BD82" s="87"/>
      <c r="BE82" s="88"/>
      <c r="BF82" s="9"/>
      <c r="BG82" s="87"/>
      <c r="BH82" s="87"/>
      <c r="BI82" s="87"/>
      <c r="BJ82" s="88"/>
      <c r="BK82" s="9"/>
      <c r="BL82" s="87"/>
      <c r="BM82" s="87"/>
      <c r="BN82" s="87"/>
      <c r="BO82" s="88"/>
      <c r="BP82" s="9"/>
      <c r="BQ82" s="87"/>
      <c r="BR82" s="87"/>
      <c r="BS82" s="87"/>
      <c r="BT82" s="88"/>
      <c r="BU82" s="9"/>
      <c r="BV82" s="87"/>
      <c r="BW82" s="87"/>
      <c r="BX82" s="87"/>
      <c r="BY82" s="88"/>
      <c r="BZ82" s="9"/>
      <c r="CA82" s="87"/>
      <c r="CB82" s="87"/>
      <c r="CC82" s="87"/>
      <c r="CD82" s="88"/>
      <c r="CE82" s="9"/>
      <c r="CF82" s="87"/>
      <c r="CG82" s="87"/>
      <c r="CH82" s="87"/>
      <c r="CI82" s="88"/>
      <c r="CJ82" s="9"/>
      <c r="CK82" s="87"/>
      <c r="CL82" s="87"/>
      <c r="CM82" s="87"/>
      <c r="CN82" s="88"/>
      <c r="CO82" s="9"/>
      <c r="CP82" s="87"/>
      <c r="CQ82" s="87"/>
      <c r="CR82" s="87"/>
      <c r="CS82" s="88"/>
      <c r="CT82" s="9"/>
      <c r="CU82" s="87"/>
      <c r="CV82" s="87"/>
      <c r="CW82" s="87"/>
      <c r="CX82" s="88"/>
      <c r="CY82" s="9"/>
      <c r="CZ82" s="87"/>
      <c r="DA82" s="87"/>
      <c r="DB82" s="87"/>
      <c r="DC82" s="88"/>
      <c r="DD82" s="9"/>
      <c r="DE82" s="87"/>
      <c r="DF82" s="87"/>
      <c r="DG82" s="87"/>
      <c r="DH82" s="88"/>
      <c r="DI82" s="9"/>
      <c r="DJ82" s="87"/>
      <c r="DK82" s="87"/>
      <c r="DL82" s="87"/>
      <c r="DM82" s="88"/>
      <c r="DN82" s="9"/>
      <c r="DO82" s="87"/>
      <c r="DP82" s="87"/>
      <c r="DQ82" s="87"/>
      <c r="DR82" s="88"/>
      <c r="DS82" s="9"/>
      <c r="DT82" s="87"/>
      <c r="DU82" s="87"/>
      <c r="DV82" s="87"/>
      <c r="DW82" s="88"/>
      <c r="DX82" s="9"/>
      <c r="DY82" s="87"/>
      <c r="DZ82" s="87"/>
      <c r="EA82" s="87"/>
      <c r="EB82" s="88"/>
      <c r="EC82" s="9"/>
      <c r="ED82" s="87"/>
      <c r="EE82" s="87"/>
      <c r="EF82" s="87"/>
      <c r="EG82" s="88"/>
      <c r="EH82" s="9"/>
      <c r="EI82" s="87"/>
      <c r="EJ82" s="87"/>
      <c r="EK82" s="87"/>
      <c r="EL82" s="88"/>
      <c r="EM82" s="9"/>
      <c r="EN82" s="87"/>
      <c r="EO82" s="87"/>
      <c r="EP82" s="87"/>
      <c r="EQ82" s="88"/>
    </row>
    <row r="83" spans="1:147" ht="13.5" customHeight="1">
      <c r="A83" s="82"/>
      <c r="C83" s="9"/>
      <c r="D83" s="87"/>
      <c r="E83" s="87"/>
      <c r="F83" s="87"/>
      <c r="G83" s="7"/>
      <c r="H83" s="9"/>
      <c r="I83" s="87"/>
      <c r="J83" s="87"/>
      <c r="K83" s="87"/>
      <c r="L83" s="88"/>
      <c r="M83" s="7"/>
      <c r="N83" s="7"/>
      <c r="O83" s="7"/>
      <c r="P83" s="7"/>
      <c r="Q83" s="7"/>
      <c r="R83" s="87"/>
      <c r="S83" s="87"/>
      <c r="T83" s="87"/>
      <c r="U83" s="87"/>
      <c r="V83" s="7"/>
      <c r="W83" s="9"/>
      <c r="X83" s="87"/>
      <c r="Y83" s="87"/>
      <c r="Z83" s="87"/>
      <c r="AA83" s="88"/>
      <c r="AB83" s="9"/>
      <c r="AC83" s="87"/>
      <c r="AD83" s="87"/>
      <c r="AE83" s="87"/>
      <c r="AF83" s="88"/>
      <c r="AG83" s="9"/>
      <c r="AH83" s="87"/>
      <c r="AI83" s="87"/>
      <c r="AJ83" s="87"/>
      <c r="AK83" s="88"/>
      <c r="AL83" s="9"/>
      <c r="AM83" s="87"/>
      <c r="AN83" s="87"/>
      <c r="AO83" s="87"/>
      <c r="AP83" s="88"/>
      <c r="AQ83" s="9"/>
      <c r="AR83" s="87"/>
      <c r="AS83" s="87"/>
      <c r="AT83" s="87"/>
      <c r="AU83" s="88"/>
      <c r="AV83" s="9"/>
      <c r="AW83" s="87"/>
      <c r="AX83" s="87"/>
      <c r="AY83" s="87"/>
      <c r="AZ83" s="88"/>
      <c r="BA83" s="9"/>
      <c r="BB83" s="87"/>
      <c r="BC83" s="87"/>
      <c r="BD83" s="87"/>
      <c r="BE83" s="88"/>
      <c r="BF83" s="9"/>
      <c r="BG83" s="87"/>
      <c r="BH83" s="87"/>
      <c r="BI83" s="87"/>
      <c r="BJ83" s="88"/>
      <c r="BK83" s="9"/>
      <c r="BL83" s="87"/>
      <c r="BM83" s="87"/>
      <c r="BN83" s="87"/>
      <c r="BO83" s="88"/>
      <c r="BP83" s="9"/>
      <c r="BQ83" s="87"/>
      <c r="BR83" s="87"/>
      <c r="BS83" s="87"/>
      <c r="BT83" s="88"/>
      <c r="BU83" s="9"/>
      <c r="BV83" s="87"/>
      <c r="BW83" s="87"/>
      <c r="BX83" s="87"/>
      <c r="BY83" s="88"/>
      <c r="BZ83" s="9"/>
      <c r="CA83" s="87"/>
      <c r="CB83" s="87"/>
      <c r="CC83" s="87"/>
      <c r="CD83" s="88"/>
      <c r="CE83" s="9"/>
      <c r="CF83" s="87"/>
      <c r="CG83" s="87"/>
      <c r="CH83" s="87"/>
      <c r="CI83" s="88"/>
      <c r="CJ83" s="9"/>
      <c r="CK83" s="87"/>
      <c r="CL83" s="87"/>
      <c r="CM83" s="87"/>
      <c r="CN83" s="88"/>
      <c r="CO83" s="9"/>
      <c r="CP83" s="87"/>
      <c r="CQ83" s="87"/>
      <c r="CR83" s="87"/>
      <c r="CS83" s="88"/>
      <c r="CT83" s="9"/>
      <c r="CU83" s="87"/>
      <c r="CV83" s="87"/>
      <c r="CW83" s="87"/>
      <c r="CX83" s="88"/>
      <c r="CY83" s="9"/>
      <c r="CZ83" s="87"/>
      <c r="DA83" s="87"/>
      <c r="DB83" s="87"/>
      <c r="DC83" s="88"/>
      <c r="DD83" s="9"/>
      <c r="DE83" s="87"/>
      <c r="DF83" s="87"/>
      <c r="DG83" s="87"/>
      <c r="DH83" s="88"/>
      <c r="DI83" s="9"/>
      <c r="DJ83" s="87"/>
      <c r="DK83" s="87"/>
      <c r="DL83" s="87"/>
      <c r="DM83" s="88"/>
      <c r="DN83" s="9"/>
      <c r="DO83" s="87"/>
      <c r="DP83" s="87"/>
      <c r="DQ83" s="87"/>
      <c r="DR83" s="88"/>
      <c r="DS83" s="9"/>
      <c r="DT83" s="87"/>
      <c r="DU83" s="87"/>
      <c r="DV83" s="87"/>
      <c r="DW83" s="88"/>
      <c r="DX83" s="9"/>
      <c r="DY83" s="87"/>
      <c r="DZ83" s="87"/>
      <c r="EA83" s="87"/>
      <c r="EB83" s="88"/>
      <c r="EC83" s="9"/>
      <c r="ED83" s="87"/>
      <c r="EE83" s="87"/>
      <c r="EF83" s="87"/>
      <c r="EG83" s="88"/>
      <c r="EH83" s="9"/>
      <c r="EI83" s="87"/>
      <c r="EJ83" s="87"/>
      <c r="EK83" s="87"/>
      <c r="EL83" s="88"/>
      <c r="EM83" s="9"/>
      <c r="EN83" s="87"/>
      <c r="EO83" s="87"/>
      <c r="EP83" s="87"/>
      <c r="EQ83" s="88"/>
    </row>
    <row r="84" spans="1:147" ht="13.5" customHeight="1">
      <c r="A84" s="82"/>
      <c r="C84" s="9"/>
      <c r="D84" s="87"/>
      <c r="E84" s="87"/>
      <c r="F84" s="87"/>
      <c r="G84" s="7"/>
      <c r="H84" s="9"/>
      <c r="I84" s="87"/>
      <c r="J84" s="87"/>
      <c r="K84" s="87"/>
      <c r="L84" s="88"/>
      <c r="M84" s="7"/>
      <c r="N84" s="7"/>
      <c r="O84" s="7"/>
      <c r="P84" s="7"/>
      <c r="Q84" s="7"/>
      <c r="R84" s="87"/>
      <c r="S84" s="87"/>
      <c r="T84" s="87"/>
      <c r="U84" s="87"/>
      <c r="V84" s="7"/>
      <c r="W84" s="9"/>
      <c r="X84" s="87"/>
      <c r="Y84" s="87"/>
      <c r="Z84" s="87"/>
      <c r="AA84" s="88"/>
      <c r="AB84" s="9"/>
      <c r="AC84" s="87"/>
      <c r="AD84" s="87"/>
      <c r="AE84" s="87"/>
      <c r="AF84" s="88"/>
      <c r="AG84" s="9"/>
      <c r="AH84" s="87"/>
      <c r="AI84" s="87"/>
      <c r="AJ84" s="87"/>
      <c r="AK84" s="88"/>
      <c r="AL84" s="9"/>
      <c r="AM84" s="87"/>
      <c r="AN84" s="87"/>
      <c r="AO84" s="87"/>
      <c r="AP84" s="88"/>
      <c r="AQ84" s="9"/>
      <c r="AR84" s="87"/>
      <c r="AS84" s="87"/>
      <c r="AT84" s="87"/>
      <c r="AU84" s="88"/>
      <c r="AV84" s="9"/>
      <c r="AW84" s="87"/>
      <c r="AX84" s="87"/>
      <c r="AY84" s="87"/>
      <c r="AZ84" s="88"/>
      <c r="BA84" s="9"/>
      <c r="BB84" s="87"/>
      <c r="BC84" s="87"/>
      <c r="BD84" s="87"/>
      <c r="BE84" s="88"/>
      <c r="BF84" s="9"/>
      <c r="BG84" s="87"/>
      <c r="BH84" s="87"/>
      <c r="BI84" s="87"/>
      <c r="BJ84" s="88"/>
      <c r="BK84" s="9"/>
      <c r="BL84" s="87"/>
      <c r="BM84" s="87"/>
      <c r="BN84" s="87"/>
      <c r="BO84" s="88"/>
      <c r="BP84" s="9"/>
      <c r="BQ84" s="87"/>
      <c r="BR84" s="87"/>
      <c r="BS84" s="87"/>
      <c r="BT84" s="88"/>
      <c r="BU84" s="9"/>
      <c r="BV84" s="87"/>
      <c r="BW84" s="87"/>
      <c r="BX84" s="87"/>
      <c r="BY84" s="88"/>
      <c r="BZ84" s="9"/>
      <c r="CA84" s="87"/>
      <c r="CB84" s="87"/>
      <c r="CC84" s="87"/>
      <c r="CD84" s="88"/>
      <c r="CE84" s="9"/>
      <c r="CF84" s="87"/>
      <c r="CG84" s="87"/>
      <c r="CH84" s="87"/>
      <c r="CI84" s="88"/>
      <c r="CJ84" s="9"/>
      <c r="CK84" s="87"/>
      <c r="CL84" s="87"/>
      <c r="CM84" s="87"/>
      <c r="CN84" s="88"/>
      <c r="CO84" s="9"/>
      <c r="CP84" s="87"/>
      <c r="CQ84" s="87"/>
      <c r="CR84" s="87"/>
      <c r="CS84" s="88"/>
      <c r="CT84" s="9"/>
      <c r="CU84" s="87"/>
      <c r="CV84" s="87"/>
      <c r="CW84" s="87"/>
      <c r="CX84" s="88"/>
      <c r="CY84" s="9"/>
      <c r="CZ84" s="87"/>
      <c r="DA84" s="87"/>
      <c r="DB84" s="87"/>
      <c r="DC84" s="88"/>
      <c r="DD84" s="9"/>
      <c r="DE84" s="87"/>
      <c r="DF84" s="87"/>
      <c r="DG84" s="87"/>
      <c r="DH84" s="88"/>
      <c r="DI84" s="9"/>
      <c r="DJ84" s="87"/>
      <c r="DK84" s="87"/>
      <c r="DL84" s="87"/>
      <c r="DM84" s="88"/>
      <c r="DN84" s="9"/>
      <c r="DO84" s="87"/>
      <c r="DP84" s="87"/>
      <c r="DQ84" s="87"/>
      <c r="DR84" s="88"/>
      <c r="DS84" s="9"/>
      <c r="DT84" s="87"/>
      <c r="DU84" s="87"/>
      <c r="DV84" s="87"/>
      <c r="DW84" s="88"/>
      <c r="DX84" s="9"/>
      <c r="DY84" s="87"/>
      <c r="DZ84" s="87"/>
      <c r="EA84" s="87"/>
      <c r="EB84" s="88"/>
      <c r="EC84" s="9"/>
      <c r="ED84" s="87"/>
      <c r="EE84" s="87"/>
      <c r="EF84" s="87"/>
      <c r="EG84" s="88"/>
      <c r="EH84" s="9"/>
      <c r="EI84" s="87"/>
      <c r="EJ84" s="87"/>
      <c r="EK84" s="87"/>
      <c r="EL84" s="88"/>
      <c r="EM84" s="9"/>
      <c r="EN84" s="87"/>
      <c r="EO84" s="87"/>
      <c r="EP84" s="87"/>
      <c r="EQ84" s="88"/>
    </row>
    <row r="85" spans="1:147" ht="13.5" customHeight="1">
      <c r="A85" s="82"/>
      <c r="C85" s="9"/>
      <c r="D85" s="87"/>
      <c r="E85" s="87"/>
      <c r="F85" s="87"/>
      <c r="G85" s="7"/>
      <c r="H85" s="9"/>
      <c r="I85" s="87"/>
      <c r="J85" s="87"/>
      <c r="K85" s="87"/>
      <c r="L85" s="88"/>
      <c r="M85" s="7"/>
      <c r="N85" s="7"/>
      <c r="O85" s="7"/>
      <c r="P85" s="7"/>
      <c r="Q85" s="7"/>
      <c r="R85" s="87"/>
      <c r="S85" s="87"/>
      <c r="T85" s="87"/>
      <c r="U85" s="87"/>
      <c r="V85" s="7"/>
      <c r="W85" s="9"/>
      <c r="X85" s="87"/>
      <c r="Y85" s="87"/>
      <c r="Z85" s="87"/>
      <c r="AA85" s="88"/>
      <c r="AB85" s="9"/>
      <c r="AC85" s="87"/>
      <c r="AD85" s="87"/>
      <c r="AE85" s="87"/>
      <c r="AF85" s="88"/>
      <c r="AG85" s="9"/>
      <c r="AH85" s="87"/>
      <c r="AI85" s="87"/>
      <c r="AJ85" s="87"/>
      <c r="AK85" s="88"/>
      <c r="AL85" s="9"/>
      <c r="AM85" s="87"/>
      <c r="AN85" s="87"/>
      <c r="AO85" s="87"/>
      <c r="AP85" s="88"/>
      <c r="AQ85" s="9"/>
      <c r="AR85" s="87"/>
      <c r="AS85" s="87"/>
      <c r="AT85" s="87"/>
      <c r="AU85" s="88"/>
      <c r="AV85" s="9"/>
      <c r="AW85" s="87"/>
      <c r="AX85" s="87"/>
      <c r="AY85" s="87"/>
      <c r="AZ85" s="88"/>
      <c r="BA85" s="9"/>
      <c r="BB85" s="87"/>
      <c r="BC85" s="87"/>
      <c r="BD85" s="87"/>
      <c r="BE85" s="88"/>
      <c r="BF85" s="9"/>
      <c r="BG85" s="87"/>
      <c r="BH85" s="87"/>
      <c r="BI85" s="87"/>
      <c r="BJ85" s="88"/>
      <c r="BK85" s="9"/>
      <c r="BL85" s="87"/>
      <c r="BM85" s="87"/>
      <c r="BN85" s="87"/>
      <c r="BO85" s="88"/>
      <c r="BP85" s="9"/>
      <c r="BQ85" s="87"/>
      <c r="BR85" s="87"/>
      <c r="BS85" s="87"/>
      <c r="BT85" s="88"/>
      <c r="BU85" s="9"/>
      <c r="BV85" s="87"/>
      <c r="BW85" s="87"/>
      <c r="BX85" s="87"/>
      <c r="BY85" s="88"/>
      <c r="BZ85" s="9"/>
      <c r="CA85" s="87"/>
      <c r="CB85" s="87"/>
      <c r="CC85" s="87"/>
      <c r="CD85" s="88"/>
      <c r="CE85" s="9"/>
      <c r="CF85" s="87"/>
      <c r="CG85" s="87"/>
      <c r="CH85" s="87"/>
      <c r="CI85" s="88"/>
      <c r="CJ85" s="9"/>
      <c r="CK85" s="87"/>
      <c r="CL85" s="87"/>
      <c r="CM85" s="87"/>
      <c r="CN85" s="88"/>
      <c r="CO85" s="9"/>
      <c r="CP85" s="87"/>
      <c r="CQ85" s="87"/>
      <c r="CR85" s="87"/>
      <c r="CS85" s="88"/>
      <c r="CT85" s="9"/>
      <c r="CU85" s="87"/>
      <c r="CV85" s="87"/>
      <c r="CW85" s="87"/>
      <c r="CX85" s="88"/>
      <c r="CY85" s="9"/>
      <c r="CZ85" s="87"/>
      <c r="DA85" s="87"/>
      <c r="DB85" s="87"/>
      <c r="DC85" s="88"/>
      <c r="DD85" s="9"/>
      <c r="DE85" s="87"/>
      <c r="DF85" s="87"/>
      <c r="DG85" s="87"/>
      <c r="DH85" s="88"/>
      <c r="DI85" s="9"/>
      <c r="DJ85" s="87"/>
      <c r="DK85" s="87"/>
      <c r="DL85" s="87"/>
      <c r="DM85" s="88"/>
      <c r="DN85" s="9"/>
      <c r="DO85" s="87"/>
      <c r="DP85" s="87"/>
      <c r="DQ85" s="87"/>
      <c r="DR85" s="88"/>
      <c r="DS85" s="9"/>
      <c r="DT85" s="87"/>
      <c r="DU85" s="87"/>
      <c r="DV85" s="87"/>
      <c r="DW85" s="88"/>
      <c r="DX85" s="9"/>
      <c r="DY85" s="87"/>
      <c r="DZ85" s="87"/>
      <c r="EA85" s="87"/>
      <c r="EB85" s="88"/>
      <c r="EC85" s="9"/>
      <c r="ED85" s="87"/>
      <c r="EE85" s="87"/>
      <c r="EF85" s="87"/>
      <c r="EG85" s="88"/>
      <c r="EH85" s="9"/>
      <c r="EI85" s="87"/>
      <c r="EJ85" s="87"/>
      <c r="EK85" s="87"/>
      <c r="EL85" s="88"/>
      <c r="EM85" s="9"/>
      <c r="EN85" s="87"/>
      <c r="EO85" s="87"/>
      <c r="EP85" s="87"/>
      <c r="EQ85" s="88"/>
    </row>
    <row r="86" spans="1:147" ht="13.5" customHeight="1">
      <c r="A86" s="82"/>
      <c r="C86" s="9"/>
      <c r="D86" s="87"/>
      <c r="E86" s="87"/>
      <c r="F86" s="87"/>
      <c r="G86" s="7"/>
      <c r="H86" s="9"/>
      <c r="I86" s="87"/>
      <c r="J86" s="87"/>
      <c r="K86" s="87"/>
      <c r="L86" s="88"/>
      <c r="M86" s="7"/>
      <c r="N86" s="7"/>
      <c r="O86" s="7"/>
      <c r="P86" s="7"/>
      <c r="Q86" s="7"/>
      <c r="R86" s="87"/>
      <c r="S86" s="87"/>
      <c r="T86" s="87"/>
      <c r="U86" s="87"/>
      <c r="V86" s="7"/>
      <c r="W86" s="9"/>
      <c r="X86" s="87"/>
      <c r="Y86" s="87"/>
      <c r="Z86" s="87"/>
      <c r="AA86" s="88"/>
      <c r="AB86" s="9"/>
      <c r="AC86" s="87"/>
      <c r="AD86" s="87"/>
      <c r="AE86" s="87"/>
      <c r="AF86" s="88"/>
      <c r="AG86" s="9"/>
      <c r="AH86" s="87"/>
      <c r="AI86" s="87"/>
      <c r="AJ86" s="87"/>
      <c r="AK86" s="88"/>
      <c r="AL86" s="9"/>
      <c r="AM86" s="87"/>
      <c r="AN86" s="87"/>
      <c r="AO86" s="87"/>
      <c r="AP86" s="88"/>
      <c r="AQ86" s="9"/>
      <c r="AR86" s="87"/>
      <c r="AS86" s="87"/>
      <c r="AT86" s="87"/>
      <c r="AU86" s="88"/>
      <c r="AV86" s="9"/>
      <c r="AW86" s="87"/>
      <c r="AX86" s="87"/>
      <c r="AY86" s="87"/>
      <c r="AZ86" s="88"/>
      <c r="BA86" s="9"/>
      <c r="BB86" s="87"/>
      <c r="BC86" s="87"/>
      <c r="BD86" s="87"/>
      <c r="BE86" s="88"/>
      <c r="BF86" s="9"/>
      <c r="BG86" s="87"/>
      <c r="BH86" s="87"/>
      <c r="BI86" s="87"/>
      <c r="BJ86" s="88"/>
      <c r="BK86" s="9"/>
      <c r="BL86" s="87"/>
      <c r="BM86" s="87"/>
      <c r="BN86" s="87"/>
      <c r="BO86" s="88"/>
      <c r="BP86" s="9"/>
      <c r="BQ86" s="87"/>
      <c r="BR86" s="87"/>
      <c r="BS86" s="87"/>
      <c r="BT86" s="88"/>
      <c r="BU86" s="9"/>
      <c r="BV86" s="87"/>
      <c r="BW86" s="87"/>
      <c r="BX86" s="87"/>
      <c r="BY86" s="88"/>
      <c r="BZ86" s="9"/>
      <c r="CA86" s="87"/>
      <c r="CB86" s="87"/>
      <c r="CC86" s="87"/>
      <c r="CD86" s="88"/>
      <c r="CE86" s="9"/>
      <c r="CF86" s="87"/>
      <c r="CG86" s="87"/>
      <c r="CH86" s="87"/>
      <c r="CI86" s="88"/>
      <c r="CJ86" s="9"/>
      <c r="CK86" s="87"/>
      <c r="CL86" s="87"/>
      <c r="CM86" s="87"/>
      <c r="CN86" s="88"/>
      <c r="CO86" s="9"/>
      <c r="CP86" s="87"/>
      <c r="CQ86" s="87"/>
      <c r="CR86" s="87"/>
      <c r="CS86" s="88"/>
      <c r="CT86" s="9"/>
      <c r="CU86" s="87"/>
      <c r="CV86" s="87"/>
      <c r="CW86" s="87"/>
      <c r="CX86" s="88"/>
      <c r="CY86" s="9"/>
      <c r="CZ86" s="87"/>
      <c r="DA86" s="87"/>
      <c r="DB86" s="87"/>
      <c r="DC86" s="88"/>
      <c r="DD86" s="9"/>
      <c r="DE86" s="87"/>
      <c r="DF86" s="87"/>
      <c r="DG86" s="87"/>
      <c r="DH86" s="88"/>
      <c r="DI86" s="9"/>
      <c r="DJ86" s="87"/>
      <c r="DK86" s="87"/>
      <c r="DL86" s="87"/>
      <c r="DM86" s="88"/>
      <c r="DN86" s="9"/>
      <c r="DO86" s="87"/>
      <c r="DP86" s="87"/>
      <c r="DQ86" s="87"/>
      <c r="DR86" s="88"/>
      <c r="DS86" s="9"/>
      <c r="DT86" s="87"/>
      <c r="DU86" s="87"/>
      <c r="DV86" s="87"/>
      <c r="DW86" s="88"/>
      <c r="DX86" s="9"/>
      <c r="DY86" s="87"/>
      <c r="DZ86" s="87"/>
      <c r="EA86" s="87"/>
      <c r="EB86" s="88"/>
      <c r="EC86" s="9"/>
      <c r="ED86" s="87"/>
      <c r="EE86" s="87"/>
      <c r="EF86" s="87"/>
      <c r="EG86" s="88"/>
      <c r="EH86" s="9"/>
      <c r="EI86" s="87"/>
      <c r="EJ86" s="87"/>
      <c r="EK86" s="87"/>
      <c r="EL86" s="88"/>
      <c r="EM86" s="9"/>
      <c r="EN86" s="87"/>
      <c r="EO86" s="87"/>
      <c r="EP86" s="87"/>
      <c r="EQ86" s="88"/>
    </row>
    <row r="87" spans="1:147" ht="13.5" customHeight="1">
      <c r="A87" s="82"/>
      <c r="C87" s="9"/>
      <c r="D87" s="87"/>
      <c r="E87" s="87"/>
      <c r="F87" s="87"/>
      <c r="G87" s="7"/>
      <c r="H87" s="9"/>
      <c r="I87" s="87"/>
      <c r="J87" s="87"/>
      <c r="K87" s="87"/>
      <c r="L87" s="88"/>
      <c r="M87" s="7"/>
      <c r="N87" s="7"/>
      <c r="O87" s="7"/>
      <c r="P87" s="7"/>
      <c r="Q87" s="7"/>
      <c r="R87" s="87"/>
      <c r="S87" s="87"/>
      <c r="T87" s="87"/>
      <c r="U87" s="87"/>
      <c r="V87" s="7"/>
      <c r="W87" s="9"/>
      <c r="X87" s="87"/>
      <c r="Y87" s="87"/>
      <c r="Z87" s="87"/>
      <c r="AA87" s="88"/>
      <c r="AB87" s="9"/>
      <c r="AC87" s="87"/>
      <c r="AD87" s="87"/>
      <c r="AE87" s="87"/>
      <c r="AF87" s="88"/>
      <c r="AG87" s="9"/>
      <c r="AH87" s="87"/>
      <c r="AI87" s="87"/>
      <c r="AJ87" s="87"/>
      <c r="AK87" s="88"/>
      <c r="AL87" s="9"/>
      <c r="AM87" s="87"/>
      <c r="AN87" s="87"/>
      <c r="AO87" s="87"/>
      <c r="AP87" s="88"/>
      <c r="AQ87" s="9"/>
      <c r="AR87" s="87"/>
      <c r="AS87" s="87"/>
      <c r="AT87" s="87"/>
      <c r="AU87" s="88"/>
      <c r="AV87" s="9"/>
      <c r="AW87" s="87"/>
      <c r="AX87" s="87"/>
      <c r="AY87" s="87"/>
      <c r="AZ87" s="88"/>
      <c r="BA87" s="9"/>
      <c r="BB87" s="87"/>
      <c r="BC87" s="87"/>
      <c r="BD87" s="87"/>
      <c r="BE87" s="88"/>
      <c r="BF87" s="9"/>
      <c r="BG87" s="87"/>
      <c r="BH87" s="87"/>
      <c r="BI87" s="87"/>
      <c r="BJ87" s="88"/>
      <c r="BK87" s="9"/>
      <c r="BL87" s="87"/>
      <c r="BM87" s="87"/>
      <c r="BN87" s="87"/>
      <c r="BO87" s="88"/>
      <c r="BP87" s="9"/>
      <c r="BQ87" s="87"/>
      <c r="BR87" s="87"/>
      <c r="BS87" s="87"/>
      <c r="BT87" s="88"/>
      <c r="BU87" s="9"/>
      <c r="BV87" s="87"/>
      <c r="BW87" s="87"/>
      <c r="BX87" s="87"/>
      <c r="BY87" s="88"/>
      <c r="BZ87" s="9"/>
      <c r="CA87" s="87"/>
      <c r="CB87" s="87"/>
      <c r="CC87" s="87"/>
      <c r="CD87" s="88"/>
      <c r="CE87" s="9"/>
      <c r="CF87" s="87"/>
      <c r="CG87" s="87"/>
      <c r="CH87" s="87"/>
      <c r="CI87" s="88"/>
      <c r="CJ87" s="9"/>
      <c r="CK87" s="87"/>
      <c r="CL87" s="87"/>
      <c r="CM87" s="87"/>
      <c r="CN87" s="88"/>
      <c r="CO87" s="9"/>
      <c r="CP87" s="87"/>
      <c r="CQ87" s="87"/>
      <c r="CR87" s="87"/>
      <c r="CS87" s="88"/>
      <c r="CT87" s="9"/>
      <c r="CU87" s="87"/>
      <c r="CV87" s="87"/>
      <c r="CW87" s="87"/>
      <c r="CX87" s="88"/>
      <c r="CY87" s="9"/>
      <c r="CZ87" s="87"/>
      <c r="DA87" s="87"/>
      <c r="DB87" s="87"/>
      <c r="DC87" s="88"/>
      <c r="DD87" s="9"/>
      <c r="DE87" s="87"/>
      <c r="DF87" s="87"/>
      <c r="DG87" s="87"/>
      <c r="DH87" s="88"/>
      <c r="DI87" s="9"/>
      <c r="DJ87" s="87"/>
      <c r="DK87" s="87"/>
      <c r="DL87" s="87"/>
      <c r="DM87" s="88"/>
      <c r="DN87" s="9"/>
      <c r="DO87" s="87"/>
      <c r="DP87" s="87"/>
      <c r="DQ87" s="87"/>
      <c r="DR87" s="88"/>
      <c r="DS87" s="9"/>
      <c r="DT87" s="87"/>
      <c r="DU87" s="87"/>
      <c r="DV87" s="87"/>
      <c r="DW87" s="88"/>
      <c r="DX87" s="9"/>
      <c r="DY87" s="87"/>
      <c r="DZ87" s="87"/>
      <c r="EA87" s="87"/>
      <c r="EB87" s="88"/>
      <c r="EC87" s="9"/>
      <c r="ED87" s="87"/>
      <c r="EE87" s="87"/>
      <c r="EF87" s="87"/>
      <c r="EG87" s="88"/>
      <c r="EH87" s="9"/>
      <c r="EI87" s="87"/>
      <c r="EJ87" s="87"/>
      <c r="EK87" s="87"/>
      <c r="EL87" s="88"/>
      <c r="EM87" s="9"/>
      <c r="EN87" s="87"/>
      <c r="EO87" s="87"/>
      <c r="EP87" s="87"/>
      <c r="EQ87" s="88"/>
    </row>
    <row r="88" spans="1:147" ht="13.5" customHeight="1">
      <c r="A88" s="82"/>
      <c r="C88" s="9"/>
      <c r="D88" s="87"/>
      <c r="E88" s="87"/>
      <c r="F88" s="87"/>
      <c r="G88" s="7"/>
      <c r="H88" s="9"/>
      <c r="I88" s="87"/>
      <c r="J88" s="87"/>
      <c r="K88" s="87"/>
      <c r="L88" s="88"/>
      <c r="M88" s="7"/>
      <c r="N88" s="7"/>
      <c r="O88" s="7"/>
      <c r="P88" s="7"/>
      <c r="Q88" s="7"/>
      <c r="R88" s="87"/>
      <c r="S88" s="87"/>
      <c r="T88" s="87"/>
      <c r="U88" s="87"/>
      <c r="V88" s="7"/>
      <c r="W88" s="9"/>
      <c r="X88" s="87"/>
      <c r="Y88" s="87"/>
      <c r="Z88" s="87"/>
      <c r="AA88" s="88"/>
      <c r="AB88" s="9"/>
      <c r="AC88" s="87"/>
      <c r="AD88" s="87"/>
      <c r="AE88" s="87"/>
      <c r="AF88" s="88"/>
      <c r="AG88" s="9"/>
      <c r="AH88" s="87"/>
      <c r="AI88" s="87"/>
      <c r="AJ88" s="87"/>
      <c r="AK88" s="88"/>
      <c r="AL88" s="9"/>
      <c r="AM88" s="87"/>
      <c r="AN88" s="87"/>
      <c r="AO88" s="87"/>
      <c r="AP88" s="88"/>
      <c r="AQ88" s="9"/>
      <c r="AR88" s="87"/>
      <c r="AS88" s="87"/>
      <c r="AT88" s="87"/>
      <c r="AU88" s="88"/>
      <c r="AV88" s="9"/>
      <c r="AW88" s="87"/>
      <c r="AX88" s="87"/>
      <c r="AY88" s="87"/>
      <c r="AZ88" s="88"/>
      <c r="BA88" s="9"/>
      <c r="BB88" s="87"/>
      <c r="BC88" s="87"/>
      <c r="BD88" s="87"/>
      <c r="BE88" s="88"/>
      <c r="BF88" s="9"/>
      <c r="BG88" s="87"/>
      <c r="BH88" s="87"/>
      <c r="BI88" s="87"/>
      <c r="BJ88" s="88"/>
      <c r="BK88" s="9"/>
      <c r="BL88" s="87"/>
      <c r="BM88" s="87"/>
      <c r="BN88" s="87"/>
      <c r="BO88" s="88"/>
      <c r="BP88" s="9"/>
      <c r="BQ88" s="87"/>
      <c r="BR88" s="87"/>
      <c r="BS88" s="87"/>
      <c r="BT88" s="88"/>
      <c r="BU88" s="9"/>
      <c r="BV88" s="87"/>
      <c r="BW88" s="87"/>
      <c r="BX88" s="87"/>
      <c r="BY88" s="88"/>
      <c r="BZ88" s="9"/>
      <c r="CA88" s="87"/>
      <c r="CB88" s="87"/>
      <c r="CC88" s="87"/>
      <c r="CD88" s="88"/>
      <c r="CE88" s="9"/>
      <c r="CF88" s="87"/>
      <c r="CG88" s="87"/>
      <c r="CH88" s="87"/>
      <c r="CI88" s="88"/>
      <c r="CJ88" s="9"/>
      <c r="CK88" s="87"/>
      <c r="CL88" s="87"/>
      <c r="CM88" s="87"/>
      <c r="CN88" s="88"/>
      <c r="CO88" s="9"/>
      <c r="CP88" s="87"/>
      <c r="CQ88" s="87"/>
      <c r="CR88" s="87"/>
      <c r="CS88" s="88"/>
      <c r="CT88" s="9"/>
      <c r="CU88" s="87"/>
      <c r="CV88" s="87"/>
      <c r="CW88" s="87"/>
      <c r="CX88" s="88"/>
      <c r="CY88" s="9"/>
      <c r="CZ88" s="87"/>
      <c r="DA88" s="87"/>
      <c r="DB88" s="87"/>
      <c r="DC88" s="88"/>
      <c r="DD88" s="9"/>
      <c r="DE88" s="87"/>
      <c r="DF88" s="87"/>
      <c r="DG88" s="87"/>
      <c r="DH88" s="88"/>
      <c r="DI88" s="9"/>
      <c r="DJ88" s="87"/>
      <c r="DK88" s="87"/>
      <c r="DL88" s="87"/>
      <c r="DM88" s="88"/>
      <c r="DN88" s="9"/>
      <c r="DO88" s="87"/>
      <c r="DP88" s="87"/>
      <c r="DQ88" s="87"/>
      <c r="DR88" s="88"/>
      <c r="DS88" s="9"/>
      <c r="DT88" s="87"/>
      <c r="DU88" s="87"/>
      <c r="DV88" s="87"/>
      <c r="DW88" s="88"/>
      <c r="DX88" s="9"/>
      <c r="DY88" s="87"/>
      <c r="DZ88" s="87"/>
      <c r="EA88" s="87"/>
      <c r="EB88" s="88"/>
      <c r="EC88" s="9"/>
      <c r="ED88" s="87"/>
      <c r="EE88" s="87"/>
      <c r="EF88" s="87"/>
      <c r="EG88" s="88"/>
      <c r="EH88" s="9"/>
      <c r="EI88" s="87"/>
      <c r="EJ88" s="87"/>
      <c r="EK88" s="87"/>
      <c r="EL88" s="88"/>
      <c r="EM88" s="9"/>
      <c r="EN88" s="87"/>
      <c r="EO88" s="87"/>
      <c r="EP88" s="87"/>
      <c r="EQ88" s="88"/>
    </row>
    <row r="89" spans="1:147" ht="13.5" customHeight="1">
      <c r="A89" s="82"/>
      <c r="C89" s="9"/>
      <c r="D89" s="87"/>
      <c r="E89" s="87"/>
      <c r="F89" s="87"/>
      <c r="G89" s="7"/>
      <c r="H89" s="9"/>
      <c r="I89" s="87"/>
      <c r="J89" s="87"/>
      <c r="K89" s="87"/>
      <c r="L89" s="88"/>
      <c r="M89" s="7"/>
      <c r="N89" s="7"/>
      <c r="O89" s="7"/>
      <c r="P89" s="7"/>
      <c r="Q89" s="7"/>
      <c r="R89" s="87"/>
      <c r="S89" s="87"/>
      <c r="T89" s="87"/>
      <c r="U89" s="87"/>
      <c r="V89" s="7"/>
      <c r="W89" s="9"/>
      <c r="X89" s="87"/>
      <c r="Y89" s="87"/>
      <c r="Z89" s="87"/>
      <c r="AA89" s="88"/>
      <c r="AB89" s="9"/>
      <c r="AC89" s="87"/>
      <c r="AD89" s="87"/>
      <c r="AE89" s="87"/>
      <c r="AF89" s="88"/>
      <c r="AG89" s="9"/>
      <c r="AH89" s="87"/>
      <c r="AI89" s="87"/>
      <c r="AJ89" s="87"/>
      <c r="AK89" s="88"/>
      <c r="AL89" s="9"/>
      <c r="AM89" s="87"/>
      <c r="AN89" s="87"/>
      <c r="AO89" s="87"/>
      <c r="AP89" s="88"/>
      <c r="AQ89" s="9"/>
      <c r="AR89" s="87"/>
      <c r="AS89" s="87"/>
      <c r="AT89" s="87"/>
      <c r="AU89" s="88"/>
      <c r="AV89" s="9"/>
      <c r="AW89" s="87"/>
      <c r="AX89" s="87"/>
      <c r="AY89" s="87"/>
      <c r="AZ89" s="88"/>
      <c r="BA89" s="9"/>
      <c r="BB89" s="87"/>
      <c r="BC89" s="87"/>
      <c r="BD89" s="87"/>
      <c r="BE89" s="88"/>
      <c r="BF89" s="9"/>
      <c r="BG89" s="87"/>
      <c r="BH89" s="87"/>
      <c r="BI89" s="87"/>
      <c r="BJ89" s="88"/>
      <c r="BK89" s="9"/>
      <c r="BL89" s="87"/>
      <c r="BM89" s="87"/>
      <c r="BN89" s="87"/>
      <c r="BO89" s="88"/>
      <c r="BP89" s="9"/>
      <c r="BQ89" s="87"/>
      <c r="BR89" s="87"/>
      <c r="BS89" s="87"/>
      <c r="BT89" s="88"/>
      <c r="BU89" s="9"/>
      <c r="BV89" s="87"/>
      <c r="BW89" s="87"/>
      <c r="BX89" s="87"/>
      <c r="BY89" s="88"/>
      <c r="BZ89" s="9"/>
      <c r="CA89" s="87"/>
      <c r="CB89" s="87"/>
      <c r="CC89" s="87"/>
      <c r="CD89" s="88"/>
      <c r="CE89" s="9"/>
      <c r="CF89" s="87"/>
      <c r="CG89" s="87"/>
      <c r="CH89" s="87"/>
      <c r="CI89" s="88"/>
      <c r="CJ89" s="9"/>
      <c r="CK89" s="87"/>
      <c r="CL89" s="87"/>
      <c r="CM89" s="87"/>
      <c r="CN89" s="88"/>
      <c r="CO89" s="9"/>
      <c r="CP89" s="87"/>
      <c r="CQ89" s="87"/>
      <c r="CR89" s="87"/>
      <c r="CS89" s="88"/>
      <c r="CT89" s="9"/>
      <c r="CU89" s="87"/>
      <c r="CV89" s="87"/>
      <c r="CW89" s="87"/>
      <c r="CX89" s="88"/>
      <c r="CY89" s="9"/>
      <c r="CZ89" s="87"/>
      <c r="DA89" s="87"/>
      <c r="DB89" s="87"/>
      <c r="DC89" s="88"/>
      <c r="DD89" s="9"/>
      <c r="DE89" s="87"/>
      <c r="DF89" s="87"/>
      <c r="DG89" s="87"/>
      <c r="DH89" s="88"/>
      <c r="DI89" s="9"/>
      <c r="DJ89" s="87"/>
      <c r="DK89" s="87"/>
      <c r="DL89" s="87"/>
      <c r="DM89" s="88"/>
      <c r="DN89" s="9"/>
      <c r="DO89" s="87"/>
      <c r="DP89" s="87"/>
      <c r="DQ89" s="87"/>
      <c r="DR89" s="88"/>
      <c r="DS89" s="9"/>
      <c r="DT89" s="87"/>
      <c r="DU89" s="87"/>
      <c r="DV89" s="87"/>
      <c r="DW89" s="88"/>
      <c r="DX89" s="9"/>
      <c r="DY89" s="87"/>
      <c r="DZ89" s="87"/>
      <c r="EA89" s="87"/>
      <c r="EB89" s="88"/>
      <c r="EC89" s="9"/>
      <c r="ED89" s="87"/>
      <c r="EE89" s="87"/>
      <c r="EF89" s="87"/>
      <c r="EG89" s="88"/>
      <c r="EH89" s="9"/>
      <c r="EI89" s="87"/>
      <c r="EJ89" s="87"/>
      <c r="EK89" s="87"/>
      <c r="EL89" s="88"/>
      <c r="EM89" s="9"/>
      <c r="EN89" s="87"/>
      <c r="EO89" s="87"/>
      <c r="EP89" s="87"/>
      <c r="EQ89" s="88"/>
    </row>
    <row r="90" spans="1:147" ht="13.5" customHeight="1">
      <c r="A90" s="82"/>
      <c r="C90" s="9"/>
      <c r="D90" s="87"/>
      <c r="E90" s="87"/>
      <c r="F90" s="87"/>
      <c r="G90" s="7"/>
      <c r="H90" s="9"/>
      <c r="I90" s="87"/>
      <c r="J90" s="87"/>
      <c r="K90" s="87"/>
      <c r="L90" s="88"/>
      <c r="M90" s="7"/>
      <c r="N90" s="7"/>
      <c r="O90" s="7"/>
      <c r="P90" s="7"/>
      <c r="Q90" s="7"/>
      <c r="R90" s="87"/>
      <c r="S90" s="87"/>
      <c r="T90" s="87"/>
      <c r="U90" s="87"/>
      <c r="V90" s="7"/>
      <c r="W90" s="9"/>
      <c r="X90" s="87"/>
      <c r="Y90" s="87"/>
      <c r="Z90" s="87"/>
      <c r="AA90" s="88"/>
      <c r="AB90" s="9"/>
      <c r="AC90" s="87"/>
      <c r="AD90" s="87"/>
      <c r="AE90" s="87"/>
      <c r="AF90" s="88"/>
      <c r="AG90" s="9"/>
      <c r="AH90" s="87"/>
      <c r="AI90" s="87"/>
      <c r="AJ90" s="87"/>
      <c r="AK90" s="88"/>
      <c r="AL90" s="9"/>
      <c r="AM90" s="87"/>
      <c r="AN90" s="87"/>
      <c r="AO90" s="87"/>
      <c r="AP90" s="88"/>
      <c r="AQ90" s="9"/>
      <c r="AR90" s="87"/>
      <c r="AS90" s="87"/>
      <c r="AT90" s="87"/>
      <c r="AU90" s="88"/>
      <c r="AV90" s="9"/>
      <c r="AW90" s="87"/>
      <c r="AX90" s="87"/>
      <c r="AY90" s="87"/>
      <c r="AZ90" s="88"/>
      <c r="BA90" s="9"/>
      <c r="BB90" s="87"/>
      <c r="BC90" s="87"/>
      <c r="BD90" s="87"/>
      <c r="BE90" s="88"/>
      <c r="BF90" s="9"/>
      <c r="BG90" s="87"/>
      <c r="BH90" s="87"/>
      <c r="BI90" s="87"/>
      <c r="BJ90" s="88"/>
      <c r="BK90" s="9"/>
      <c r="BL90" s="87"/>
      <c r="BM90" s="87"/>
      <c r="BN90" s="87"/>
      <c r="BO90" s="88"/>
      <c r="BP90" s="9"/>
      <c r="BQ90" s="87"/>
      <c r="BR90" s="87"/>
      <c r="BS90" s="87"/>
      <c r="BT90" s="88"/>
      <c r="BU90" s="9"/>
      <c r="BV90" s="87"/>
      <c r="BW90" s="87"/>
      <c r="BX90" s="87"/>
      <c r="BY90" s="88"/>
      <c r="BZ90" s="9"/>
      <c r="CA90" s="87"/>
      <c r="CB90" s="87"/>
      <c r="CC90" s="87"/>
      <c r="CD90" s="88"/>
      <c r="CE90" s="9"/>
      <c r="CF90" s="87"/>
      <c r="CG90" s="87"/>
      <c r="CH90" s="87"/>
      <c r="CI90" s="88"/>
      <c r="CJ90" s="9"/>
      <c r="CK90" s="87"/>
      <c r="CL90" s="87"/>
      <c r="CM90" s="87"/>
      <c r="CN90" s="88"/>
      <c r="CO90" s="9"/>
      <c r="CP90" s="87"/>
      <c r="CQ90" s="87"/>
      <c r="CR90" s="87"/>
      <c r="CS90" s="88"/>
      <c r="CT90" s="9"/>
      <c r="CU90" s="87"/>
      <c r="CV90" s="87"/>
      <c r="CW90" s="87"/>
      <c r="CX90" s="88"/>
      <c r="CY90" s="9"/>
      <c r="CZ90" s="87"/>
      <c r="DA90" s="87"/>
      <c r="DB90" s="87"/>
      <c r="DC90" s="88"/>
      <c r="DD90" s="9"/>
      <c r="DE90" s="87"/>
      <c r="DF90" s="87"/>
      <c r="DG90" s="87"/>
      <c r="DH90" s="88"/>
      <c r="DI90" s="9"/>
      <c r="DJ90" s="87"/>
      <c r="DK90" s="87"/>
      <c r="DL90" s="87"/>
      <c r="DM90" s="88"/>
      <c r="DN90" s="9"/>
      <c r="DO90" s="87"/>
      <c r="DP90" s="87"/>
      <c r="DQ90" s="87"/>
      <c r="DR90" s="88"/>
      <c r="DS90" s="9"/>
      <c r="DT90" s="87"/>
      <c r="DU90" s="87"/>
      <c r="DV90" s="87"/>
      <c r="DW90" s="88"/>
      <c r="DX90" s="9"/>
      <c r="DY90" s="87"/>
      <c r="DZ90" s="87"/>
      <c r="EA90" s="87"/>
      <c r="EB90" s="88"/>
      <c r="EC90" s="9"/>
      <c r="ED90" s="87"/>
      <c r="EE90" s="87"/>
      <c r="EF90" s="87"/>
      <c r="EG90" s="88"/>
      <c r="EH90" s="9"/>
      <c r="EI90" s="87"/>
      <c r="EJ90" s="87"/>
      <c r="EK90" s="87"/>
      <c r="EL90" s="88"/>
      <c r="EM90" s="9"/>
      <c r="EN90" s="87"/>
      <c r="EO90" s="87"/>
      <c r="EP90" s="87"/>
      <c r="EQ90" s="88"/>
    </row>
    <row r="91" spans="1:147" ht="13.5" customHeight="1">
      <c r="A91" s="82"/>
      <c r="C91" s="9"/>
      <c r="D91" s="87"/>
      <c r="E91" s="87"/>
      <c r="F91" s="87"/>
      <c r="G91" s="7"/>
      <c r="H91" s="9"/>
      <c r="I91" s="87"/>
      <c r="J91" s="87"/>
      <c r="K91" s="87"/>
      <c r="L91" s="88"/>
      <c r="M91" s="7"/>
      <c r="N91" s="7"/>
      <c r="O91" s="7"/>
      <c r="P91" s="7"/>
      <c r="Q91" s="7"/>
      <c r="R91" s="87"/>
      <c r="S91" s="87"/>
      <c r="T91" s="87"/>
      <c r="U91" s="87"/>
      <c r="V91" s="7"/>
      <c r="W91" s="9"/>
      <c r="X91" s="87"/>
      <c r="Y91" s="87"/>
      <c r="Z91" s="87"/>
      <c r="AA91" s="88"/>
      <c r="AB91" s="9"/>
      <c r="AC91" s="87"/>
      <c r="AD91" s="87"/>
      <c r="AE91" s="87"/>
      <c r="AF91" s="88"/>
      <c r="AG91" s="9"/>
      <c r="AH91" s="87"/>
      <c r="AI91" s="87"/>
      <c r="AJ91" s="87"/>
      <c r="AK91" s="88"/>
      <c r="AL91" s="9"/>
      <c r="AM91" s="87"/>
      <c r="AN91" s="87"/>
      <c r="AO91" s="87"/>
      <c r="AP91" s="88"/>
      <c r="AQ91" s="9"/>
      <c r="AR91" s="87"/>
      <c r="AS91" s="87"/>
      <c r="AT91" s="87"/>
      <c r="AU91" s="88"/>
      <c r="AV91" s="9"/>
      <c r="AW91" s="87"/>
      <c r="AX91" s="87"/>
      <c r="AY91" s="87"/>
      <c r="AZ91" s="88"/>
      <c r="BA91" s="9"/>
      <c r="BB91" s="87"/>
      <c r="BC91" s="87"/>
      <c r="BD91" s="87"/>
      <c r="BE91" s="88"/>
      <c r="BF91" s="9"/>
      <c r="BG91" s="87"/>
      <c r="BH91" s="87"/>
      <c r="BI91" s="87"/>
      <c r="BJ91" s="88"/>
      <c r="BK91" s="9"/>
      <c r="BL91" s="87"/>
      <c r="BM91" s="87"/>
      <c r="BN91" s="87"/>
      <c r="BO91" s="88"/>
      <c r="BP91" s="9"/>
      <c r="BQ91" s="87"/>
      <c r="BR91" s="87"/>
      <c r="BS91" s="87"/>
      <c r="BT91" s="88"/>
      <c r="BU91" s="9"/>
      <c r="BV91" s="87"/>
      <c r="BW91" s="87"/>
      <c r="BX91" s="87"/>
      <c r="BY91" s="88"/>
      <c r="BZ91" s="9"/>
      <c r="CA91" s="87"/>
      <c r="CB91" s="87"/>
      <c r="CC91" s="87"/>
      <c r="CD91" s="88"/>
      <c r="CE91" s="9"/>
      <c r="CF91" s="87"/>
      <c r="CG91" s="87"/>
      <c r="CH91" s="87"/>
      <c r="CI91" s="88"/>
      <c r="CJ91" s="9"/>
      <c r="CK91" s="87"/>
      <c r="CL91" s="87"/>
      <c r="CM91" s="87"/>
      <c r="CN91" s="88"/>
      <c r="CO91" s="9"/>
      <c r="CP91" s="87"/>
      <c r="CQ91" s="87"/>
      <c r="CR91" s="87"/>
      <c r="CS91" s="88"/>
      <c r="CT91" s="9"/>
      <c r="CU91" s="87"/>
      <c r="CV91" s="87"/>
      <c r="CW91" s="87"/>
      <c r="CX91" s="88"/>
      <c r="CY91" s="9"/>
      <c r="CZ91" s="87"/>
      <c r="DA91" s="87"/>
      <c r="DB91" s="87"/>
      <c r="DC91" s="88"/>
      <c r="DD91" s="9"/>
      <c r="DE91" s="87"/>
      <c r="DF91" s="87"/>
      <c r="DG91" s="87"/>
      <c r="DH91" s="88"/>
      <c r="DI91" s="9"/>
      <c r="DJ91" s="87"/>
      <c r="DK91" s="87"/>
      <c r="DL91" s="87"/>
      <c r="DM91" s="88"/>
      <c r="DN91" s="9"/>
      <c r="DO91" s="87"/>
      <c r="DP91" s="87"/>
      <c r="DQ91" s="87"/>
      <c r="DR91" s="88"/>
      <c r="DS91" s="9"/>
      <c r="DT91" s="87"/>
      <c r="DU91" s="87"/>
      <c r="DV91" s="87"/>
      <c r="DW91" s="88"/>
      <c r="DX91" s="9"/>
      <c r="DY91" s="87"/>
      <c r="DZ91" s="87"/>
      <c r="EA91" s="87"/>
      <c r="EB91" s="88"/>
      <c r="EC91" s="9"/>
      <c r="ED91" s="87"/>
      <c r="EE91" s="87"/>
      <c r="EF91" s="87"/>
      <c r="EG91" s="88"/>
      <c r="EH91" s="9"/>
      <c r="EI91" s="87"/>
      <c r="EJ91" s="87"/>
      <c r="EK91" s="87"/>
      <c r="EL91" s="88"/>
      <c r="EM91" s="9"/>
      <c r="EN91" s="87"/>
      <c r="EO91" s="87"/>
      <c r="EP91" s="87"/>
      <c r="EQ91" s="88"/>
    </row>
    <row r="92" spans="1:147" ht="13.5" customHeight="1">
      <c r="A92" s="82"/>
      <c r="C92" s="9"/>
      <c r="D92" s="87"/>
      <c r="E92" s="87"/>
      <c r="F92" s="87"/>
      <c r="G92" s="7"/>
      <c r="H92" s="9"/>
      <c r="I92" s="87"/>
      <c r="J92" s="87"/>
      <c r="K92" s="87"/>
      <c r="L92" s="88"/>
      <c r="M92" s="7"/>
      <c r="N92" s="7"/>
      <c r="O92" s="7"/>
      <c r="P92" s="7"/>
      <c r="Q92" s="7"/>
      <c r="R92" s="87"/>
      <c r="S92" s="87"/>
      <c r="T92" s="87"/>
      <c r="U92" s="87"/>
      <c r="V92" s="7"/>
      <c r="W92" s="9"/>
      <c r="X92" s="87"/>
      <c r="Y92" s="87"/>
      <c r="Z92" s="87"/>
      <c r="AA92" s="88"/>
      <c r="AB92" s="9"/>
      <c r="AC92" s="87"/>
      <c r="AD92" s="87"/>
      <c r="AE92" s="87"/>
      <c r="AF92" s="88"/>
      <c r="AG92" s="9"/>
      <c r="AH92" s="87"/>
      <c r="AI92" s="87"/>
      <c r="AJ92" s="87"/>
      <c r="AK92" s="88"/>
      <c r="AL92" s="9"/>
      <c r="AM92" s="87"/>
      <c r="AN92" s="87"/>
      <c r="AO92" s="87"/>
      <c r="AP92" s="88"/>
      <c r="AQ92" s="9"/>
      <c r="AR92" s="87"/>
      <c r="AS92" s="87"/>
      <c r="AT92" s="87"/>
      <c r="AU92" s="88"/>
      <c r="AV92" s="9"/>
      <c r="AW92" s="87"/>
      <c r="AX92" s="87"/>
      <c r="AY92" s="87"/>
      <c r="AZ92" s="88"/>
      <c r="BA92" s="9"/>
      <c r="BB92" s="87"/>
      <c r="BC92" s="87"/>
      <c r="BD92" s="87"/>
      <c r="BE92" s="88"/>
      <c r="BF92" s="9"/>
      <c r="BG92" s="87"/>
      <c r="BH92" s="87"/>
      <c r="BI92" s="87"/>
      <c r="BJ92" s="88"/>
      <c r="BK92" s="9"/>
      <c r="BL92" s="87"/>
      <c r="BM92" s="87"/>
      <c r="BN92" s="87"/>
      <c r="BO92" s="88"/>
      <c r="BP92" s="9"/>
      <c r="BQ92" s="87"/>
      <c r="BR92" s="87"/>
      <c r="BS92" s="87"/>
      <c r="BT92" s="88"/>
      <c r="BU92" s="9"/>
      <c r="BV92" s="87"/>
      <c r="BW92" s="87"/>
      <c r="BX92" s="87"/>
      <c r="BY92" s="88"/>
      <c r="BZ92" s="9"/>
      <c r="CA92" s="87"/>
      <c r="CB92" s="87"/>
      <c r="CC92" s="87"/>
      <c r="CD92" s="88"/>
      <c r="CE92" s="9"/>
      <c r="CF92" s="87"/>
      <c r="CG92" s="87"/>
      <c r="CH92" s="87"/>
      <c r="CI92" s="88"/>
      <c r="CJ92" s="9"/>
      <c r="CK92" s="87"/>
      <c r="CL92" s="87"/>
      <c r="CM92" s="87"/>
      <c r="CN92" s="88"/>
      <c r="CO92" s="9"/>
      <c r="CP92" s="87"/>
      <c r="CQ92" s="87"/>
      <c r="CR92" s="87"/>
      <c r="CS92" s="88"/>
      <c r="CT92" s="9"/>
      <c r="CU92" s="87"/>
      <c r="CV92" s="87"/>
      <c r="CW92" s="87"/>
      <c r="CX92" s="88"/>
      <c r="CY92" s="9"/>
      <c r="CZ92" s="87"/>
      <c r="DA92" s="87"/>
      <c r="DB92" s="87"/>
      <c r="DC92" s="88"/>
      <c r="DD92" s="9"/>
      <c r="DE92" s="87"/>
      <c r="DF92" s="87"/>
      <c r="DG92" s="87"/>
      <c r="DH92" s="88"/>
      <c r="DI92" s="9"/>
      <c r="DJ92" s="87"/>
      <c r="DK92" s="87"/>
      <c r="DL92" s="87"/>
      <c r="DM92" s="88"/>
      <c r="DN92" s="9"/>
      <c r="DO92" s="87"/>
      <c r="DP92" s="87"/>
      <c r="DQ92" s="87"/>
      <c r="DR92" s="88"/>
      <c r="DS92" s="9"/>
      <c r="DT92" s="87"/>
      <c r="DU92" s="87"/>
      <c r="DV92" s="87"/>
      <c r="DW92" s="88"/>
      <c r="DX92" s="9"/>
      <c r="DY92" s="87"/>
      <c r="DZ92" s="87"/>
      <c r="EA92" s="87"/>
      <c r="EB92" s="88"/>
      <c r="EC92" s="9"/>
      <c r="ED92" s="87"/>
      <c r="EE92" s="87"/>
      <c r="EF92" s="87"/>
      <c r="EG92" s="88"/>
      <c r="EH92" s="9"/>
      <c r="EI92" s="87"/>
      <c r="EJ92" s="87"/>
      <c r="EK92" s="87"/>
      <c r="EL92" s="88"/>
      <c r="EM92" s="9"/>
      <c r="EN92" s="87"/>
      <c r="EO92" s="87"/>
      <c r="EP92" s="87"/>
      <c r="EQ92" s="88"/>
    </row>
    <row r="93" spans="1:147" ht="13.5" customHeight="1">
      <c r="A93" s="82"/>
      <c r="C93" s="9"/>
      <c r="D93" s="87"/>
      <c r="E93" s="87"/>
      <c r="F93" s="87"/>
      <c r="G93" s="7"/>
      <c r="H93" s="9"/>
      <c r="I93" s="87"/>
      <c r="J93" s="87"/>
      <c r="K93" s="87"/>
      <c r="L93" s="88"/>
      <c r="M93" s="7"/>
      <c r="N93" s="7"/>
      <c r="O93" s="7"/>
      <c r="P93" s="7"/>
      <c r="Q93" s="7"/>
      <c r="R93" s="87"/>
      <c r="S93" s="87"/>
      <c r="T93" s="87"/>
      <c r="U93" s="87"/>
      <c r="V93" s="7"/>
      <c r="W93" s="9"/>
      <c r="X93" s="87"/>
      <c r="Y93" s="87"/>
      <c r="Z93" s="87"/>
      <c r="AA93" s="88"/>
      <c r="AB93" s="9"/>
      <c r="AC93" s="87"/>
      <c r="AD93" s="87"/>
      <c r="AE93" s="87"/>
      <c r="AF93" s="88"/>
      <c r="AG93" s="9"/>
      <c r="AH93" s="87"/>
      <c r="AI93" s="87"/>
      <c r="AJ93" s="87"/>
      <c r="AK93" s="88"/>
      <c r="AL93" s="9"/>
      <c r="AM93" s="87"/>
      <c r="AN93" s="87"/>
      <c r="AO93" s="87"/>
      <c r="AP93" s="88"/>
      <c r="AQ93" s="9"/>
      <c r="AR93" s="87"/>
      <c r="AS93" s="87"/>
      <c r="AT93" s="87"/>
      <c r="AU93" s="88"/>
      <c r="AV93" s="9"/>
      <c r="AW93" s="87"/>
      <c r="AX93" s="87"/>
      <c r="AY93" s="87"/>
      <c r="AZ93" s="88"/>
      <c r="BA93" s="9"/>
      <c r="BB93" s="87"/>
      <c r="BC93" s="87"/>
      <c r="BD93" s="87"/>
      <c r="BE93" s="88"/>
      <c r="BF93" s="9"/>
      <c r="BG93" s="87"/>
      <c r="BH93" s="87"/>
      <c r="BI93" s="87"/>
      <c r="BJ93" s="88"/>
      <c r="BK93" s="9"/>
      <c r="BL93" s="87"/>
      <c r="BM93" s="87"/>
      <c r="BN93" s="87"/>
      <c r="BO93" s="88"/>
      <c r="BP93" s="9"/>
      <c r="BQ93" s="87"/>
      <c r="BR93" s="87"/>
      <c r="BS93" s="87"/>
      <c r="BT93" s="88"/>
      <c r="BU93" s="9"/>
      <c r="BV93" s="87"/>
      <c r="BW93" s="87"/>
      <c r="BX93" s="87"/>
      <c r="BY93" s="88"/>
      <c r="BZ93" s="9"/>
      <c r="CA93" s="87"/>
      <c r="CB93" s="87"/>
      <c r="CC93" s="87"/>
      <c r="CD93" s="88"/>
      <c r="CE93" s="9"/>
      <c r="CF93" s="87"/>
      <c r="CG93" s="87"/>
      <c r="CH93" s="87"/>
      <c r="CI93" s="88"/>
      <c r="CJ93" s="9"/>
      <c r="CK93" s="87"/>
      <c r="CL93" s="87"/>
      <c r="CM93" s="87"/>
      <c r="CN93" s="88"/>
      <c r="CO93" s="9"/>
      <c r="CP93" s="87"/>
      <c r="CQ93" s="87"/>
      <c r="CR93" s="87"/>
      <c r="CS93" s="88"/>
      <c r="CT93" s="9"/>
      <c r="CU93" s="87"/>
      <c r="CV93" s="87"/>
      <c r="CW93" s="87"/>
      <c r="CX93" s="88"/>
      <c r="CY93" s="9"/>
      <c r="CZ93" s="87"/>
      <c r="DA93" s="87"/>
      <c r="DB93" s="87"/>
      <c r="DC93" s="88"/>
      <c r="DD93" s="9"/>
      <c r="DE93" s="87"/>
      <c r="DF93" s="87"/>
      <c r="DG93" s="87"/>
      <c r="DH93" s="88"/>
      <c r="DI93" s="9"/>
      <c r="DJ93" s="87"/>
      <c r="DK93" s="87"/>
      <c r="DL93" s="87"/>
      <c r="DM93" s="88"/>
      <c r="DN93" s="9"/>
      <c r="DO93" s="87"/>
      <c r="DP93" s="87"/>
      <c r="DQ93" s="87"/>
      <c r="DR93" s="88"/>
      <c r="DS93" s="9"/>
      <c r="DT93" s="87"/>
      <c r="DU93" s="87"/>
      <c r="DV93" s="87"/>
      <c r="DW93" s="88"/>
      <c r="DX93" s="9"/>
      <c r="DY93" s="87"/>
      <c r="DZ93" s="87"/>
      <c r="EA93" s="87"/>
      <c r="EB93" s="88"/>
      <c r="EC93" s="9"/>
      <c r="ED93" s="87"/>
      <c r="EE93" s="87"/>
      <c r="EF93" s="87"/>
      <c r="EG93" s="88"/>
      <c r="EH93" s="9"/>
      <c r="EI93" s="87"/>
      <c r="EJ93" s="87"/>
      <c r="EK93" s="87"/>
      <c r="EL93" s="88"/>
      <c r="EM93" s="9"/>
      <c r="EN93" s="87"/>
      <c r="EO93" s="87"/>
      <c r="EP93" s="87"/>
      <c r="EQ93" s="88"/>
    </row>
    <row r="94" spans="1:147" ht="13.5" customHeight="1">
      <c r="A94" s="82"/>
      <c r="C94" s="9"/>
      <c r="D94" s="87"/>
      <c r="E94" s="87"/>
      <c r="F94" s="87"/>
      <c r="G94" s="7"/>
      <c r="H94" s="9"/>
      <c r="I94" s="87"/>
      <c r="J94" s="87"/>
      <c r="K94" s="87"/>
      <c r="L94" s="88"/>
      <c r="M94" s="7"/>
      <c r="N94" s="7"/>
      <c r="O94" s="7"/>
      <c r="P94" s="7"/>
      <c r="Q94" s="7"/>
      <c r="R94" s="87"/>
      <c r="S94" s="87"/>
      <c r="T94" s="87"/>
      <c r="U94" s="87"/>
      <c r="V94" s="7"/>
      <c r="W94" s="9"/>
      <c r="X94" s="87"/>
      <c r="Y94" s="87"/>
      <c r="Z94" s="87"/>
      <c r="AA94" s="88"/>
      <c r="AB94" s="9"/>
      <c r="AC94" s="87"/>
      <c r="AD94" s="87"/>
      <c r="AE94" s="87"/>
      <c r="AF94" s="88"/>
      <c r="AG94" s="9"/>
      <c r="AH94" s="87"/>
      <c r="AI94" s="87"/>
      <c r="AJ94" s="87"/>
      <c r="AK94" s="88"/>
      <c r="AL94" s="9"/>
      <c r="AM94" s="87"/>
      <c r="AN94" s="87"/>
      <c r="AO94" s="87"/>
      <c r="AP94" s="88"/>
      <c r="AQ94" s="9"/>
      <c r="AR94" s="87"/>
      <c r="AS94" s="87"/>
      <c r="AT94" s="87"/>
      <c r="AU94" s="88"/>
      <c r="AV94" s="9"/>
      <c r="AW94" s="87"/>
      <c r="AX94" s="87"/>
      <c r="AY94" s="87"/>
      <c r="AZ94" s="88"/>
      <c r="BA94" s="9"/>
      <c r="BB94" s="87"/>
      <c r="BC94" s="87"/>
      <c r="BD94" s="87"/>
      <c r="BE94" s="88"/>
      <c r="BF94" s="9"/>
      <c r="BG94" s="87"/>
      <c r="BH94" s="87"/>
      <c r="BI94" s="87"/>
      <c r="BJ94" s="88"/>
      <c r="BK94" s="9"/>
      <c r="BL94" s="87"/>
      <c r="BM94" s="87"/>
      <c r="BN94" s="87"/>
      <c r="BO94" s="88"/>
      <c r="BP94" s="9"/>
      <c r="BQ94" s="87"/>
      <c r="BR94" s="87"/>
      <c r="BS94" s="87"/>
      <c r="BT94" s="88"/>
      <c r="BU94" s="9"/>
      <c r="BV94" s="87"/>
      <c r="BW94" s="87"/>
      <c r="BX94" s="87"/>
      <c r="BY94" s="88"/>
      <c r="BZ94" s="9"/>
      <c r="CA94" s="87"/>
      <c r="CB94" s="87"/>
      <c r="CC94" s="87"/>
      <c r="CD94" s="88"/>
      <c r="CE94" s="9"/>
      <c r="CF94" s="87"/>
      <c r="CG94" s="87"/>
      <c r="CH94" s="87"/>
      <c r="CI94" s="88"/>
      <c r="CJ94" s="9"/>
      <c r="CK94" s="87"/>
      <c r="CL94" s="87"/>
      <c r="CM94" s="87"/>
      <c r="CN94" s="88"/>
      <c r="CO94" s="9"/>
      <c r="CP94" s="87"/>
      <c r="CQ94" s="87"/>
      <c r="CR94" s="87"/>
      <c r="CS94" s="88"/>
      <c r="CT94" s="9"/>
      <c r="CU94" s="87"/>
      <c r="CV94" s="87"/>
      <c r="CW94" s="87"/>
      <c r="CX94" s="88"/>
      <c r="CY94" s="9"/>
      <c r="CZ94" s="87"/>
      <c r="DA94" s="87"/>
      <c r="DB94" s="87"/>
      <c r="DC94" s="88"/>
      <c r="DD94" s="9"/>
      <c r="DE94" s="87"/>
      <c r="DF94" s="87"/>
      <c r="DG94" s="87"/>
      <c r="DH94" s="88"/>
      <c r="DI94" s="9"/>
      <c r="DJ94" s="87"/>
      <c r="DK94" s="87"/>
      <c r="DL94" s="87"/>
      <c r="DM94" s="88"/>
      <c r="DN94" s="9"/>
      <c r="DO94" s="87"/>
      <c r="DP94" s="87"/>
      <c r="DQ94" s="87"/>
      <c r="DR94" s="88"/>
      <c r="DS94" s="9"/>
      <c r="DT94" s="87"/>
      <c r="DU94" s="87"/>
      <c r="DV94" s="87"/>
      <c r="DW94" s="88"/>
      <c r="DX94" s="9"/>
      <c r="DY94" s="87"/>
      <c r="DZ94" s="87"/>
      <c r="EA94" s="87"/>
      <c r="EB94" s="88"/>
      <c r="EC94" s="9"/>
      <c r="ED94" s="87"/>
      <c r="EE94" s="87"/>
      <c r="EF94" s="87"/>
      <c r="EG94" s="88"/>
      <c r="EH94" s="9"/>
      <c r="EI94" s="87"/>
      <c r="EJ94" s="87"/>
      <c r="EK94" s="87"/>
      <c r="EL94" s="88"/>
      <c r="EM94" s="9"/>
      <c r="EN94" s="87"/>
      <c r="EO94" s="87"/>
      <c r="EP94" s="87"/>
      <c r="EQ94" s="88"/>
    </row>
    <row r="95" spans="1:147" ht="13.5" customHeight="1">
      <c r="A95" s="82"/>
      <c r="C95" s="9"/>
      <c r="D95" s="87"/>
      <c r="E95" s="87"/>
      <c r="F95" s="87"/>
      <c r="G95" s="7"/>
      <c r="H95" s="9"/>
      <c r="I95" s="87"/>
      <c r="J95" s="87"/>
      <c r="K95" s="87"/>
      <c r="L95" s="88"/>
      <c r="M95" s="7"/>
      <c r="N95" s="7"/>
      <c r="O95" s="7"/>
      <c r="P95" s="7"/>
      <c r="Q95" s="7"/>
      <c r="R95" s="87"/>
      <c r="S95" s="87"/>
      <c r="T95" s="87"/>
      <c r="U95" s="87"/>
      <c r="V95" s="7"/>
      <c r="W95" s="9"/>
      <c r="X95" s="87"/>
      <c r="Y95" s="87"/>
      <c r="Z95" s="87"/>
      <c r="AA95" s="88"/>
      <c r="AB95" s="9"/>
      <c r="AC95" s="87"/>
      <c r="AD95" s="87"/>
      <c r="AE95" s="87"/>
      <c r="AF95" s="88"/>
      <c r="AG95" s="9"/>
      <c r="AH95" s="87"/>
      <c r="AI95" s="87"/>
      <c r="AJ95" s="87"/>
      <c r="AK95" s="88"/>
      <c r="AL95" s="9"/>
      <c r="AM95" s="87"/>
      <c r="AN95" s="87"/>
      <c r="AO95" s="87"/>
      <c r="AP95" s="88"/>
      <c r="AQ95" s="9"/>
      <c r="AR95" s="87"/>
      <c r="AS95" s="87"/>
      <c r="AT95" s="87"/>
      <c r="AU95" s="88"/>
      <c r="AV95" s="9"/>
      <c r="AW95" s="87"/>
      <c r="AX95" s="87"/>
      <c r="AY95" s="87"/>
      <c r="AZ95" s="88"/>
      <c r="BA95" s="9"/>
      <c r="BB95" s="87"/>
      <c r="BC95" s="87"/>
      <c r="BD95" s="87"/>
      <c r="BE95" s="88"/>
      <c r="BF95" s="9"/>
      <c r="BG95" s="87"/>
      <c r="BH95" s="87"/>
      <c r="BI95" s="87"/>
      <c r="BJ95" s="88"/>
      <c r="BK95" s="9"/>
      <c r="BL95" s="87"/>
      <c r="BM95" s="87"/>
      <c r="BN95" s="87"/>
      <c r="BO95" s="88"/>
      <c r="BP95" s="9"/>
      <c r="BQ95" s="87"/>
      <c r="BR95" s="87"/>
      <c r="BS95" s="87"/>
      <c r="BT95" s="88"/>
      <c r="BU95" s="9"/>
      <c r="BV95" s="87"/>
      <c r="BW95" s="87"/>
      <c r="BX95" s="87"/>
      <c r="BY95" s="88"/>
      <c r="BZ95" s="9"/>
      <c r="CA95" s="87"/>
      <c r="CB95" s="87"/>
      <c r="CC95" s="87"/>
      <c r="CD95" s="88"/>
      <c r="CE95" s="9"/>
      <c r="CF95" s="87"/>
      <c r="CG95" s="87"/>
      <c r="CH95" s="87"/>
      <c r="CI95" s="88"/>
      <c r="CJ95" s="9"/>
      <c r="CK95" s="87"/>
      <c r="CL95" s="87"/>
      <c r="CM95" s="87"/>
      <c r="CN95" s="88"/>
      <c r="CO95" s="9"/>
      <c r="CP95" s="87"/>
      <c r="CQ95" s="87"/>
      <c r="CR95" s="87"/>
      <c r="CS95" s="88"/>
      <c r="CT95" s="9"/>
      <c r="CU95" s="87"/>
      <c r="CV95" s="87"/>
      <c r="CW95" s="87"/>
      <c r="CX95" s="88"/>
      <c r="CY95" s="9"/>
      <c r="CZ95" s="87"/>
      <c r="DA95" s="87"/>
      <c r="DB95" s="87"/>
      <c r="DC95" s="88"/>
      <c r="DD95" s="9"/>
      <c r="DE95" s="87"/>
      <c r="DF95" s="87"/>
      <c r="DG95" s="87"/>
      <c r="DH95" s="88"/>
      <c r="DI95" s="9"/>
      <c r="DJ95" s="87"/>
      <c r="DK95" s="87"/>
      <c r="DL95" s="87"/>
      <c r="DM95" s="88"/>
      <c r="DN95" s="9"/>
      <c r="DO95" s="87"/>
      <c r="DP95" s="87"/>
      <c r="DQ95" s="87"/>
      <c r="DR95" s="88"/>
      <c r="DS95" s="9"/>
      <c r="DT95" s="87"/>
      <c r="DU95" s="87"/>
      <c r="DV95" s="87"/>
      <c r="DW95" s="88"/>
      <c r="DX95" s="9"/>
      <c r="DY95" s="87"/>
      <c r="DZ95" s="87"/>
      <c r="EA95" s="87"/>
      <c r="EB95" s="88"/>
      <c r="EC95" s="9"/>
      <c r="ED95" s="87"/>
      <c r="EE95" s="87"/>
      <c r="EF95" s="87"/>
      <c r="EG95" s="88"/>
      <c r="EH95" s="9"/>
      <c r="EI95" s="87"/>
      <c r="EJ95" s="87"/>
      <c r="EK95" s="87"/>
      <c r="EL95" s="88"/>
      <c r="EM95" s="9"/>
      <c r="EN95" s="87"/>
      <c r="EO95" s="87"/>
      <c r="EP95" s="87"/>
      <c r="EQ95" s="88"/>
    </row>
    <row r="96" spans="1:147" ht="13.5" customHeight="1">
      <c r="A96" s="82"/>
      <c r="C96" s="9"/>
      <c r="D96" s="87"/>
      <c r="E96" s="87"/>
      <c r="F96" s="87"/>
      <c r="G96" s="7"/>
      <c r="H96" s="9"/>
      <c r="I96" s="87"/>
      <c r="J96" s="87"/>
      <c r="K96" s="87"/>
      <c r="L96" s="88"/>
      <c r="M96" s="7"/>
      <c r="N96" s="7"/>
      <c r="O96" s="7"/>
      <c r="P96" s="7"/>
      <c r="Q96" s="7"/>
      <c r="R96" s="87"/>
      <c r="S96" s="87"/>
      <c r="T96" s="87"/>
      <c r="U96" s="87"/>
      <c r="V96" s="7"/>
      <c r="W96" s="9"/>
      <c r="X96" s="87"/>
      <c r="Y96" s="87"/>
      <c r="Z96" s="87"/>
      <c r="AA96" s="88"/>
      <c r="AB96" s="9"/>
      <c r="AC96" s="87"/>
      <c r="AD96" s="87"/>
      <c r="AE96" s="87"/>
      <c r="AF96" s="88"/>
      <c r="AG96" s="9"/>
      <c r="AH96" s="87"/>
      <c r="AI96" s="87"/>
      <c r="AJ96" s="87"/>
      <c r="AK96" s="88"/>
      <c r="AL96" s="9"/>
      <c r="AM96" s="87"/>
      <c r="AN96" s="87"/>
      <c r="AO96" s="87"/>
      <c r="AP96" s="88"/>
      <c r="AQ96" s="9"/>
      <c r="AR96" s="87"/>
      <c r="AS96" s="87"/>
      <c r="AT96" s="87"/>
      <c r="AU96" s="88"/>
      <c r="AV96" s="9"/>
      <c r="AW96" s="87"/>
      <c r="AX96" s="87"/>
      <c r="AY96" s="87"/>
      <c r="AZ96" s="88"/>
      <c r="BA96" s="9"/>
      <c r="BB96" s="87"/>
      <c r="BC96" s="87"/>
      <c r="BD96" s="87"/>
      <c r="BE96" s="88"/>
      <c r="BF96" s="9"/>
      <c r="BG96" s="87"/>
      <c r="BH96" s="87"/>
      <c r="BI96" s="87"/>
      <c r="BJ96" s="88"/>
      <c r="BK96" s="9"/>
      <c r="BL96" s="87"/>
      <c r="BM96" s="87"/>
      <c r="BN96" s="87"/>
      <c r="BO96" s="88"/>
      <c r="BP96" s="9"/>
      <c r="BQ96" s="87"/>
      <c r="BR96" s="87"/>
      <c r="BS96" s="87"/>
      <c r="BT96" s="88"/>
      <c r="BU96" s="9"/>
      <c r="BV96" s="87"/>
      <c r="BW96" s="87"/>
      <c r="BX96" s="87"/>
      <c r="BY96" s="88"/>
      <c r="BZ96" s="9"/>
      <c r="CA96" s="87"/>
      <c r="CB96" s="87"/>
      <c r="CC96" s="87"/>
      <c r="CD96" s="88"/>
      <c r="CE96" s="9"/>
      <c r="CF96" s="87"/>
      <c r="CG96" s="87"/>
      <c r="CH96" s="87"/>
      <c r="CI96" s="88"/>
      <c r="CJ96" s="9"/>
      <c r="CK96" s="87"/>
      <c r="CL96" s="87"/>
      <c r="CM96" s="87"/>
      <c r="CN96" s="88"/>
      <c r="CO96" s="9"/>
      <c r="CP96" s="87"/>
      <c r="CQ96" s="87"/>
      <c r="CR96" s="87"/>
      <c r="CS96" s="88"/>
      <c r="CT96" s="9"/>
      <c r="CU96" s="87"/>
      <c r="CV96" s="87"/>
      <c r="CW96" s="87"/>
      <c r="CX96" s="88"/>
      <c r="CY96" s="9"/>
      <c r="CZ96" s="87"/>
      <c r="DA96" s="87"/>
      <c r="DB96" s="87"/>
      <c r="DC96" s="88"/>
      <c r="DD96" s="9"/>
      <c r="DE96" s="87"/>
      <c r="DF96" s="87"/>
      <c r="DG96" s="87"/>
      <c r="DH96" s="88"/>
      <c r="DI96" s="9"/>
      <c r="DJ96" s="87"/>
      <c r="DK96" s="87"/>
      <c r="DL96" s="87"/>
      <c r="DM96" s="88"/>
      <c r="DN96" s="9"/>
      <c r="DO96" s="87"/>
      <c r="DP96" s="87"/>
      <c r="DQ96" s="87"/>
      <c r="DR96" s="88"/>
      <c r="DS96" s="9"/>
      <c r="DT96" s="87"/>
      <c r="DU96" s="87"/>
      <c r="DV96" s="87"/>
      <c r="DW96" s="88"/>
      <c r="DX96" s="9"/>
      <c r="DY96" s="87"/>
      <c r="DZ96" s="87"/>
      <c r="EA96" s="87"/>
      <c r="EB96" s="88"/>
      <c r="EC96" s="9"/>
      <c r="ED96" s="87"/>
      <c r="EE96" s="87"/>
      <c r="EF96" s="87"/>
      <c r="EG96" s="88"/>
      <c r="EH96" s="9"/>
      <c r="EI96" s="87"/>
      <c r="EJ96" s="87"/>
      <c r="EK96" s="87"/>
      <c r="EL96" s="88"/>
      <c r="EM96" s="9"/>
      <c r="EN96" s="87"/>
      <c r="EO96" s="87"/>
      <c r="EP96" s="87"/>
      <c r="EQ96" s="88"/>
    </row>
    <row r="97" spans="1:147" ht="13.5" customHeight="1">
      <c r="A97" s="82"/>
      <c r="C97" s="9"/>
      <c r="D97" s="87"/>
      <c r="E97" s="87"/>
      <c r="F97" s="87"/>
      <c r="G97" s="7"/>
      <c r="H97" s="9"/>
      <c r="I97" s="87"/>
      <c r="J97" s="87"/>
      <c r="K97" s="87"/>
      <c r="L97" s="88"/>
      <c r="M97" s="7"/>
      <c r="N97" s="7"/>
      <c r="O97" s="7"/>
      <c r="P97" s="7"/>
      <c r="Q97" s="7"/>
      <c r="R97" s="87"/>
      <c r="S97" s="87"/>
      <c r="T97" s="87"/>
      <c r="U97" s="87"/>
      <c r="V97" s="7"/>
      <c r="W97" s="9"/>
      <c r="X97" s="87"/>
      <c r="Y97" s="87"/>
      <c r="Z97" s="87"/>
      <c r="AA97" s="88"/>
      <c r="AB97" s="9"/>
      <c r="AC97" s="87"/>
      <c r="AD97" s="87"/>
      <c r="AE97" s="87"/>
      <c r="AF97" s="88"/>
      <c r="AG97" s="9"/>
      <c r="AH97" s="87"/>
      <c r="AI97" s="87"/>
      <c r="AJ97" s="87"/>
      <c r="AK97" s="88"/>
      <c r="AL97" s="9"/>
      <c r="AM97" s="87"/>
      <c r="AN97" s="87"/>
      <c r="AO97" s="87"/>
      <c r="AP97" s="88"/>
      <c r="AQ97" s="9"/>
      <c r="AR97" s="87"/>
      <c r="AS97" s="87"/>
      <c r="AT97" s="87"/>
      <c r="AU97" s="88"/>
      <c r="AV97" s="9"/>
      <c r="AW97" s="87"/>
      <c r="AX97" s="87"/>
      <c r="AY97" s="87"/>
      <c r="AZ97" s="88"/>
      <c r="BA97" s="9"/>
      <c r="BB97" s="87"/>
      <c r="BC97" s="87"/>
      <c r="BD97" s="87"/>
      <c r="BE97" s="88"/>
      <c r="BF97" s="9"/>
      <c r="BG97" s="87"/>
      <c r="BH97" s="87"/>
      <c r="BI97" s="87"/>
      <c r="BJ97" s="88"/>
      <c r="BK97" s="9"/>
      <c r="BL97" s="87"/>
      <c r="BM97" s="87"/>
      <c r="BN97" s="87"/>
      <c r="BO97" s="88"/>
      <c r="BP97" s="9"/>
      <c r="BQ97" s="87"/>
      <c r="BR97" s="87"/>
      <c r="BS97" s="87"/>
      <c r="BT97" s="88"/>
      <c r="BU97" s="9"/>
      <c r="BV97" s="87"/>
      <c r="BW97" s="87"/>
      <c r="BX97" s="87"/>
      <c r="BY97" s="88"/>
      <c r="BZ97" s="9"/>
      <c r="CA97" s="87"/>
      <c r="CB97" s="87"/>
      <c r="CC97" s="87"/>
      <c r="CD97" s="88"/>
      <c r="CE97" s="9"/>
      <c r="CF97" s="87"/>
      <c r="CG97" s="87"/>
      <c r="CH97" s="87"/>
      <c r="CI97" s="88"/>
      <c r="CJ97" s="9"/>
      <c r="CK97" s="87"/>
      <c r="CL97" s="87"/>
      <c r="CM97" s="87"/>
      <c r="CN97" s="88"/>
      <c r="CO97" s="9"/>
      <c r="CP97" s="87"/>
      <c r="CQ97" s="87"/>
      <c r="CR97" s="87"/>
      <c r="CS97" s="88"/>
      <c r="CT97" s="9"/>
      <c r="CU97" s="87"/>
      <c r="CV97" s="87"/>
      <c r="CW97" s="87"/>
      <c r="CX97" s="88"/>
      <c r="CY97" s="9"/>
      <c r="CZ97" s="87"/>
      <c r="DA97" s="87"/>
      <c r="DB97" s="87"/>
      <c r="DC97" s="88"/>
      <c r="DD97" s="9"/>
      <c r="DE97" s="87"/>
      <c r="DF97" s="87"/>
      <c r="DG97" s="87"/>
      <c r="DH97" s="88"/>
      <c r="DI97" s="9"/>
      <c r="DJ97" s="87"/>
      <c r="DK97" s="87"/>
      <c r="DL97" s="87"/>
      <c r="DM97" s="88"/>
      <c r="DN97" s="9"/>
      <c r="DO97" s="87"/>
      <c r="DP97" s="87"/>
      <c r="DQ97" s="87"/>
      <c r="DR97" s="88"/>
      <c r="DS97" s="9"/>
      <c r="DT97" s="87"/>
      <c r="DU97" s="87"/>
      <c r="DV97" s="87"/>
      <c r="DW97" s="88"/>
      <c r="DX97" s="9"/>
      <c r="DY97" s="87"/>
      <c r="DZ97" s="87"/>
      <c r="EA97" s="87"/>
      <c r="EB97" s="88"/>
      <c r="EC97" s="9"/>
      <c r="ED97" s="87"/>
      <c r="EE97" s="87"/>
      <c r="EF97" s="87"/>
      <c r="EG97" s="88"/>
      <c r="EH97" s="9"/>
      <c r="EI97" s="87"/>
      <c r="EJ97" s="87"/>
      <c r="EK97" s="87"/>
      <c r="EL97" s="88"/>
      <c r="EM97" s="9"/>
      <c r="EN97" s="87"/>
      <c r="EO97" s="87"/>
      <c r="EP97" s="87"/>
      <c r="EQ97" s="88"/>
    </row>
    <row r="98" spans="1:147" ht="13.5" customHeight="1">
      <c r="A98" s="82"/>
      <c r="C98" s="9"/>
      <c r="D98" s="87"/>
      <c r="E98" s="87"/>
      <c r="F98" s="87"/>
      <c r="G98" s="7"/>
      <c r="H98" s="9"/>
      <c r="I98" s="87"/>
      <c r="J98" s="87"/>
      <c r="K98" s="87"/>
      <c r="L98" s="88"/>
      <c r="M98" s="7"/>
      <c r="N98" s="7"/>
      <c r="O98" s="7"/>
      <c r="P98" s="7"/>
      <c r="Q98" s="7"/>
      <c r="R98" s="87"/>
      <c r="S98" s="87"/>
      <c r="T98" s="87"/>
      <c r="U98" s="87"/>
      <c r="V98" s="7"/>
      <c r="W98" s="9"/>
      <c r="X98" s="87"/>
      <c r="Y98" s="87"/>
      <c r="Z98" s="87"/>
      <c r="AA98" s="88"/>
      <c r="AB98" s="9"/>
      <c r="AC98" s="87"/>
      <c r="AD98" s="87"/>
      <c r="AE98" s="87"/>
      <c r="AF98" s="88"/>
      <c r="AG98" s="9"/>
      <c r="AH98" s="87"/>
      <c r="AI98" s="87"/>
      <c r="AJ98" s="87"/>
      <c r="AK98" s="88"/>
      <c r="AL98" s="9"/>
      <c r="AM98" s="87"/>
      <c r="AN98" s="87"/>
      <c r="AO98" s="87"/>
      <c r="AP98" s="88"/>
      <c r="AQ98" s="9"/>
      <c r="AR98" s="87"/>
      <c r="AS98" s="87"/>
      <c r="AT98" s="87"/>
      <c r="AU98" s="88"/>
      <c r="AV98" s="9"/>
      <c r="AW98" s="87"/>
      <c r="AX98" s="87"/>
      <c r="AY98" s="87"/>
      <c r="AZ98" s="88"/>
      <c r="BA98" s="9"/>
      <c r="BB98" s="87"/>
      <c r="BC98" s="87"/>
      <c r="BD98" s="87"/>
      <c r="BE98" s="88"/>
      <c r="BF98" s="9"/>
      <c r="BG98" s="87"/>
      <c r="BH98" s="87"/>
      <c r="BI98" s="87"/>
      <c r="BJ98" s="88"/>
      <c r="BK98" s="9"/>
      <c r="BL98" s="87"/>
      <c r="BM98" s="87"/>
      <c r="BN98" s="87"/>
      <c r="BO98" s="88"/>
      <c r="BP98" s="9"/>
      <c r="BQ98" s="87"/>
      <c r="BR98" s="87"/>
      <c r="BS98" s="87"/>
      <c r="BT98" s="88"/>
      <c r="BU98" s="9"/>
      <c r="BV98" s="87"/>
      <c r="BW98" s="87"/>
      <c r="BX98" s="87"/>
      <c r="BY98" s="88"/>
      <c r="BZ98" s="9"/>
      <c r="CA98" s="87"/>
      <c r="CB98" s="87"/>
      <c r="CC98" s="87"/>
      <c r="CD98" s="88"/>
      <c r="CE98" s="9"/>
      <c r="CF98" s="87"/>
      <c r="CG98" s="87"/>
      <c r="CH98" s="87"/>
      <c r="CI98" s="88"/>
      <c r="CJ98" s="9"/>
      <c r="CK98" s="87"/>
      <c r="CL98" s="87"/>
      <c r="CM98" s="87"/>
      <c r="CN98" s="88"/>
      <c r="CO98" s="9"/>
      <c r="CP98" s="87"/>
      <c r="CQ98" s="87"/>
      <c r="CR98" s="87"/>
      <c r="CS98" s="88"/>
      <c r="CT98" s="9"/>
      <c r="CU98" s="87"/>
      <c r="CV98" s="87"/>
      <c r="CW98" s="87"/>
      <c r="CX98" s="88"/>
      <c r="CY98" s="9"/>
      <c r="CZ98" s="87"/>
      <c r="DA98" s="87"/>
      <c r="DB98" s="87"/>
      <c r="DC98" s="88"/>
      <c r="DD98" s="9"/>
      <c r="DE98" s="87"/>
      <c r="DF98" s="87"/>
      <c r="DG98" s="87"/>
      <c r="DH98" s="88"/>
      <c r="DI98" s="9"/>
      <c r="DJ98" s="87"/>
      <c r="DK98" s="87"/>
      <c r="DL98" s="87"/>
      <c r="DM98" s="88"/>
      <c r="DN98" s="9"/>
      <c r="DO98" s="87"/>
      <c r="DP98" s="87"/>
      <c r="DQ98" s="87"/>
      <c r="DR98" s="88"/>
      <c r="DS98" s="9"/>
      <c r="DT98" s="87"/>
      <c r="DU98" s="87"/>
      <c r="DV98" s="87"/>
      <c r="DW98" s="88"/>
      <c r="DX98" s="9"/>
      <c r="DY98" s="87"/>
      <c r="DZ98" s="87"/>
      <c r="EA98" s="87"/>
      <c r="EB98" s="88"/>
      <c r="EC98" s="9"/>
      <c r="ED98" s="87"/>
      <c r="EE98" s="87"/>
      <c r="EF98" s="87"/>
      <c r="EG98" s="88"/>
      <c r="EH98" s="9"/>
      <c r="EI98" s="87"/>
      <c r="EJ98" s="87"/>
      <c r="EK98" s="87"/>
      <c r="EL98" s="88"/>
      <c r="EM98" s="9"/>
      <c r="EN98" s="87"/>
      <c r="EO98" s="87"/>
      <c r="EP98" s="87"/>
      <c r="EQ98" s="88"/>
    </row>
    <row r="99" spans="1:147" ht="13.5" customHeight="1">
      <c r="A99" s="82"/>
      <c r="C99" s="9"/>
      <c r="D99" s="87"/>
      <c r="E99" s="87"/>
      <c r="F99" s="87"/>
      <c r="G99" s="7"/>
      <c r="H99" s="9"/>
      <c r="I99" s="87"/>
      <c r="J99" s="87"/>
      <c r="K99" s="87"/>
      <c r="L99" s="88"/>
      <c r="M99" s="7"/>
      <c r="N99" s="7"/>
      <c r="O99" s="7"/>
      <c r="P99" s="7"/>
      <c r="Q99" s="7"/>
      <c r="R99" s="87"/>
      <c r="S99" s="87"/>
      <c r="T99" s="87"/>
      <c r="U99" s="87"/>
      <c r="V99" s="7"/>
      <c r="W99" s="9"/>
      <c r="X99" s="87"/>
      <c r="Y99" s="87"/>
      <c r="Z99" s="87"/>
      <c r="AA99" s="88"/>
      <c r="AB99" s="9"/>
      <c r="AC99" s="87"/>
      <c r="AD99" s="87"/>
      <c r="AE99" s="87"/>
      <c r="AF99" s="88"/>
      <c r="AG99" s="9"/>
      <c r="AH99" s="87"/>
      <c r="AI99" s="87"/>
      <c r="AJ99" s="87"/>
      <c r="AK99" s="88"/>
      <c r="AL99" s="9"/>
      <c r="AM99" s="87"/>
      <c r="AN99" s="87"/>
      <c r="AO99" s="87"/>
      <c r="AP99" s="88"/>
      <c r="AQ99" s="9"/>
      <c r="AR99" s="87"/>
      <c r="AS99" s="87"/>
      <c r="AT99" s="87"/>
      <c r="AU99" s="88"/>
      <c r="AV99" s="9"/>
      <c r="AW99" s="87"/>
      <c r="AX99" s="87"/>
      <c r="AY99" s="87"/>
      <c r="AZ99" s="88"/>
      <c r="BA99" s="9"/>
      <c r="BB99" s="87"/>
      <c r="BC99" s="87"/>
      <c r="BD99" s="87"/>
      <c r="BE99" s="88"/>
      <c r="BF99" s="9"/>
      <c r="BG99" s="87"/>
      <c r="BH99" s="87"/>
      <c r="BI99" s="87"/>
      <c r="BJ99" s="88"/>
      <c r="BK99" s="9"/>
      <c r="BL99" s="87"/>
      <c r="BM99" s="87"/>
      <c r="BN99" s="87"/>
      <c r="BO99" s="88"/>
      <c r="BP99" s="9"/>
      <c r="BQ99" s="87"/>
      <c r="BR99" s="87"/>
      <c r="BS99" s="87"/>
      <c r="BT99" s="88"/>
      <c r="BU99" s="9"/>
      <c r="BV99" s="87"/>
      <c r="BW99" s="87"/>
      <c r="BX99" s="87"/>
      <c r="BY99" s="88"/>
      <c r="BZ99" s="9"/>
      <c r="CA99" s="87"/>
      <c r="CB99" s="87"/>
      <c r="CC99" s="87"/>
      <c r="CD99" s="88"/>
      <c r="CE99" s="9"/>
      <c r="CF99" s="87"/>
      <c r="CG99" s="87"/>
      <c r="CH99" s="87"/>
      <c r="CI99" s="88"/>
      <c r="CJ99" s="9"/>
      <c r="CK99" s="87"/>
      <c r="CL99" s="87"/>
      <c r="CM99" s="87"/>
      <c r="CN99" s="88"/>
      <c r="CO99" s="9"/>
      <c r="CP99" s="87"/>
      <c r="CQ99" s="87"/>
      <c r="CR99" s="87"/>
      <c r="CS99" s="88"/>
      <c r="CT99" s="9"/>
      <c r="CU99" s="87"/>
      <c r="CV99" s="87"/>
      <c r="CW99" s="87"/>
      <c r="CX99" s="88"/>
      <c r="CY99" s="9"/>
      <c r="CZ99" s="87"/>
      <c r="DA99" s="87"/>
      <c r="DB99" s="87"/>
      <c r="DC99" s="88"/>
      <c r="DD99" s="9"/>
      <c r="DE99" s="87"/>
      <c r="DF99" s="87"/>
      <c r="DG99" s="87"/>
      <c r="DH99" s="88"/>
      <c r="DI99" s="9"/>
      <c r="DJ99" s="87"/>
      <c r="DK99" s="87"/>
      <c r="DL99" s="87"/>
      <c r="DM99" s="88"/>
      <c r="DN99" s="9"/>
      <c r="DO99" s="87"/>
      <c r="DP99" s="87"/>
      <c r="DQ99" s="87"/>
      <c r="DR99" s="88"/>
      <c r="DS99" s="9"/>
      <c r="DT99" s="87"/>
      <c r="DU99" s="87"/>
      <c r="DV99" s="87"/>
      <c r="DW99" s="88"/>
      <c r="DX99" s="9"/>
      <c r="DY99" s="87"/>
      <c r="DZ99" s="87"/>
      <c r="EA99" s="87"/>
      <c r="EB99" s="88"/>
      <c r="EC99" s="9"/>
      <c r="ED99" s="87"/>
      <c r="EE99" s="87"/>
      <c r="EF99" s="87"/>
      <c r="EG99" s="88"/>
      <c r="EH99" s="9"/>
      <c r="EI99" s="87"/>
      <c r="EJ99" s="87"/>
      <c r="EK99" s="87"/>
      <c r="EL99" s="88"/>
      <c r="EM99" s="9"/>
      <c r="EN99" s="87"/>
      <c r="EO99" s="87"/>
      <c r="EP99" s="87"/>
      <c r="EQ99" s="88"/>
    </row>
    <row r="100" spans="1:147" ht="13.5" customHeight="1">
      <c r="A100" s="82"/>
      <c r="C100" s="9"/>
      <c r="D100" s="87"/>
      <c r="E100" s="87"/>
      <c r="F100" s="87"/>
      <c r="G100" s="7"/>
      <c r="H100" s="9"/>
      <c r="I100" s="87"/>
      <c r="J100" s="87"/>
      <c r="K100" s="87"/>
      <c r="L100" s="88"/>
      <c r="M100" s="7"/>
      <c r="N100" s="7"/>
      <c r="O100" s="7"/>
      <c r="P100" s="7"/>
      <c r="Q100" s="7"/>
      <c r="R100" s="87"/>
      <c r="S100" s="87"/>
      <c r="T100" s="87"/>
      <c r="U100" s="87"/>
      <c r="V100" s="7"/>
      <c r="W100" s="9"/>
      <c r="X100" s="87"/>
      <c r="Y100" s="87"/>
      <c r="Z100" s="87"/>
      <c r="AA100" s="88"/>
      <c r="AB100" s="9"/>
      <c r="AC100" s="87"/>
      <c r="AD100" s="87"/>
      <c r="AE100" s="87"/>
      <c r="AF100" s="88"/>
      <c r="AG100" s="9"/>
      <c r="AH100" s="87"/>
      <c r="AI100" s="87"/>
      <c r="AJ100" s="87"/>
      <c r="AK100" s="88"/>
      <c r="AL100" s="9"/>
      <c r="AM100" s="87"/>
      <c r="AN100" s="87"/>
      <c r="AO100" s="87"/>
      <c r="AP100" s="88"/>
      <c r="AQ100" s="9"/>
      <c r="AR100" s="87"/>
      <c r="AS100" s="87"/>
      <c r="AT100" s="87"/>
      <c r="AU100" s="88"/>
      <c r="AV100" s="9"/>
      <c r="AW100" s="87"/>
      <c r="AX100" s="87"/>
      <c r="AY100" s="87"/>
      <c r="AZ100" s="88"/>
      <c r="BA100" s="9"/>
      <c r="BB100" s="87"/>
      <c r="BC100" s="87"/>
      <c r="BD100" s="87"/>
      <c r="BE100" s="88"/>
      <c r="BF100" s="9"/>
      <c r="BG100" s="87"/>
      <c r="BH100" s="87"/>
      <c r="BI100" s="87"/>
      <c r="BJ100" s="88"/>
      <c r="BK100" s="9"/>
      <c r="BL100" s="87"/>
      <c r="BM100" s="87"/>
      <c r="BN100" s="87"/>
      <c r="BO100" s="88"/>
      <c r="BP100" s="9"/>
      <c r="BQ100" s="87"/>
      <c r="BR100" s="87"/>
      <c r="BS100" s="87"/>
      <c r="BT100" s="88"/>
      <c r="BU100" s="9"/>
      <c r="BV100" s="87"/>
      <c r="BW100" s="87"/>
      <c r="BX100" s="87"/>
      <c r="BY100" s="88"/>
      <c r="BZ100" s="9"/>
      <c r="CA100" s="87"/>
      <c r="CB100" s="87"/>
      <c r="CC100" s="87"/>
      <c r="CD100" s="88"/>
      <c r="CE100" s="9"/>
      <c r="CF100" s="87"/>
      <c r="CG100" s="87"/>
      <c r="CH100" s="87"/>
      <c r="CI100" s="88"/>
      <c r="CJ100" s="9"/>
      <c r="CK100" s="87"/>
      <c r="CL100" s="87"/>
      <c r="CM100" s="87"/>
      <c r="CN100" s="88"/>
      <c r="CO100" s="9"/>
      <c r="CP100" s="87"/>
      <c r="CQ100" s="87"/>
      <c r="CR100" s="87"/>
      <c r="CS100" s="88"/>
      <c r="CT100" s="9"/>
      <c r="CU100" s="87"/>
      <c r="CV100" s="87"/>
      <c r="CW100" s="87"/>
      <c r="CX100" s="88"/>
      <c r="CY100" s="9"/>
      <c r="CZ100" s="87"/>
      <c r="DA100" s="87"/>
      <c r="DB100" s="87"/>
      <c r="DC100" s="88"/>
      <c r="DD100" s="9"/>
      <c r="DE100" s="87"/>
      <c r="DF100" s="87"/>
      <c r="DG100" s="87"/>
      <c r="DH100" s="88"/>
      <c r="DI100" s="9"/>
      <c r="DJ100" s="87"/>
      <c r="DK100" s="87"/>
      <c r="DL100" s="87"/>
      <c r="DM100" s="88"/>
      <c r="DN100" s="9"/>
      <c r="DO100" s="87"/>
      <c r="DP100" s="87"/>
      <c r="DQ100" s="87"/>
      <c r="DR100" s="88"/>
      <c r="DS100" s="9"/>
      <c r="DT100" s="87"/>
      <c r="DU100" s="87"/>
      <c r="DV100" s="87"/>
      <c r="DW100" s="88"/>
      <c r="DX100" s="9"/>
      <c r="DY100" s="87"/>
      <c r="DZ100" s="87"/>
      <c r="EA100" s="87"/>
      <c r="EB100" s="88"/>
      <c r="EC100" s="9"/>
      <c r="ED100" s="87"/>
      <c r="EE100" s="87"/>
      <c r="EF100" s="87"/>
      <c r="EG100" s="88"/>
      <c r="EH100" s="9"/>
      <c r="EI100" s="87"/>
      <c r="EJ100" s="87"/>
      <c r="EK100" s="87"/>
      <c r="EL100" s="88"/>
      <c r="EM100" s="9"/>
      <c r="EN100" s="87"/>
      <c r="EO100" s="87"/>
      <c r="EP100" s="87"/>
      <c r="EQ100" s="88"/>
    </row>
    <row r="101" spans="1:147" ht="13.5" customHeight="1">
      <c r="A101" s="82"/>
      <c r="C101" s="9"/>
      <c r="D101" s="87"/>
      <c r="E101" s="87"/>
      <c r="F101" s="87"/>
      <c r="G101" s="7"/>
      <c r="H101" s="9"/>
      <c r="I101" s="87"/>
      <c r="J101" s="87"/>
      <c r="K101" s="87"/>
      <c r="L101" s="88"/>
      <c r="M101" s="7"/>
      <c r="N101" s="7"/>
      <c r="O101" s="7"/>
      <c r="P101" s="7"/>
      <c r="Q101" s="7"/>
      <c r="R101" s="87"/>
      <c r="S101" s="87"/>
      <c r="T101" s="87"/>
      <c r="U101" s="87"/>
      <c r="V101" s="7"/>
      <c r="W101" s="9"/>
      <c r="X101" s="87"/>
      <c r="Y101" s="87"/>
      <c r="Z101" s="87"/>
      <c r="AA101" s="88"/>
      <c r="AB101" s="9"/>
      <c r="AC101" s="87"/>
      <c r="AD101" s="87"/>
      <c r="AE101" s="87"/>
      <c r="AF101" s="88"/>
      <c r="AG101" s="9"/>
      <c r="AH101" s="87"/>
      <c r="AI101" s="87"/>
      <c r="AJ101" s="87"/>
      <c r="AK101" s="88"/>
      <c r="AL101" s="9"/>
      <c r="AM101" s="87"/>
      <c r="AN101" s="87"/>
      <c r="AO101" s="87"/>
      <c r="AP101" s="88"/>
      <c r="AQ101" s="9"/>
      <c r="AR101" s="87"/>
      <c r="AS101" s="87"/>
      <c r="AT101" s="87"/>
      <c r="AU101" s="88"/>
      <c r="AV101" s="9"/>
      <c r="AW101" s="87"/>
      <c r="AX101" s="87"/>
      <c r="AY101" s="87"/>
      <c r="AZ101" s="88"/>
      <c r="BA101" s="9"/>
      <c r="BB101" s="87"/>
      <c r="BC101" s="87"/>
      <c r="BD101" s="87"/>
      <c r="BE101" s="88"/>
      <c r="BF101" s="9"/>
      <c r="BG101" s="87"/>
      <c r="BH101" s="87"/>
      <c r="BI101" s="87"/>
      <c r="BJ101" s="88"/>
      <c r="BK101" s="9"/>
      <c r="BL101" s="87"/>
      <c r="BM101" s="87"/>
      <c r="BN101" s="87"/>
      <c r="BO101" s="88"/>
      <c r="BP101" s="9"/>
      <c r="BQ101" s="87"/>
      <c r="BR101" s="87"/>
      <c r="BS101" s="87"/>
      <c r="BT101" s="88"/>
      <c r="BU101" s="9"/>
      <c r="BV101" s="87"/>
      <c r="BW101" s="87"/>
      <c r="BX101" s="87"/>
      <c r="BY101" s="88"/>
      <c r="BZ101" s="9"/>
      <c r="CA101" s="87"/>
      <c r="CB101" s="87"/>
      <c r="CC101" s="87"/>
      <c r="CD101" s="88"/>
      <c r="CE101" s="9"/>
      <c r="CF101" s="87"/>
      <c r="CG101" s="87"/>
      <c r="CH101" s="87"/>
      <c r="CI101" s="88"/>
      <c r="CJ101" s="9"/>
      <c r="CK101" s="87"/>
      <c r="CL101" s="87"/>
      <c r="CM101" s="87"/>
      <c r="CN101" s="88"/>
      <c r="CO101" s="9"/>
      <c r="CP101" s="87"/>
      <c r="CQ101" s="87"/>
      <c r="CR101" s="87"/>
      <c r="CS101" s="88"/>
      <c r="CT101" s="9"/>
      <c r="CU101" s="87"/>
      <c r="CV101" s="87"/>
      <c r="CW101" s="87"/>
      <c r="CX101" s="88"/>
      <c r="CY101" s="9"/>
      <c r="CZ101" s="87"/>
      <c r="DA101" s="87"/>
      <c r="DB101" s="87"/>
      <c r="DC101" s="88"/>
      <c r="DD101" s="9"/>
      <c r="DE101" s="87"/>
      <c r="DF101" s="87"/>
      <c r="DG101" s="87"/>
      <c r="DH101" s="88"/>
      <c r="DI101" s="9"/>
      <c r="DJ101" s="87"/>
      <c r="DK101" s="87"/>
      <c r="DL101" s="87"/>
      <c r="DM101" s="88"/>
      <c r="DN101" s="9"/>
      <c r="DO101" s="87"/>
      <c r="DP101" s="87"/>
      <c r="DQ101" s="87"/>
      <c r="DR101" s="88"/>
      <c r="DS101" s="9"/>
      <c r="DT101" s="87"/>
      <c r="DU101" s="87"/>
      <c r="DV101" s="87"/>
      <c r="DW101" s="88"/>
      <c r="DX101" s="9"/>
      <c r="DY101" s="87"/>
      <c r="DZ101" s="87"/>
      <c r="EA101" s="87"/>
      <c r="EB101" s="88"/>
      <c r="EC101" s="9"/>
      <c r="ED101" s="87"/>
      <c r="EE101" s="87"/>
      <c r="EF101" s="87"/>
      <c r="EG101" s="88"/>
      <c r="EH101" s="9"/>
      <c r="EI101" s="87"/>
      <c r="EJ101" s="87"/>
      <c r="EK101" s="87"/>
      <c r="EL101" s="88"/>
      <c r="EM101" s="9"/>
      <c r="EN101" s="87"/>
      <c r="EO101" s="87"/>
      <c r="EP101" s="87"/>
      <c r="EQ101" s="88"/>
    </row>
    <row r="102" spans="1:147" ht="13.5" customHeight="1">
      <c r="A102" s="82"/>
      <c r="C102" s="9"/>
      <c r="D102" s="87"/>
      <c r="E102" s="87"/>
      <c r="F102" s="87"/>
      <c r="G102" s="7"/>
      <c r="H102" s="9"/>
      <c r="I102" s="87"/>
      <c r="J102" s="87"/>
      <c r="K102" s="87"/>
      <c r="L102" s="88"/>
      <c r="M102" s="7"/>
      <c r="N102" s="7"/>
      <c r="O102" s="7"/>
      <c r="P102" s="7"/>
      <c r="Q102" s="7"/>
      <c r="R102" s="87"/>
      <c r="S102" s="87"/>
      <c r="T102" s="87"/>
      <c r="U102" s="87"/>
      <c r="V102" s="7"/>
      <c r="W102" s="9"/>
      <c r="X102" s="87"/>
      <c r="Y102" s="87"/>
      <c r="Z102" s="87"/>
      <c r="AA102" s="88"/>
      <c r="AB102" s="9"/>
      <c r="AC102" s="87"/>
      <c r="AD102" s="87"/>
      <c r="AE102" s="87"/>
      <c r="AF102" s="88"/>
      <c r="AG102" s="9"/>
      <c r="AH102" s="87"/>
      <c r="AI102" s="87"/>
      <c r="AJ102" s="87"/>
      <c r="AK102" s="88"/>
      <c r="AL102" s="9"/>
      <c r="AM102" s="87"/>
      <c r="AN102" s="87"/>
      <c r="AO102" s="87"/>
      <c r="AP102" s="88"/>
      <c r="AQ102" s="9"/>
      <c r="AR102" s="87"/>
      <c r="AS102" s="87"/>
      <c r="AT102" s="87"/>
      <c r="AU102" s="88"/>
      <c r="AV102" s="9"/>
      <c r="AW102" s="87"/>
      <c r="AX102" s="87"/>
      <c r="AY102" s="87"/>
      <c r="AZ102" s="88"/>
      <c r="BA102" s="9"/>
      <c r="BB102" s="87"/>
      <c r="BC102" s="87"/>
      <c r="BD102" s="87"/>
      <c r="BE102" s="88"/>
      <c r="BF102" s="9"/>
      <c r="BG102" s="87"/>
      <c r="BH102" s="87"/>
      <c r="BI102" s="87"/>
      <c r="BJ102" s="88"/>
      <c r="BK102" s="9"/>
      <c r="BL102" s="87"/>
      <c r="BM102" s="87"/>
      <c r="BN102" s="87"/>
      <c r="BO102" s="88"/>
      <c r="BP102" s="9"/>
      <c r="BQ102" s="87"/>
      <c r="BR102" s="87"/>
      <c r="BS102" s="87"/>
      <c r="BT102" s="88"/>
      <c r="BU102" s="9"/>
      <c r="BV102" s="87"/>
      <c r="BW102" s="87"/>
      <c r="BX102" s="87"/>
      <c r="BY102" s="88"/>
      <c r="BZ102" s="9"/>
      <c r="CA102" s="87"/>
      <c r="CB102" s="87"/>
      <c r="CC102" s="87"/>
      <c r="CD102" s="88"/>
      <c r="CE102" s="9"/>
      <c r="CF102" s="87"/>
      <c r="CG102" s="87"/>
      <c r="CH102" s="87"/>
      <c r="CI102" s="88"/>
      <c r="CJ102" s="9"/>
      <c r="CK102" s="87"/>
      <c r="CL102" s="87"/>
      <c r="CM102" s="87"/>
      <c r="CN102" s="88"/>
      <c r="CO102" s="9"/>
      <c r="CP102" s="87"/>
      <c r="CQ102" s="87"/>
      <c r="CR102" s="87"/>
      <c r="CS102" s="88"/>
      <c r="CT102" s="9"/>
      <c r="CU102" s="87"/>
      <c r="CV102" s="87"/>
      <c r="CW102" s="87"/>
      <c r="CX102" s="88"/>
      <c r="CY102" s="9"/>
      <c r="CZ102" s="87"/>
      <c r="DA102" s="87"/>
      <c r="DB102" s="87"/>
      <c r="DC102" s="88"/>
      <c r="DD102" s="9"/>
      <c r="DE102" s="87"/>
      <c r="DF102" s="87"/>
      <c r="DG102" s="87"/>
      <c r="DH102" s="88"/>
      <c r="DI102" s="9"/>
      <c r="DJ102" s="87"/>
      <c r="DK102" s="87"/>
      <c r="DL102" s="87"/>
      <c r="DM102" s="88"/>
      <c r="DN102" s="9"/>
      <c r="DO102" s="87"/>
      <c r="DP102" s="87"/>
      <c r="DQ102" s="87"/>
      <c r="DR102" s="88"/>
      <c r="DS102" s="9"/>
      <c r="DT102" s="87"/>
      <c r="DU102" s="87"/>
      <c r="DV102" s="87"/>
      <c r="DW102" s="88"/>
      <c r="DX102" s="9"/>
      <c r="DY102" s="87"/>
      <c r="DZ102" s="87"/>
      <c r="EA102" s="87"/>
      <c r="EB102" s="88"/>
      <c r="EC102" s="9"/>
      <c r="ED102" s="87"/>
      <c r="EE102" s="87"/>
      <c r="EF102" s="87"/>
      <c r="EG102" s="88"/>
      <c r="EH102" s="9"/>
      <c r="EI102" s="87"/>
      <c r="EJ102" s="87"/>
      <c r="EK102" s="87"/>
      <c r="EL102" s="88"/>
      <c r="EM102" s="9"/>
      <c r="EN102" s="87"/>
      <c r="EO102" s="87"/>
      <c r="EP102" s="87"/>
      <c r="EQ102" s="88"/>
    </row>
  </sheetData>
  <customSheetViews>
    <customSheetView guid="{58E98FBC-18A6-4DF7-8BE5-466B393E75B5}">
      <pane xSplit="2" ySplit="10" topLeftCell="C11" activePane="bottomRight" state="frozen"/>
      <selection pane="bottomRight"/>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info_parties!$A$1:$A$104</xm:f>
          </x14:formula1>
          <xm:sqref>A11:A99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DCDCDC"/>
  </sheetPr>
  <dimension ref="A1:JB207"/>
  <sheetViews>
    <sheetView zoomScaleNormal="100" workbookViewId="0">
      <pane xSplit="2" ySplit="10" topLeftCell="C35" activePane="bottomRight" state="frozen"/>
      <selection activeCell="B9" sqref="B9"/>
      <selection pane="topRight" activeCell="B9" sqref="B9"/>
      <selection pane="bottomLeft" activeCell="B9" sqref="B9"/>
      <selection pane="bottomRight"/>
    </sheetView>
  </sheetViews>
  <sheetFormatPr defaultColWidth="5.7109375" defaultRowHeight="13.5" customHeight="1"/>
  <cols>
    <col min="1" max="1" width="11.42578125" style="280" customWidth="1"/>
    <col min="2" max="2" width="22.85546875" style="280" customWidth="1"/>
    <col min="3" max="3" width="11.42578125" style="280" customWidth="1"/>
    <col min="4" max="4" width="5.7109375" style="280"/>
    <col min="5" max="5" width="11.42578125" style="280" customWidth="1"/>
    <col min="6" max="10" width="5.7109375" style="280"/>
    <col min="11" max="11" width="11.42578125" style="280" customWidth="1"/>
    <col min="12" max="16" width="5.7109375" style="280"/>
    <col min="17" max="17" width="11.42578125" style="280" customWidth="1"/>
    <col min="18" max="22" width="5.7109375" style="280"/>
    <col min="23" max="23" width="11.42578125" style="280" customWidth="1"/>
    <col min="24" max="24" width="5.7109375" style="280"/>
    <col min="25" max="25" width="11.42578125" style="280" customWidth="1"/>
    <col min="26" max="30" width="5.7109375" style="280"/>
    <col min="31" max="31" width="11.42578125" style="280" customWidth="1"/>
    <col min="32" max="36" width="5.7109375" style="280"/>
    <col min="37" max="37" width="11.42578125" style="280" customWidth="1"/>
    <col min="38" max="42" width="5.7109375" style="280"/>
    <col min="43" max="43" width="11.42578125" style="280" customWidth="1"/>
    <col min="44" max="44" width="5.7109375" style="280"/>
    <col min="45" max="45" width="11.42578125" style="280" customWidth="1"/>
    <col min="46" max="46" width="6.28515625" style="280" bestFit="1" customWidth="1"/>
    <col min="47" max="50" width="5.7109375" style="280"/>
    <col min="51" max="51" width="11.42578125" style="280" customWidth="1"/>
    <col min="52" max="56" width="5.7109375" style="280"/>
    <col min="57" max="57" width="11.42578125" style="280" customWidth="1"/>
    <col min="58" max="62" width="5.7109375" style="280"/>
    <col min="63" max="63" width="11.42578125" style="280" customWidth="1"/>
    <col min="64" max="64" width="5.7109375" style="280"/>
    <col min="65" max="65" width="11.42578125" style="280" customWidth="1"/>
    <col min="66" max="70" width="5.7109375" style="280"/>
    <col min="71" max="71" width="11.42578125" style="280" customWidth="1"/>
    <col min="72" max="76" width="5.7109375" style="280"/>
    <col min="77" max="77" width="11.42578125" style="280" customWidth="1"/>
    <col min="78" max="82" width="5.7109375" style="280"/>
    <col min="83" max="83" width="11.42578125" style="280" customWidth="1"/>
    <col min="84" max="84" width="5.7109375" style="280"/>
    <col min="85" max="85" width="11.42578125" style="280" customWidth="1"/>
    <col min="86" max="90" width="5.7109375" style="280"/>
    <col min="91" max="91" width="11.42578125" style="280" customWidth="1"/>
    <col min="92" max="96" width="5.7109375" style="280"/>
    <col min="97" max="97" width="11.42578125" style="280" customWidth="1"/>
    <col min="98" max="102" width="5.7109375" style="280"/>
    <col min="103" max="103" width="11.42578125" style="280" customWidth="1"/>
    <col min="104" max="104" width="5.7109375" style="280"/>
    <col min="105" max="105" width="11.42578125" style="280" customWidth="1"/>
    <col min="106" max="110" width="5.7109375" style="280"/>
    <col min="111" max="111" width="11.42578125" style="280" customWidth="1"/>
    <col min="112" max="116" width="5.7109375" style="280"/>
    <col min="117" max="117" width="11.42578125" style="280" customWidth="1"/>
    <col min="118" max="122" width="5.7109375" style="280"/>
    <col min="123" max="123" width="11.42578125" style="280" customWidth="1"/>
    <col min="124" max="124" width="5.7109375" style="280"/>
    <col min="125" max="125" width="11.42578125" style="280" customWidth="1"/>
    <col min="126" max="130" width="5.7109375" style="280"/>
    <col min="131" max="131" width="11.42578125" style="280" customWidth="1"/>
    <col min="132" max="136" width="5.7109375" style="280"/>
    <col min="137" max="137" width="11.42578125" style="280" customWidth="1"/>
    <col min="138" max="142" width="5.7109375" style="280"/>
    <col min="143" max="143" width="11.42578125" style="280" customWidth="1"/>
    <col min="144" max="144" width="5.7109375" style="280"/>
    <col min="145" max="145" width="11.42578125" style="280" customWidth="1"/>
    <col min="146" max="150" width="5.7109375" style="280"/>
    <col min="151" max="151" width="11.42578125" style="280" customWidth="1"/>
    <col min="152" max="156" width="5.7109375" style="280"/>
    <col min="157" max="157" width="11.42578125" style="280" customWidth="1"/>
    <col min="158" max="162" width="5.7109375" style="280"/>
    <col min="163" max="163" width="11.42578125" style="280" customWidth="1"/>
    <col min="164" max="182" width="5.7109375" style="280"/>
    <col min="183" max="183" width="11.42578125" style="280" customWidth="1"/>
    <col min="184" max="190" width="5.7109375" style="280"/>
    <col min="191" max="191" width="11.42578125" style="280" customWidth="1"/>
    <col min="192" max="196" width="5.7109375" style="280"/>
    <col min="197" max="197" width="11.42578125" style="280" customWidth="1"/>
    <col min="198" max="202" width="5.7109375" style="280"/>
    <col min="203" max="203" width="11.42578125" style="280" customWidth="1"/>
    <col min="204" max="204" width="5.7109375" style="280"/>
    <col min="205" max="205" width="11.42578125" style="280" customWidth="1"/>
    <col min="206" max="210" width="5.7109375" style="280"/>
    <col min="211" max="211" width="11.42578125" style="280" customWidth="1"/>
    <col min="212" max="216" width="5.7109375" style="280"/>
    <col min="217" max="217" width="11.42578125" style="280" customWidth="1"/>
    <col min="218" max="222" width="5.7109375" style="280"/>
    <col min="223" max="223" width="11.42578125" style="280" customWidth="1"/>
    <col min="224" max="224" width="5.7109375" style="280"/>
    <col min="225" max="226" width="11.42578125" style="280" customWidth="1"/>
    <col min="227" max="230" width="5.7109375" style="280"/>
    <col min="231" max="231" width="11.42578125" style="280" customWidth="1"/>
    <col min="232" max="236" width="5.7109375" style="280"/>
    <col min="237" max="237" width="11.42578125" style="280" customWidth="1"/>
    <col min="238" max="242" width="5.7109375" style="280"/>
    <col min="243" max="243" width="11.42578125" style="280" customWidth="1"/>
    <col min="244" max="244" width="5.7109375" style="280"/>
    <col min="245" max="245" width="11.42578125" style="280" customWidth="1"/>
    <col min="246" max="250" width="5.7109375" style="280"/>
    <col min="251" max="251" width="11.42578125" style="280" customWidth="1"/>
    <col min="252" max="256" width="5.7109375" style="280"/>
    <col min="257" max="257" width="11.42578125" style="280" customWidth="1"/>
    <col min="258" max="16384" width="5.7109375" style="280"/>
  </cols>
  <sheetData>
    <row r="1" spans="1:262" s="275" customFormat="1" ht="13.5" customHeight="1">
      <c r="A1" s="271" t="s">
        <v>19</v>
      </c>
      <c r="B1" s="271"/>
      <c r="C1" s="272"/>
      <c r="D1" s="271"/>
      <c r="E1" s="271"/>
      <c r="F1" s="271"/>
      <c r="G1" s="271"/>
      <c r="H1" s="271"/>
      <c r="I1" s="271"/>
      <c r="J1" s="271" t="s">
        <v>116</v>
      </c>
      <c r="K1" s="273"/>
      <c r="L1" s="271"/>
      <c r="M1" s="271"/>
      <c r="N1" s="271"/>
      <c r="O1" s="271"/>
      <c r="P1" s="274"/>
      <c r="Q1" s="271"/>
      <c r="R1" s="271"/>
      <c r="S1" s="271"/>
      <c r="T1" s="271"/>
      <c r="U1" s="271" t="s">
        <v>116</v>
      </c>
      <c r="V1" s="271"/>
      <c r="W1" s="272"/>
      <c r="X1" s="271"/>
      <c r="Y1" s="271"/>
      <c r="Z1" s="271"/>
      <c r="AA1" s="271"/>
      <c r="AB1" s="271"/>
      <c r="AC1" s="271"/>
      <c r="AD1" s="271" t="s">
        <v>116</v>
      </c>
      <c r="AE1" s="273"/>
      <c r="AF1" s="271"/>
      <c r="AG1" s="271"/>
      <c r="AH1" s="271"/>
      <c r="AI1" s="271"/>
      <c r="AJ1" s="274"/>
      <c r="AK1" s="271"/>
      <c r="AL1" s="271"/>
      <c r="AM1" s="271"/>
      <c r="AN1" s="271"/>
      <c r="AO1" s="271" t="s">
        <v>116</v>
      </c>
      <c r="AP1" s="271"/>
      <c r="AQ1" s="272"/>
      <c r="AR1" s="271"/>
      <c r="AS1" s="271"/>
      <c r="AT1" s="271"/>
      <c r="AU1" s="271"/>
      <c r="AV1" s="271"/>
      <c r="AW1" s="271"/>
      <c r="AX1" s="271" t="s">
        <v>116</v>
      </c>
      <c r="AY1" s="273"/>
      <c r="AZ1" s="271"/>
      <c r="BA1" s="271"/>
      <c r="BB1" s="271"/>
      <c r="BC1" s="271"/>
      <c r="BD1" s="274"/>
      <c r="BE1" s="271"/>
      <c r="BF1" s="271"/>
      <c r="BG1" s="271"/>
      <c r="BH1" s="271"/>
      <c r="BI1" s="271" t="s">
        <v>116</v>
      </c>
      <c r="BJ1" s="271"/>
      <c r="BK1" s="272"/>
      <c r="BL1" s="271"/>
      <c r="BM1" s="271"/>
      <c r="BN1" s="271"/>
      <c r="BO1" s="271"/>
      <c r="BP1" s="271"/>
      <c r="BQ1" s="271"/>
      <c r="BR1" s="271" t="s">
        <v>116</v>
      </c>
      <c r="BS1" s="273"/>
      <c r="BT1" s="271"/>
      <c r="BU1" s="271"/>
      <c r="BV1" s="271"/>
      <c r="BW1" s="271"/>
      <c r="BX1" s="274"/>
      <c r="BY1" s="271"/>
      <c r="BZ1" s="271"/>
      <c r="CA1" s="271"/>
      <c r="CB1" s="271"/>
      <c r="CC1" s="271" t="s">
        <v>116</v>
      </c>
      <c r="CD1" s="271"/>
      <c r="CE1" s="272"/>
      <c r="CF1" s="271"/>
      <c r="CG1" s="271"/>
      <c r="CH1" s="271"/>
      <c r="CI1" s="271"/>
      <c r="CJ1" s="271"/>
      <c r="CK1" s="271"/>
      <c r="CL1" s="271" t="s">
        <v>116</v>
      </c>
      <c r="CM1" s="273"/>
      <c r="CN1" s="271"/>
      <c r="CO1" s="271"/>
      <c r="CP1" s="271"/>
      <c r="CQ1" s="271"/>
      <c r="CR1" s="274"/>
      <c r="CS1" s="271"/>
      <c r="CT1" s="271"/>
      <c r="CU1" s="271"/>
      <c r="CV1" s="271"/>
      <c r="CW1" s="271" t="s">
        <v>116</v>
      </c>
      <c r="CX1" s="271"/>
      <c r="CY1" s="272"/>
      <c r="CZ1" s="271"/>
      <c r="DA1" s="271"/>
      <c r="DB1" s="271"/>
      <c r="DC1" s="271"/>
      <c r="DD1" s="271"/>
      <c r="DE1" s="271"/>
      <c r="DF1" s="271" t="s">
        <v>116</v>
      </c>
      <c r="DG1" s="273"/>
      <c r="DH1" s="271"/>
      <c r="DI1" s="271"/>
      <c r="DJ1" s="271"/>
      <c r="DK1" s="271"/>
      <c r="DL1" s="274"/>
      <c r="DM1" s="271"/>
      <c r="DN1" s="271"/>
      <c r="DO1" s="271"/>
      <c r="DP1" s="271"/>
      <c r="DQ1" s="271" t="s">
        <v>116</v>
      </c>
      <c r="DR1" s="271"/>
      <c r="DS1" s="272"/>
      <c r="DT1" s="271"/>
      <c r="DU1" s="271"/>
      <c r="DV1" s="271"/>
      <c r="DW1" s="271"/>
      <c r="DX1" s="271"/>
      <c r="DY1" s="271"/>
      <c r="DZ1" s="271" t="s">
        <v>116</v>
      </c>
      <c r="EA1" s="273"/>
      <c r="EB1" s="271"/>
      <c r="EC1" s="271"/>
      <c r="ED1" s="271"/>
      <c r="EE1" s="271"/>
      <c r="EF1" s="274"/>
      <c r="EG1" s="271"/>
      <c r="EH1" s="271"/>
      <c r="EI1" s="271"/>
      <c r="EJ1" s="271"/>
      <c r="EK1" s="271" t="s">
        <v>116</v>
      </c>
      <c r="EL1" s="271"/>
      <c r="EM1" s="272"/>
      <c r="EN1" s="271"/>
      <c r="EO1" s="271"/>
      <c r="EP1" s="271"/>
      <c r="EQ1" s="271"/>
      <c r="ER1" s="271"/>
      <c r="ES1" s="271"/>
      <c r="ET1" s="271" t="s">
        <v>116</v>
      </c>
      <c r="EU1" s="273"/>
      <c r="EV1" s="271"/>
      <c r="EW1" s="271"/>
      <c r="EX1" s="271"/>
      <c r="EY1" s="271"/>
      <c r="EZ1" s="274"/>
      <c r="FA1" s="271"/>
      <c r="FB1" s="271"/>
      <c r="FC1" s="271"/>
      <c r="FD1" s="271"/>
      <c r="FE1" s="271" t="s">
        <v>116</v>
      </c>
      <c r="FF1" s="271"/>
      <c r="FG1" s="272"/>
      <c r="FH1" s="271"/>
      <c r="FI1" s="271"/>
      <c r="FJ1" s="271"/>
      <c r="FK1" s="271"/>
      <c r="FL1" s="271"/>
      <c r="FM1" s="271"/>
      <c r="FN1" s="271" t="s">
        <v>116</v>
      </c>
      <c r="FO1" s="273"/>
      <c r="FP1" s="271"/>
      <c r="FQ1" s="271"/>
      <c r="FR1" s="271"/>
      <c r="FS1" s="271"/>
      <c r="FT1" s="274"/>
      <c r="FU1" s="271"/>
      <c r="FV1" s="271"/>
      <c r="FW1" s="271"/>
      <c r="FX1" s="271"/>
      <c r="FY1" s="271" t="s">
        <v>116</v>
      </c>
      <c r="FZ1" s="271"/>
      <c r="GA1" s="272"/>
      <c r="GB1" s="271"/>
      <c r="GC1" s="271"/>
      <c r="GD1" s="271"/>
      <c r="GE1" s="271"/>
      <c r="GF1" s="271"/>
      <c r="GG1" s="271"/>
      <c r="GH1" s="271" t="s">
        <v>116</v>
      </c>
      <c r="GI1" s="273"/>
      <c r="GJ1" s="271"/>
      <c r="GK1" s="271"/>
      <c r="GL1" s="271"/>
      <c r="GM1" s="271"/>
      <c r="GN1" s="274"/>
      <c r="GO1" s="271"/>
      <c r="GP1" s="271"/>
      <c r="GQ1" s="271"/>
      <c r="GR1" s="271"/>
      <c r="GS1" s="271" t="s">
        <v>116</v>
      </c>
      <c r="GT1" s="271"/>
      <c r="GU1" s="272"/>
      <c r="GV1" s="271"/>
      <c r="GW1" s="271"/>
      <c r="GX1" s="271"/>
      <c r="GY1" s="271"/>
      <c r="GZ1" s="271"/>
      <c r="HA1" s="271"/>
      <c r="HB1" s="271" t="s">
        <v>116</v>
      </c>
      <c r="HC1" s="273"/>
      <c r="HD1" s="271"/>
      <c r="HE1" s="271"/>
      <c r="HF1" s="271"/>
      <c r="HG1" s="271"/>
      <c r="HH1" s="274"/>
      <c r="HI1" s="271"/>
      <c r="HJ1" s="271"/>
      <c r="HK1" s="271"/>
      <c r="HL1" s="271"/>
      <c r="HM1" s="271" t="s">
        <v>116</v>
      </c>
      <c r="HN1" s="271"/>
      <c r="HO1" s="272"/>
      <c r="HP1" s="271"/>
      <c r="HQ1" s="271"/>
      <c r="HR1" s="271"/>
      <c r="HS1" s="271"/>
      <c r="HT1" s="271"/>
      <c r="HU1" s="271"/>
      <c r="HV1" s="271" t="s">
        <v>116</v>
      </c>
      <c r="HW1" s="273"/>
      <c r="HX1" s="271"/>
      <c r="HY1" s="271"/>
      <c r="HZ1" s="271"/>
      <c r="IA1" s="271"/>
      <c r="IB1" s="274"/>
      <c r="IC1" s="271"/>
      <c r="ID1" s="271"/>
      <c r="IE1" s="271"/>
      <c r="IF1" s="271"/>
      <c r="IG1" s="271" t="s">
        <v>116</v>
      </c>
      <c r="IH1" s="271"/>
      <c r="II1" s="272"/>
      <c r="IJ1" s="271"/>
      <c r="IK1" s="271"/>
      <c r="IL1" s="271"/>
      <c r="IM1" s="271"/>
      <c r="IN1" s="271"/>
      <c r="IO1" s="271"/>
      <c r="IP1" s="271" t="s">
        <v>116</v>
      </c>
      <c r="IQ1" s="273"/>
      <c r="IR1" s="271"/>
      <c r="IS1" s="271"/>
      <c r="IT1" s="271"/>
      <c r="IU1" s="271"/>
      <c r="IV1" s="274"/>
      <c r="IW1" s="271"/>
      <c r="IX1" s="271"/>
      <c r="IY1" s="271"/>
      <c r="IZ1" s="271"/>
      <c r="JA1" s="271" t="s">
        <v>116</v>
      </c>
      <c r="JB1" s="271"/>
    </row>
    <row r="2" spans="1:262" s="275" customFormat="1" ht="13.5" customHeight="1">
      <c r="A2" s="271" t="s">
        <v>127</v>
      </c>
      <c r="B2" s="271"/>
      <c r="C2" s="272"/>
      <c r="D2" s="271"/>
      <c r="E2" s="271"/>
      <c r="F2" s="271"/>
      <c r="G2" s="271"/>
      <c r="H2" s="271"/>
      <c r="I2" s="271"/>
      <c r="J2" s="271"/>
      <c r="K2" s="273"/>
      <c r="L2" s="271"/>
      <c r="M2" s="271"/>
      <c r="N2" s="271"/>
      <c r="O2" s="271"/>
      <c r="P2" s="274"/>
      <c r="Q2" s="271"/>
      <c r="R2" s="271"/>
      <c r="S2" s="271"/>
      <c r="T2" s="271"/>
      <c r="U2" s="271"/>
      <c r="V2" s="271"/>
      <c r="W2" s="272"/>
      <c r="X2" s="271"/>
      <c r="Y2" s="271"/>
      <c r="Z2" s="271"/>
      <c r="AA2" s="271"/>
      <c r="AB2" s="271"/>
      <c r="AC2" s="271"/>
      <c r="AD2" s="271"/>
      <c r="AE2" s="273"/>
      <c r="AF2" s="271"/>
      <c r="AG2" s="271"/>
      <c r="AH2" s="271"/>
      <c r="AI2" s="271"/>
      <c r="AJ2" s="274"/>
      <c r="AK2" s="271"/>
      <c r="AL2" s="271"/>
      <c r="AM2" s="271"/>
      <c r="AN2" s="271"/>
      <c r="AO2" s="271"/>
      <c r="AP2" s="271"/>
      <c r="AQ2" s="272"/>
      <c r="AR2" s="271"/>
      <c r="AS2" s="271"/>
      <c r="AT2" s="271"/>
      <c r="AU2" s="271"/>
      <c r="AV2" s="271"/>
      <c r="AW2" s="271"/>
      <c r="AX2" s="271"/>
      <c r="AY2" s="273"/>
      <c r="AZ2" s="271"/>
      <c r="BA2" s="271"/>
      <c r="BB2" s="271"/>
      <c r="BC2" s="271"/>
      <c r="BD2" s="274"/>
      <c r="BE2" s="271"/>
      <c r="BF2" s="271"/>
      <c r="BG2" s="271"/>
      <c r="BH2" s="271"/>
      <c r="BI2" s="271"/>
      <c r="BJ2" s="271"/>
      <c r="BK2" s="272"/>
      <c r="BL2" s="271"/>
      <c r="BM2" s="271"/>
      <c r="BN2" s="271"/>
      <c r="BO2" s="271"/>
      <c r="BP2" s="271"/>
      <c r="BQ2" s="271"/>
      <c r="BR2" s="271"/>
      <c r="BS2" s="273"/>
      <c r="BT2" s="271"/>
      <c r="BU2" s="271"/>
      <c r="BV2" s="271"/>
      <c r="BW2" s="271"/>
      <c r="BX2" s="274"/>
      <c r="BY2" s="271"/>
      <c r="BZ2" s="271"/>
      <c r="CA2" s="271"/>
      <c r="CB2" s="271"/>
      <c r="CC2" s="271"/>
      <c r="CD2" s="271"/>
      <c r="CE2" s="272"/>
      <c r="CF2" s="271"/>
      <c r="CG2" s="271"/>
      <c r="CH2" s="271"/>
      <c r="CI2" s="271"/>
      <c r="CJ2" s="271"/>
      <c r="CK2" s="271"/>
      <c r="CL2" s="271"/>
      <c r="CM2" s="273"/>
      <c r="CN2" s="271"/>
      <c r="CO2" s="271"/>
      <c r="CP2" s="271"/>
      <c r="CQ2" s="271"/>
      <c r="CR2" s="274"/>
      <c r="CS2" s="271"/>
      <c r="CT2" s="271"/>
      <c r="CU2" s="271"/>
      <c r="CV2" s="271"/>
      <c r="CW2" s="271"/>
      <c r="CX2" s="271"/>
      <c r="CY2" s="272"/>
      <c r="CZ2" s="271"/>
      <c r="DA2" s="271"/>
      <c r="DB2" s="271"/>
      <c r="DC2" s="271"/>
      <c r="DD2" s="271"/>
      <c r="DE2" s="271"/>
      <c r="DF2" s="271"/>
      <c r="DG2" s="273"/>
      <c r="DH2" s="271"/>
      <c r="DI2" s="271"/>
      <c r="DJ2" s="271"/>
      <c r="DK2" s="271"/>
      <c r="DL2" s="274"/>
      <c r="DM2" s="271"/>
      <c r="DN2" s="271"/>
      <c r="DO2" s="271"/>
      <c r="DP2" s="271"/>
      <c r="DQ2" s="271"/>
      <c r="DR2" s="271"/>
      <c r="DS2" s="272"/>
      <c r="DT2" s="271"/>
      <c r="DU2" s="271"/>
      <c r="DV2" s="271"/>
      <c r="DW2" s="271"/>
      <c r="DX2" s="271"/>
      <c r="DY2" s="271"/>
      <c r="DZ2" s="271"/>
      <c r="EA2" s="273"/>
      <c r="EB2" s="271"/>
      <c r="EC2" s="271"/>
      <c r="ED2" s="271"/>
      <c r="EE2" s="271"/>
      <c r="EF2" s="274"/>
      <c r="EG2" s="271"/>
      <c r="EH2" s="271"/>
      <c r="EI2" s="271"/>
      <c r="EJ2" s="271"/>
      <c r="EK2" s="271"/>
      <c r="EL2" s="271"/>
      <c r="EM2" s="272"/>
      <c r="EN2" s="271"/>
      <c r="EO2" s="271"/>
      <c r="EP2" s="271"/>
      <c r="EQ2" s="271"/>
      <c r="ER2" s="271"/>
      <c r="ES2" s="271"/>
      <c r="ET2" s="271"/>
      <c r="EU2" s="273"/>
      <c r="EV2" s="271"/>
      <c r="EW2" s="271"/>
      <c r="EX2" s="271"/>
      <c r="EY2" s="271"/>
      <c r="EZ2" s="274"/>
      <c r="FA2" s="271"/>
      <c r="FB2" s="271"/>
      <c r="FC2" s="271"/>
      <c r="FD2" s="271"/>
      <c r="FE2" s="271"/>
      <c r="FF2" s="271"/>
      <c r="FG2" s="272"/>
      <c r="FH2" s="271"/>
      <c r="FI2" s="271"/>
      <c r="FJ2" s="271"/>
      <c r="FK2" s="271"/>
      <c r="FL2" s="271"/>
      <c r="FM2" s="271"/>
      <c r="FN2" s="271"/>
      <c r="FO2" s="273"/>
      <c r="FP2" s="271"/>
      <c r="FQ2" s="271"/>
      <c r="FR2" s="271"/>
      <c r="FS2" s="271"/>
      <c r="FT2" s="274"/>
      <c r="FU2" s="271"/>
      <c r="FV2" s="271"/>
      <c r="FW2" s="271"/>
      <c r="FX2" s="271"/>
      <c r="FY2" s="271"/>
      <c r="FZ2" s="271"/>
      <c r="GA2" s="272"/>
      <c r="GB2" s="271"/>
      <c r="GC2" s="271"/>
      <c r="GD2" s="271"/>
      <c r="GE2" s="271"/>
      <c r="GF2" s="271"/>
      <c r="GG2" s="271"/>
      <c r="GH2" s="271"/>
      <c r="GI2" s="273"/>
      <c r="GJ2" s="271"/>
      <c r="GK2" s="271"/>
      <c r="GL2" s="271"/>
      <c r="GM2" s="271"/>
      <c r="GN2" s="274"/>
      <c r="GO2" s="271"/>
      <c r="GP2" s="271"/>
      <c r="GQ2" s="271"/>
      <c r="GR2" s="271"/>
      <c r="GS2" s="271"/>
      <c r="GT2" s="271"/>
      <c r="GU2" s="272"/>
      <c r="GV2" s="271"/>
      <c r="GW2" s="271"/>
      <c r="GX2" s="271"/>
      <c r="GY2" s="271"/>
      <c r="GZ2" s="271"/>
      <c r="HA2" s="271"/>
      <c r="HB2" s="271"/>
      <c r="HC2" s="273"/>
      <c r="HD2" s="271"/>
      <c r="HE2" s="271"/>
      <c r="HF2" s="271"/>
      <c r="HG2" s="271"/>
      <c r="HH2" s="274"/>
      <c r="HI2" s="271"/>
      <c r="HJ2" s="271"/>
      <c r="HK2" s="271"/>
      <c r="HL2" s="271"/>
      <c r="HM2" s="271"/>
      <c r="HN2" s="271"/>
      <c r="HO2" s="272"/>
      <c r="HP2" s="271"/>
      <c r="HQ2" s="271"/>
      <c r="HR2" s="271"/>
      <c r="HS2" s="271"/>
      <c r="HT2" s="271"/>
      <c r="HU2" s="271"/>
      <c r="HV2" s="271"/>
      <c r="HW2" s="273"/>
      <c r="HX2" s="271"/>
      <c r="HY2" s="271"/>
      <c r="HZ2" s="271"/>
      <c r="IA2" s="271"/>
      <c r="IB2" s="274"/>
      <c r="IC2" s="271"/>
      <c r="ID2" s="271"/>
      <c r="IE2" s="271"/>
      <c r="IF2" s="271"/>
      <c r="IG2" s="271"/>
      <c r="IH2" s="271"/>
      <c r="II2" s="272"/>
      <c r="IJ2" s="271"/>
      <c r="IK2" s="271"/>
      <c r="IL2" s="271"/>
      <c r="IM2" s="271"/>
      <c r="IN2" s="271"/>
      <c r="IO2" s="271"/>
      <c r="IP2" s="271"/>
      <c r="IQ2" s="273"/>
      <c r="IR2" s="271"/>
      <c r="IS2" s="271"/>
      <c r="IT2" s="271"/>
      <c r="IU2" s="271"/>
      <c r="IV2" s="274"/>
      <c r="IW2" s="271"/>
      <c r="IX2" s="271"/>
      <c r="IY2" s="271"/>
      <c r="IZ2" s="271"/>
      <c r="JA2" s="271"/>
      <c r="JB2" s="271"/>
    </row>
    <row r="3" spans="1:262" ht="13.5" customHeight="1">
      <c r="A3" s="276" t="s">
        <v>21</v>
      </c>
      <c r="B3" s="276"/>
      <c r="C3" s="277"/>
      <c r="D3" s="276"/>
      <c r="E3" s="276"/>
      <c r="F3" s="276"/>
      <c r="G3" s="276"/>
      <c r="H3" s="276"/>
      <c r="I3" s="276"/>
      <c r="J3" s="276"/>
      <c r="K3" s="278"/>
      <c r="L3" s="276"/>
      <c r="M3" s="276"/>
      <c r="N3" s="276"/>
      <c r="O3" s="276"/>
      <c r="P3" s="279"/>
      <c r="Q3" s="276"/>
      <c r="R3" s="276"/>
      <c r="S3" s="276"/>
      <c r="T3" s="276"/>
      <c r="U3" s="276"/>
      <c r="V3" s="276"/>
      <c r="W3" s="277"/>
      <c r="X3" s="276"/>
      <c r="Y3" s="276"/>
      <c r="Z3" s="276"/>
      <c r="AA3" s="276"/>
      <c r="AB3" s="276"/>
      <c r="AC3" s="276"/>
      <c r="AD3" s="276"/>
      <c r="AE3" s="278"/>
      <c r="AF3" s="276"/>
      <c r="AG3" s="276"/>
      <c r="AH3" s="276"/>
      <c r="AI3" s="276"/>
      <c r="AJ3" s="279"/>
      <c r="AK3" s="276"/>
      <c r="AL3" s="276"/>
      <c r="AM3" s="276"/>
      <c r="AN3" s="276"/>
      <c r="AO3" s="276"/>
      <c r="AP3" s="276"/>
      <c r="AQ3" s="277"/>
      <c r="AR3" s="276"/>
      <c r="AS3" s="276"/>
      <c r="AT3" s="276"/>
      <c r="AU3" s="276"/>
      <c r="AV3" s="276"/>
      <c r="AW3" s="276"/>
      <c r="AX3" s="276"/>
      <c r="AY3" s="278"/>
      <c r="AZ3" s="276"/>
      <c r="BA3" s="276"/>
      <c r="BB3" s="276"/>
      <c r="BC3" s="276"/>
      <c r="BD3" s="279"/>
      <c r="BE3" s="276"/>
      <c r="BF3" s="276"/>
      <c r="BG3" s="276"/>
      <c r="BH3" s="276"/>
      <c r="BI3" s="276"/>
      <c r="BJ3" s="276"/>
      <c r="BK3" s="277"/>
      <c r="BL3" s="276"/>
      <c r="BM3" s="276"/>
      <c r="BN3" s="276"/>
      <c r="BO3" s="276"/>
      <c r="BP3" s="276"/>
      <c r="BQ3" s="276"/>
      <c r="BR3" s="276"/>
      <c r="BS3" s="278"/>
      <c r="BT3" s="276"/>
      <c r="BU3" s="276"/>
      <c r="BV3" s="276"/>
      <c r="BW3" s="276"/>
      <c r="BX3" s="279"/>
      <c r="BY3" s="276"/>
      <c r="BZ3" s="276"/>
      <c r="CA3" s="276"/>
      <c r="CB3" s="276"/>
      <c r="CC3" s="276"/>
      <c r="CD3" s="276"/>
      <c r="CE3" s="277"/>
      <c r="CF3" s="276"/>
      <c r="CG3" s="276"/>
      <c r="CH3" s="276"/>
      <c r="CI3" s="276"/>
      <c r="CJ3" s="276"/>
      <c r="CK3" s="276"/>
      <c r="CL3" s="276"/>
      <c r="CM3" s="278"/>
      <c r="CN3" s="276"/>
      <c r="CO3" s="276"/>
      <c r="CP3" s="276"/>
      <c r="CQ3" s="276"/>
      <c r="CR3" s="279"/>
      <c r="CS3" s="276"/>
      <c r="CT3" s="276"/>
      <c r="CU3" s="276"/>
      <c r="CV3" s="276"/>
      <c r="CW3" s="276"/>
      <c r="CX3" s="276"/>
      <c r="CY3" s="277"/>
      <c r="CZ3" s="276"/>
      <c r="DA3" s="276"/>
      <c r="DB3" s="276"/>
      <c r="DC3" s="276"/>
      <c r="DD3" s="276"/>
      <c r="DE3" s="276"/>
      <c r="DF3" s="276"/>
      <c r="DG3" s="278"/>
      <c r="DH3" s="276"/>
      <c r="DI3" s="276"/>
      <c r="DJ3" s="276"/>
      <c r="DK3" s="276"/>
      <c r="DL3" s="279"/>
      <c r="DM3" s="276"/>
      <c r="DN3" s="276"/>
      <c r="DO3" s="276"/>
      <c r="DP3" s="276"/>
      <c r="DQ3" s="276"/>
      <c r="DR3" s="276"/>
      <c r="DS3" s="277"/>
      <c r="DT3" s="276"/>
      <c r="DU3" s="276"/>
      <c r="DV3" s="276"/>
      <c r="DW3" s="276"/>
      <c r="DX3" s="276"/>
      <c r="DY3" s="276"/>
      <c r="DZ3" s="276"/>
      <c r="EA3" s="278"/>
      <c r="EB3" s="276"/>
      <c r="EC3" s="276"/>
      <c r="ED3" s="276"/>
      <c r="EE3" s="276"/>
      <c r="EF3" s="279"/>
      <c r="EG3" s="276"/>
      <c r="EH3" s="276"/>
      <c r="EI3" s="276"/>
      <c r="EJ3" s="276"/>
      <c r="EK3" s="276"/>
      <c r="EL3" s="276"/>
      <c r="EM3" s="277"/>
      <c r="EN3" s="276"/>
      <c r="EO3" s="276"/>
      <c r="EP3" s="276"/>
      <c r="EQ3" s="276"/>
      <c r="ER3" s="276"/>
      <c r="ES3" s="276"/>
      <c r="ET3" s="276"/>
      <c r="EU3" s="278"/>
      <c r="EV3" s="276"/>
      <c r="EW3" s="276"/>
      <c r="EX3" s="276"/>
      <c r="EY3" s="276"/>
      <c r="EZ3" s="279"/>
      <c r="FA3" s="276"/>
      <c r="FB3" s="276"/>
      <c r="FC3" s="276"/>
      <c r="FD3" s="276"/>
      <c r="FE3" s="276"/>
      <c r="FF3" s="276"/>
      <c r="FG3" s="277"/>
      <c r="FH3" s="276"/>
      <c r="FI3" s="276"/>
      <c r="FJ3" s="276"/>
      <c r="FK3" s="276"/>
      <c r="FL3" s="276"/>
      <c r="FM3" s="276"/>
      <c r="FN3" s="276"/>
      <c r="FO3" s="278"/>
      <c r="FP3" s="276"/>
      <c r="FQ3" s="276"/>
      <c r="FR3" s="276"/>
      <c r="FS3" s="276"/>
      <c r="FT3" s="279"/>
      <c r="FU3" s="276"/>
      <c r="FV3" s="276"/>
      <c r="FW3" s="276"/>
      <c r="FX3" s="276"/>
      <c r="FY3" s="276"/>
      <c r="FZ3" s="276"/>
      <c r="GA3" s="277"/>
      <c r="GB3" s="276"/>
      <c r="GC3" s="276"/>
      <c r="GD3" s="276"/>
      <c r="GE3" s="276"/>
      <c r="GF3" s="276"/>
      <c r="GG3" s="276"/>
      <c r="GH3" s="276"/>
      <c r="GI3" s="278"/>
      <c r="GJ3" s="276"/>
      <c r="GK3" s="276"/>
      <c r="GL3" s="276"/>
      <c r="GM3" s="276"/>
      <c r="GN3" s="279"/>
      <c r="GO3" s="276"/>
      <c r="GP3" s="276"/>
      <c r="GQ3" s="276"/>
      <c r="GR3" s="276"/>
      <c r="GS3" s="276"/>
      <c r="GT3" s="276"/>
      <c r="GU3" s="277"/>
      <c r="GV3" s="276"/>
      <c r="GW3" s="276"/>
      <c r="GX3" s="276"/>
      <c r="GY3" s="276"/>
      <c r="GZ3" s="276"/>
      <c r="HA3" s="276"/>
      <c r="HB3" s="276"/>
      <c r="HC3" s="278"/>
      <c r="HD3" s="276"/>
      <c r="HE3" s="276"/>
      <c r="HF3" s="276"/>
      <c r="HG3" s="276"/>
      <c r="HH3" s="279"/>
      <c r="HI3" s="276"/>
      <c r="HJ3" s="276"/>
      <c r="HK3" s="276"/>
      <c r="HL3" s="276"/>
      <c r="HM3" s="276"/>
      <c r="HN3" s="276"/>
      <c r="HO3" s="277"/>
      <c r="HP3" s="276"/>
      <c r="HQ3" s="276"/>
      <c r="HR3" s="276"/>
      <c r="HS3" s="276"/>
      <c r="HT3" s="276"/>
      <c r="HU3" s="276"/>
      <c r="HV3" s="276"/>
      <c r="HW3" s="278"/>
      <c r="HX3" s="276"/>
      <c r="HY3" s="276"/>
      <c r="HZ3" s="276"/>
      <c r="IA3" s="276"/>
      <c r="IB3" s="279"/>
      <c r="IC3" s="276"/>
      <c r="ID3" s="276"/>
      <c r="IE3" s="276"/>
      <c r="IF3" s="276"/>
      <c r="IG3" s="276"/>
      <c r="IH3" s="276"/>
      <c r="II3" s="277"/>
      <c r="IJ3" s="276"/>
      <c r="IK3" s="276"/>
      <c r="IL3" s="276"/>
      <c r="IM3" s="276"/>
      <c r="IN3" s="276"/>
      <c r="IO3" s="276"/>
      <c r="IP3" s="276"/>
      <c r="IQ3" s="278"/>
      <c r="IR3" s="276"/>
      <c r="IS3" s="276"/>
      <c r="IT3" s="276"/>
      <c r="IU3" s="276"/>
      <c r="IV3" s="279"/>
      <c r="IW3" s="276"/>
      <c r="IX3" s="276"/>
      <c r="IY3" s="276"/>
      <c r="IZ3" s="276"/>
      <c r="JA3" s="276"/>
      <c r="JB3" s="276"/>
    </row>
    <row r="4" spans="1:262" s="286" customFormat="1" ht="13.5" customHeight="1">
      <c r="A4" s="281" t="s">
        <v>22</v>
      </c>
      <c r="B4" s="282"/>
      <c r="C4" s="283"/>
      <c r="D4" s="282"/>
      <c r="E4" s="282"/>
      <c r="F4" s="282"/>
      <c r="G4" s="282"/>
      <c r="H4" s="282"/>
      <c r="I4" s="282"/>
      <c r="J4" s="282"/>
      <c r="K4" s="284"/>
      <c r="L4" s="282"/>
      <c r="M4" s="282"/>
      <c r="N4" s="282"/>
      <c r="O4" s="282"/>
      <c r="P4" s="285"/>
      <c r="Q4" s="282"/>
      <c r="R4" s="282"/>
      <c r="S4" s="282"/>
      <c r="T4" s="282"/>
      <c r="U4" s="282"/>
      <c r="V4" s="282"/>
      <c r="W4" s="283"/>
      <c r="X4" s="282"/>
      <c r="Y4" s="282"/>
      <c r="Z4" s="282"/>
      <c r="AA4" s="282"/>
      <c r="AB4" s="282"/>
      <c r="AC4" s="282"/>
      <c r="AD4" s="282"/>
      <c r="AE4" s="284"/>
      <c r="AF4" s="282"/>
      <c r="AG4" s="282"/>
      <c r="AH4" s="282"/>
      <c r="AI4" s="282"/>
      <c r="AJ4" s="285"/>
      <c r="AK4" s="282"/>
      <c r="AL4" s="282"/>
      <c r="AM4" s="282"/>
      <c r="AN4" s="282"/>
      <c r="AO4" s="282"/>
      <c r="AP4" s="282"/>
      <c r="AQ4" s="283"/>
      <c r="AR4" s="282"/>
      <c r="AS4" s="282"/>
      <c r="AT4" s="282"/>
      <c r="AU4" s="282"/>
      <c r="AV4" s="282"/>
      <c r="AW4" s="282"/>
      <c r="AX4" s="282"/>
      <c r="AY4" s="284"/>
      <c r="AZ4" s="282"/>
      <c r="BA4" s="282"/>
      <c r="BB4" s="282"/>
      <c r="BC4" s="282"/>
      <c r="BD4" s="285"/>
      <c r="BE4" s="282"/>
      <c r="BF4" s="282"/>
      <c r="BG4" s="282"/>
      <c r="BH4" s="282"/>
      <c r="BI4" s="282"/>
      <c r="BJ4" s="282"/>
      <c r="BK4" s="283"/>
      <c r="BL4" s="282"/>
      <c r="BM4" s="282"/>
      <c r="BN4" s="282"/>
      <c r="BO4" s="282"/>
      <c r="BP4" s="282"/>
      <c r="BQ4" s="282"/>
      <c r="BR4" s="282"/>
      <c r="BS4" s="284"/>
      <c r="BT4" s="282"/>
      <c r="BU4" s="282"/>
      <c r="BV4" s="282"/>
      <c r="BW4" s="282"/>
      <c r="BX4" s="285"/>
      <c r="BY4" s="282"/>
      <c r="BZ4" s="282"/>
      <c r="CA4" s="282"/>
      <c r="CB4" s="282"/>
      <c r="CC4" s="282"/>
      <c r="CD4" s="282"/>
      <c r="CE4" s="283"/>
      <c r="CF4" s="282"/>
      <c r="CG4" s="282"/>
      <c r="CH4" s="282"/>
      <c r="CI4" s="282"/>
      <c r="CJ4" s="282"/>
      <c r="CK4" s="282"/>
      <c r="CL4" s="282"/>
      <c r="CM4" s="284"/>
      <c r="CN4" s="282"/>
      <c r="CO4" s="282"/>
      <c r="CP4" s="282"/>
      <c r="CQ4" s="282"/>
      <c r="CR4" s="285"/>
      <c r="CS4" s="282"/>
      <c r="CT4" s="282"/>
      <c r="CU4" s="282"/>
      <c r="CV4" s="282"/>
      <c r="CW4" s="282"/>
      <c r="CX4" s="282"/>
      <c r="CY4" s="283"/>
      <c r="CZ4" s="282"/>
      <c r="DA4" s="282"/>
      <c r="DB4" s="282"/>
      <c r="DC4" s="282"/>
      <c r="DD4" s="282"/>
      <c r="DE4" s="282"/>
      <c r="DF4" s="282"/>
      <c r="DG4" s="284"/>
      <c r="DH4" s="282"/>
      <c r="DI4" s="282"/>
      <c r="DJ4" s="282"/>
      <c r="DK4" s="282"/>
      <c r="DL4" s="285"/>
      <c r="DM4" s="282"/>
      <c r="DN4" s="282"/>
      <c r="DO4" s="282"/>
      <c r="DP4" s="282"/>
      <c r="DQ4" s="282"/>
      <c r="DR4" s="282"/>
      <c r="DS4" s="283"/>
      <c r="DT4" s="282"/>
      <c r="DU4" s="282"/>
      <c r="DV4" s="282"/>
      <c r="DW4" s="282"/>
      <c r="DX4" s="282"/>
      <c r="DY4" s="282"/>
      <c r="DZ4" s="282"/>
      <c r="EA4" s="284"/>
      <c r="EB4" s="282"/>
      <c r="EC4" s="282"/>
      <c r="ED4" s="282"/>
      <c r="EE4" s="282"/>
      <c r="EF4" s="285"/>
      <c r="EG4" s="282"/>
      <c r="EH4" s="282"/>
      <c r="EI4" s="282"/>
      <c r="EJ4" s="282"/>
      <c r="EK4" s="282"/>
      <c r="EL4" s="282"/>
      <c r="EM4" s="283"/>
      <c r="EN4" s="282"/>
      <c r="EO4" s="282"/>
      <c r="EP4" s="282"/>
      <c r="EQ4" s="282"/>
      <c r="ER4" s="282"/>
      <c r="ES4" s="282"/>
      <c r="ET4" s="282"/>
      <c r="EU4" s="284"/>
      <c r="EV4" s="282"/>
      <c r="EW4" s="282"/>
      <c r="EX4" s="282"/>
      <c r="EY4" s="282"/>
      <c r="EZ4" s="285"/>
      <c r="FA4" s="282"/>
      <c r="FB4" s="282"/>
      <c r="FC4" s="282"/>
      <c r="FD4" s="282"/>
      <c r="FE4" s="282"/>
      <c r="FF4" s="282"/>
      <c r="FG4" s="283"/>
      <c r="FH4" s="282"/>
      <c r="FI4" s="282"/>
      <c r="FJ4" s="282"/>
      <c r="FK4" s="282"/>
      <c r="FL4" s="282"/>
      <c r="FM4" s="282"/>
      <c r="FN4" s="282"/>
      <c r="FO4" s="284"/>
      <c r="FP4" s="282"/>
      <c r="FQ4" s="282"/>
      <c r="FR4" s="282"/>
      <c r="FS4" s="282"/>
      <c r="FT4" s="285"/>
      <c r="FU4" s="282"/>
      <c r="FV4" s="282"/>
      <c r="FW4" s="282"/>
      <c r="FX4" s="282"/>
      <c r="FY4" s="282"/>
      <c r="FZ4" s="282"/>
      <c r="GA4" s="283"/>
      <c r="GB4" s="282"/>
      <c r="GC4" s="282"/>
      <c r="GD4" s="282"/>
      <c r="GE4" s="282"/>
      <c r="GF4" s="282"/>
      <c r="GG4" s="282"/>
      <c r="GH4" s="282"/>
      <c r="GI4" s="284"/>
      <c r="GJ4" s="282"/>
      <c r="GK4" s="282"/>
      <c r="GL4" s="282"/>
      <c r="GM4" s="282"/>
      <c r="GN4" s="285"/>
      <c r="GO4" s="282"/>
      <c r="GP4" s="282"/>
      <c r="GQ4" s="282"/>
      <c r="GR4" s="282"/>
      <c r="GS4" s="282"/>
      <c r="GT4" s="282"/>
      <c r="GU4" s="283"/>
      <c r="GV4" s="282"/>
      <c r="GW4" s="282"/>
      <c r="GX4" s="282"/>
      <c r="GY4" s="282"/>
      <c r="GZ4" s="282"/>
      <c r="HA4" s="282"/>
      <c r="HB4" s="282"/>
      <c r="HC4" s="284"/>
      <c r="HD4" s="282"/>
      <c r="HE4" s="282"/>
      <c r="HF4" s="282"/>
      <c r="HG4" s="282"/>
      <c r="HH4" s="285"/>
      <c r="HI4" s="282"/>
      <c r="HJ4" s="282"/>
      <c r="HK4" s="282"/>
      <c r="HL4" s="282"/>
      <c r="HM4" s="282"/>
      <c r="HN4" s="282"/>
      <c r="HO4" s="283"/>
      <c r="HP4" s="282"/>
      <c r="HQ4" s="282"/>
      <c r="HR4" s="282"/>
      <c r="HS4" s="282"/>
      <c r="HT4" s="282"/>
      <c r="HU4" s="282"/>
      <c r="HV4" s="282"/>
      <c r="HW4" s="284"/>
      <c r="HX4" s="282"/>
      <c r="HY4" s="282"/>
      <c r="HZ4" s="282"/>
      <c r="IA4" s="282"/>
      <c r="IB4" s="285"/>
      <c r="IC4" s="282"/>
      <c r="ID4" s="282"/>
      <c r="IE4" s="282"/>
      <c r="IF4" s="282"/>
      <c r="IG4" s="282"/>
      <c r="IH4" s="282"/>
      <c r="II4" s="283"/>
      <c r="IJ4" s="282"/>
      <c r="IK4" s="282"/>
      <c r="IL4" s="282"/>
      <c r="IM4" s="282"/>
      <c r="IN4" s="282"/>
      <c r="IO4" s="282"/>
      <c r="IP4" s="282"/>
      <c r="IQ4" s="284"/>
      <c r="IR4" s="282"/>
      <c r="IS4" s="282"/>
      <c r="IT4" s="282"/>
      <c r="IU4" s="282"/>
      <c r="IV4" s="285"/>
      <c r="IW4" s="282"/>
      <c r="IX4" s="282"/>
      <c r="IY4" s="282"/>
      <c r="IZ4" s="282"/>
      <c r="JA4" s="282"/>
      <c r="JB4" s="282"/>
    </row>
    <row r="5" spans="1:262" s="286" customFormat="1" ht="13.5" customHeight="1">
      <c r="A5" s="281" t="s">
        <v>23</v>
      </c>
      <c r="B5" s="282"/>
      <c r="C5" s="283"/>
      <c r="D5" s="282"/>
      <c r="E5" s="282"/>
      <c r="F5" s="282"/>
      <c r="G5" s="282"/>
      <c r="H5" s="282"/>
      <c r="I5" s="282"/>
      <c r="J5" s="282"/>
      <c r="K5" s="284"/>
      <c r="L5" s="282"/>
      <c r="M5" s="282"/>
      <c r="N5" s="282"/>
      <c r="O5" s="282"/>
      <c r="P5" s="285"/>
      <c r="Q5" s="282"/>
      <c r="R5" s="282"/>
      <c r="S5" s="282"/>
      <c r="T5" s="282"/>
      <c r="U5" s="282"/>
      <c r="V5" s="282"/>
      <c r="W5" s="283"/>
      <c r="X5" s="282"/>
      <c r="Y5" s="282"/>
      <c r="Z5" s="282"/>
      <c r="AA5" s="282"/>
      <c r="AB5" s="282"/>
      <c r="AC5" s="282"/>
      <c r="AD5" s="282"/>
      <c r="AE5" s="284"/>
      <c r="AF5" s="282"/>
      <c r="AG5" s="282"/>
      <c r="AH5" s="282"/>
      <c r="AI5" s="282"/>
      <c r="AJ5" s="285"/>
      <c r="AK5" s="282"/>
      <c r="AL5" s="282"/>
      <c r="AM5" s="282"/>
      <c r="AN5" s="282"/>
      <c r="AO5" s="282"/>
      <c r="AP5" s="282"/>
      <c r="AQ5" s="283"/>
      <c r="AR5" s="282"/>
      <c r="AS5" s="282"/>
      <c r="AT5" s="282"/>
      <c r="AU5" s="282"/>
      <c r="AV5" s="282"/>
      <c r="AW5" s="282"/>
      <c r="AX5" s="282"/>
      <c r="AY5" s="284"/>
      <c r="AZ5" s="282"/>
      <c r="BA5" s="282"/>
      <c r="BB5" s="282"/>
      <c r="BC5" s="282"/>
      <c r="BD5" s="285"/>
      <c r="BE5" s="282"/>
      <c r="BF5" s="282"/>
      <c r="BG5" s="282"/>
      <c r="BH5" s="282"/>
      <c r="BI5" s="282"/>
      <c r="BJ5" s="282"/>
      <c r="BK5" s="283"/>
      <c r="BL5" s="282"/>
      <c r="BM5" s="282"/>
      <c r="BN5" s="282"/>
      <c r="BO5" s="282"/>
      <c r="BP5" s="282"/>
      <c r="BQ5" s="282"/>
      <c r="BR5" s="282"/>
      <c r="BS5" s="284"/>
      <c r="BT5" s="282"/>
      <c r="BU5" s="282"/>
      <c r="BV5" s="282"/>
      <c r="BW5" s="282"/>
      <c r="BX5" s="285"/>
      <c r="BY5" s="282"/>
      <c r="BZ5" s="282"/>
      <c r="CA5" s="282"/>
      <c r="CB5" s="282"/>
      <c r="CC5" s="282"/>
      <c r="CD5" s="282"/>
      <c r="CE5" s="283"/>
      <c r="CF5" s="282"/>
      <c r="CG5" s="282"/>
      <c r="CH5" s="282"/>
      <c r="CI5" s="282"/>
      <c r="CJ5" s="282"/>
      <c r="CK5" s="282"/>
      <c r="CL5" s="282"/>
      <c r="CM5" s="284"/>
      <c r="CN5" s="282"/>
      <c r="CO5" s="282"/>
      <c r="CP5" s="282"/>
      <c r="CQ5" s="282"/>
      <c r="CR5" s="285"/>
      <c r="CS5" s="282"/>
      <c r="CT5" s="282"/>
      <c r="CU5" s="282"/>
      <c r="CV5" s="282"/>
      <c r="CW5" s="282"/>
      <c r="CX5" s="282"/>
      <c r="CY5" s="283"/>
      <c r="CZ5" s="282"/>
      <c r="DA5" s="282"/>
      <c r="DB5" s="282"/>
      <c r="DC5" s="282"/>
      <c r="DD5" s="282"/>
      <c r="DE5" s="282"/>
      <c r="DF5" s="282"/>
      <c r="DG5" s="284"/>
      <c r="DH5" s="282"/>
      <c r="DI5" s="282"/>
      <c r="DJ5" s="282"/>
      <c r="DK5" s="282"/>
      <c r="DL5" s="285"/>
      <c r="DM5" s="282"/>
      <c r="DN5" s="282"/>
      <c r="DO5" s="282"/>
      <c r="DP5" s="282"/>
      <c r="DQ5" s="282"/>
      <c r="DR5" s="282"/>
      <c r="DS5" s="283"/>
      <c r="DT5" s="282"/>
      <c r="DU5" s="282"/>
      <c r="DV5" s="282"/>
      <c r="DW5" s="282"/>
      <c r="DX5" s="282"/>
      <c r="DY5" s="282"/>
      <c r="DZ5" s="282"/>
      <c r="EA5" s="284"/>
      <c r="EB5" s="282"/>
      <c r="EC5" s="282"/>
      <c r="ED5" s="282"/>
      <c r="EE5" s="282"/>
      <c r="EF5" s="285"/>
      <c r="EG5" s="282"/>
      <c r="EH5" s="282"/>
      <c r="EI5" s="282"/>
      <c r="EJ5" s="282"/>
      <c r="EK5" s="282"/>
      <c r="EL5" s="282"/>
      <c r="EM5" s="283"/>
      <c r="EN5" s="282"/>
      <c r="EO5" s="282"/>
      <c r="EP5" s="282"/>
      <c r="EQ5" s="282"/>
      <c r="ER5" s="282"/>
      <c r="ES5" s="282"/>
      <c r="ET5" s="282"/>
      <c r="EU5" s="284"/>
      <c r="EV5" s="282"/>
      <c r="EW5" s="282"/>
      <c r="EX5" s="282"/>
      <c r="EY5" s="282"/>
      <c r="EZ5" s="285"/>
      <c r="FA5" s="282"/>
      <c r="FB5" s="282"/>
      <c r="FC5" s="282"/>
      <c r="FD5" s="282"/>
      <c r="FE5" s="282"/>
      <c r="FF5" s="282"/>
      <c r="FG5" s="283"/>
      <c r="FH5" s="282"/>
      <c r="FI5" s="282"/>
      <c r="FJ5" s="282"/>
      <c r="FK5" s="282"/>
      <c r="FL5" s="282"/>
      <c r="FM5" s="282"/>
      <c r="FN5" s="282"/>
      <c r="FO5" s="284"/>
      <c r="FP5" s="282"/>
      <c r="FQ5" s="282"/>
      <c r="FR5" s="282"/>
      <c r="FS5" s="282"/>
      <c r="FT5" s="285"/>
      <c r="FU5" s="282"/>
      <c r="FV5" s="282"/>
      <c r="FW5" s="282"/>
      <c r="FX5" s="282"/>
      <c r="FY5" s="282"/>
      <c r="FZ5" s="282"/>
      <c r="GA5" s="283"/>
      <c r="GB5" s="282"/>
      <c r="GC5" s="282"/>
      <c r="GD5" s="282"/>
      <c r="GE5" s="282"/>
      <c r="GF5" s="282"/>
      <c r="GG5" s="282"/>
      <c r="GH5" s="282"/>
      <c r="GI5" s="284"/>
      <c r="GJ5" s="282"/>
      <c r="GK5" s="282"/>
      <c r="GL5" s="282"/>
      <c r="GM5" s="282"/>
      <c r="GN5" s="285"/>
      <c r="GO5" s="282"/>
      <c r="GP5" s="282"/>
      <c r="GQ5" s="282"/>
      <c r="GR5" s="282"/>
      <c r="GS5" s="282"/>
      <c r="GT5" s="282"/>
      <c r="GU5" s="283"/>
      <c r="GV5" s="282"/>
      <c r="GW5" s="282"/>
      <c r="GX5" s="282"/>
      <c r="GY5" s="282"/>
      <c r="GZ5" s="282"/>
      <c r="HA5" s="282"/>
      <c r="HB5" s="282"/>
      <c r="HC5" s="284"/>
      <c r="HD5" s="282"/>
      <c r="HE5" s="282"/>
      <c r="HF5" s="282"/>
      <c r="HG5" s="282"/>
      <c r="HH5" s="285"/>
      <c r="HI5" s="282"/>
      <c r="HJ5" s="282"/>
      <c r="HK5" s="282"/>
      <c r="HL5" s="282"/>
      <c r="HM5" s="282"/>
      <c r="HN5" s="282"/>
      <c r="HO5" s="283"/>
      <c r="HP5" s="282"/>
      <c r="HQ5" s="282"/>
      <c r="HR5" s="282"/>
      <c r="HS5" s="282"/>
      <c r="HT5" s="282"/>
      <c r="HU5" s="282"/>
      <c r="HV5" s="282"/>
      <c r="HW5" s="284"/>
      <c r="HX5" s="282"/>
      <c r="HY5" s="282"/>
      <c r="HZ5" s="282"/>
      <c r="IA5" s="282"/>
      <c r="IB5" s="285"/>
      <c r="IC5" s="282"/>
      <c r="ID5" s="282"/>
      <c r="IE5" s="282"/>
      <c r="IF5" s="282"/>
      <c r="IG5" s="282"/>
      <c r="IH5" s="282"/>
      <c r="II5" s="283"/>
      <c r="IJ5" s="282"/>
      <c r="IK5" s="282"/>
      <c r="IL5" s="282"/>
      <c r="IM5" s="282"/>
      <c r="IN5" s="282"/>
      <c r="IO5" s="282"/>
      <c r="IP5" s="282"/>
      <c r="IQ5" s="284"/>
      <c r="IR5" s="282"/>
      <c r="IS5" s="282"/>
      <c r="IT5" s="282"/>
      <c r="IU5" s="282"/>
      <c r="IV5" s="285"/>
      <c r="IW5" s="282"/>
      <c r="IX5" s="282"/>
      <c r="IY5" s="282"/>
      <c r="IZ5" s="282"/>
      <c r="JA5" s="282"/>
      <c r="JB5" s="282"/>
    </row>
    <row r="6" spans="1:262" s="294" customFormat="1" ht="13.5" customHeight="1">
      <c r="A6" s="287" t="s">
        <v>59</v>
      </c>
      <c r="B6" s="288"/>
      <c r="C6" s="289"/>
      <c r="D6" s="288"/>
      <c r="E6" s="288"/>
      <c r="F6" s="288"/>
      <c r="G6" s="288"/>
      <c r="H6" s="288"/>
      <c r="I6" s="288"/>
      <c r="J6" s="288"/>
      <c r="K6" s="290"/>
      <c r="L6" s="288"/>
      <c r="M6" s="288"/>
      <c r="N6" s="288"/>
      <c r="O6" s="288"/>
      <c r="P6" s="291"/>
      <c r="Q6" s="288"/>
      <c r="R6" s="288"/>
      <c r="S6" s="288"/>
      <c r="T6" s="288"/>
      <c r="U6" s="288"/>
      <c r="V6" s="288"/>
      <c r="W6" s="292"/>
      <c r="X6" s="288"/>
      <c r="Y6" s="288"/>
      <c r="Z6" s="288"/>
      <c r="AA6" s="288"/>
      <c r="AB6" s="288"/>
      <c r="AC6" s="288"/>
      <c r="AD6" s="288"/>
      <c r="AE6" s="290"/>
      <c r="AF6" s="288"/>
      <c r="AG6" s="288"/>
      <c r="AH6" s="288"/>
      <c r="AI6" s="288"/>
      <c r="AJ6" s="291"/>
      <c r="AK6" s="288"/>
      <c r="AL6" s="288"/>
      <c r="AM6" s="288"/>
      <c r="AN6" s="288"/>
      <c r="AO6" s="288"/>
      <c r="AP6" s="288"/>
      <c r="AQ6" s="293"/>
      <c r="AR6" s="288"/>
      <c r="AS6" s="288"/>
      <c r="AT6" s="288"/>
      <c r="AU6" s="288"/>
      <c r="AV6" s="288"/>
      <c r="AW6" s="288"/>
      <c r="AX6" s="288"/>
      <c r="AY6" s="290"/>
      <c r="AZ6" s="288"/>
      <c r="BA6" s="288"/>
      <c r="BB6" s="288"/>
      <c r="BC6" s="288"/>
      <c r="BD6" s="291"/>
      <c r="BE6" s="288"/>
      <c r="BF6" s="288"/>
      <c r="BG6" s="288"/>
      <c r="BH6" s="288"/>
      <c r="BI6" s="288"/>
      <c r="BJ6" s="288"/>
      <c r="BK6" s="293"/>
      <c r="BL6" s="288"/>
      <c r="BM6" s="288"/>
      <c r="BN6" s="288"/>
      <c r="BO6" s="288"/>
      <c r="BP6" s="288"/>
      <c r="BQ6" s="288"/>
      <c r="BR6" s="288"/>
      <c r="BS6" s="290"/>
      <c r="BT6" s="288"/>
      <c r="BU6" s="288"/>
      <c r="BV6" s="288"/>
      <c r="BW6" s="288"/>
      <c r="BX6" s="291"/>
      <c r="BY6" s="288"/>
      <c r="BZ6" s="288"/>
      <c r="CA6" s="288"/>
      <c r="CB6" s="288"/>
      <c r="CC6" s="288"/>
      <c r="CD6" s="288"/>
      <c r="CE6" s="289"/>
      <c r="CF6" s="288"/>
      <c r="CG6" s="288"/>
      <c r="CH6" s="288"/>
      <c r="CI6" s="288"/>
      <c r="CJ6" s="288"/>
      <c r="CK6" s="288"/>
      <c r="CL6" s="288"/>
      <c r="CM6" s="290"/>
      <c r="CN6" s="288"/>
      <c r="CO6" s="288"/>
      <c r="CP6" s="288"/>
      <c r="CQ6" s="288"/>
      <c r="CR6" s="291"/>
      <c r="CS6" s="288"/>
      <c r="CT6" s="288"/>
      <c r="CU6" s="288"/>
      <c r="CV6" s="288"/>
      <c r="CW6" s="288"/>
      <c r="CX6" s="288"/>
      <c r="CY6" s="289"/>
      <c r="CZ6" s="288"/>
      <c r="DA6" s="288"/>
      <c r="DB6" s="288"/>
      <c r="DC6" s="288"/>
      <c r="DD6" s="288"/>
      <c r="DE6" s="288"/>
      <c r="DF6" s="288"/>
      <c r="DG6" s="290"/>
      <c r="DH6" s="288"/>
      <c r="DI6" s="288"/>
      <c r="DJ6" s="288"/>
      <c r="DK6" s="288"/>
      <c r="DL6" s="291"/>
      <c r="DM6" s="288"/>
      <c r="DN6" s="288"/>
      <c r="DO6" s="288"/>
      <c r="DP6" s="288"/>
      <c r="DQ6" s="288"/>
      <c r="DR6" s="288"/>
      <c r="DS6" s="289"/>
      <c r="DT6" s="288"/>
      <c r="DU6" s="288"/>
      <c r="DV6" s="288"/>
      <c r="DW6" s="288"/>
      <c r="DX6" s="288"/>
      <c r="DY6" s="288"/>
      <c r="DZ6" s="288"/>
      <c r="EA6" s="290"/>
      <c r="EB6" s="288"/>
      <c r="EC6" s="288"/>
      <c r="ED6" s="288"/>
      <c r="EE6" s="288"/>
      <c r="EF6" s="291"/>
      <c r="EG6" s="288"/>
      <c r="EH6" s="288"/>
      <c r="EI6" s="288"/>
      <c r="EJ6" s="288"/>
      <c r="EK6" s="288"/>
      <c r="EL6" s="288"/>
      <c r="EM6" s="289"/>
      <c r="EN6" s="288"/>
      <c r="EO6" s="288"/>
      <c r="EP6" s="288"/>
      <c r="EQ6" s="288"/>
      <c r="ER6" s="288"/>
      <c r="ES6" s="288"/>
      <c r="ET6" s="288"/>
      <c r="EU6" s="290"/>
      <c r="EV6" s="288"/>
      <c r="EW6" s="288"/>
      <c r="EX6" s="288"/>
      <c r="EY6" s="288"/>
      <c r="EZ6" s="291"/>
      <c r="FA6" s="288"/>
      <c r="FB6" s="288"/>
      <c r="FC6" s="288"/>
      <c r="FD6" s="288"/>
      <c r="FE6" s="288"/>
      <c r="FF6" s="288"/>
      <c r="FG6" s="289"/>
      <c r="FH6" s="288"/>
      <c r="FI6" s="288"/>
      <c r="FJ6" s="288"/>
      <c r="FK6" s="288"/>
      <c r="FL6" s="288"/>
      <c r="FM6" s="288"/>
      <c r="FN6" s="288"/>
      <c r="FO6" s="290"/>
      <c r="FP6" s="288"/>
      <c r="FQ6" s="288"/>
      <c r="FR6" s="288"/>
      <c r="FS6" s="288"/>
      <c r="FT6" s="291"/>
      <c r="FU6" s="288"/>
      <c r="FV6" s="288"/>
      <c r="FW6" s="288"/>
      <c r="FX6" s="288"/>
      <c r="FY6" s="288"/>
      <c r="FZ6" s="288"/>
      <c r="GA6" s="289"/>
      <c r="GB6" s="288"/>
      <c r="GC6" s="288"/>
      <c r="GD6" s="288"/>
      <c r="GE6" s="288"/>
      <c r="GF6" s="288"/>
      <c r="GG6" s="288"/>
      <c r="GH6" s="288"/>
      <c r="GI6" s="290"/>
      <c r="GJ6" s="288"/>
      <c r="GK6" s="288"/>
      <c r="GL6" s="288"/>
      <c r="GM6" s="288"/>
      <c r="GN6" s="291"/>
      <c r="GO6" s="288"/>
      <c r="GP6" s="288"/>
      <c r="GQ6" s="288"/>
      <c r="GR6" s="288"/>
      <c r="GS6" s="288"/>
      <c r="GT6" s="288"/>
      <c r="GU6" s="289"/>
      <c r="GV6" s="288"/>
      <c r="GW6" s="288"/>
      <c r="GX6" s="288"/>
      <c r="GY6" s="288"/>
      <c r="GZ6" s="288"/>
      <c r="HA6" s="288"/>
      <c r="HB6" s="288"/>
      <c r="HC6" s="290"/>
      <c r="HD6" s="288"/>
      <c r="HE6" s="288"/>
      <c r="HF6" s="288"/>
      <c r="HG6" s="288"/>
      <c r="HH6" s="291"/>
      <c r="HI6" s="288"/>
      <c r="HJ6" s="288"/>
      <c r="HK6" s="288"/>
      <c r="HL6" s="288"/>
      <c r="HM6" s="288"/>
      <c r="HN6" s="288"/>
      <c r="HO6" s="289"/>
      <c r="HP6" s="288"/>
      <c r="HQ6" s="288"/>
      <c r="HR6" s="288"/>
      <c r="HS6" s="288"/>
      <c r="HT6" s="288"/>
      <c r="HU6" s="288"/>
      <c r="HV6" s="288"/>
      <c r="HW6" s="290"/>
      <c r="HX6" s="288"/>
      <c r="HY6" s="288"/>
      <c r="HZ6" s="288"/>
      <c r="IA6" s="288"/>
      <c r="IB6" s="291"/>
      <c r="IC6" s="288"/>
      <c r="ID6" s="288"/>
      <c r="IE6" s="288"/>
      <c r="IF6" s="288"/>
      <c r="IG6" s="288"/>
      <c r="IH6" s="288"/>
      <c r="II6" s="289"/>
      <c r="IJ6" s="288"/>
      <c r="IK6" s="288"/>
      <c r="IL6" s="288"/>
      <c r="IM6" s="288"/>
      <c r="IN6" s="288"/>
      <c r="IO6" s="288"/>
      <c r="IP6" s="288"/>
      <c r="IQ6" s="290"/>
      <c r="IR6" s="288"/>
      <c r="IS6" s="288"/>
      <c r="IT6" s="288"/>
      <c r="IU6" s="288"/>
      <c r="IV6" s="291"/>
      <c r="IW6" s="288"/>
      <c r="IX6" s="288"/>
      <c r="IY6" s="288"/>
      <c r="IZ6" s="288"/>
      <c r="JA6" s="288"/>
      <c r="JB6" s="288"/>
    </row>
    <row r="7" spans="1:262" s="286" customFormat="1" ht="13.5" customHeight="1">
      <c r="A7" s="281" t="s">
        <v>24</v>
      </c>
      <c r="B7" s="282"/>
      <c r="C7" s="283"/>
      <c r="D7" s="282"/>
      <c r="E7" s="282"/>
      <c r="F7" s="282"/>
      <c r="G7" s="282"/>
      <c r="H7" s="282"/>
      <c r="I7" s="282"/>
      <c r="J7" s="282"/>
      <c r="K7" s="284"/>
      <c r="L7" s="282"/>
      <c r="M7" s="282"/>
      <c r="N7" s="282"/>
      <c r="O7" s="282"/>
      <c r="P7" s="285"/>
      <c r="Q7" s="282"/>
      <c r="R7" s="282"/>
      <c r="S7" s="282"/>
      <c r="T7" s="282"/>
      <c r="U7" s="282"/>
      <c r="V7" s="282"/>
      <c r="W7" s="283"/>
      <c r="X7" s="282"/>
      <c r="Y7" s="282"/>
      <c r="Z7" s="282"/>
      <c r="AA7" s="282"/>
      <c r="AB7" s="282"/>
      <c r="AC7" s="282"/>
      <c r="AD7" s="282"/>
      <c r="AE7" s="284"/>
      <c r="AF7" s="282"/>
      <c r="AG7" s="282"/>
      <c r="AH7" s="282"/>
      <c r="AI7" s="282"/>
      <c r="AJ7" s="285"/>
      <c r="AK7" s="282"/>
      <c r="AL7" s="282"/>
      <c r="AM7" s="282"/>
      <c r="AN7" s="282"/>
      <c r="AO7" s="282"/>
      <c r="AP7" s="282"/>
      <c r="AQ7" s="283"/>
      <c r="AR7" s="282"/>
      <c r="AS7" s="282"/>
      <c r="AT7" s="282"/>
      <c r="AU7" s="282"/>
      <c r="AV7" s="282"/>
      <c r="AW7" s="282"/>
      <c r="AX7" s="282"/>
      <c r="AY7" s="284"/>
      <c r="AZ7" s="282"/>
      <c r="BA7" s="282"/>
      <c r="BB7" s="282"/>
      <c r="BC7" s="282"/>
      <c r="BD7" s="285"/>
      <c r="BE7" s="282"/>
      <c r="BF7" s="282"/>
      <c r="BG7" s="282"/>
      <c r="BH7" s="282"/>
      <c r="BI7" s="282"/>
      <c r="BJ7" s="282"/>
      <c r="BK7" s="283"/>
      <c r="BL7" s="282"/>
      <c r="BM7" s="282"/>
      <c r="BN7" s="282"/>
      <c r="BO7" s="282"/>
      <c r="BP7" s="282"/>
      <c r="BQ7" s="282"/>
      <c r="BR7" s="282"/>
      <c r="BS7" s="284"/>
      <c r="BT7" s="282"/>
      <c r="BU7" s="282"/>
      <c r="BV7" s="282"/>
      <c r="BW7" s="282"/>
      <c r="BX7" s="285"/>
      <c r="BY7" s="282"/>
      <c r="BZ7" s="282"/>
      <c r="CA7" s="282"/>
      <c r="CB7" s="282"/>
      <c r="CC7" s="282"/>
      <c r="CD7" s="282"/>
      <c r="CE7" s="283"/>
      <c r="CF7" s="282"/>
      <c r="CG7" s="282"/>
      <c r="CH7" s="282"/>
      <c r="CI7" s="282"/>
      <c r="CJ7" s="282"/>
      <c r="CK7" s="282"/>
      <c r="CL7" s="282"/>
      <c r="CM7" s="284"/>
      <c r="CN7" s="282"/>
      <c r="CO7" s="282"/>
      <c r="CP7" s="282"/>
      <c r="CQ7" s="282"/>
      <c r="CR7" s="285"/>
      <c r="CS7" s="282"/>
      <c r="CT7" s="282"/>
      <c r="CU7" s="282"/>
      <c r="CV7" s="282"/>
      <c r="CW7" s="282"/>
      <c r="CX7" s="282"/>
      <c r="CY7" s="283"/>
      <c r="CZ7" s="282"/>
      <c r="DA7" s="282"/>
      <c r="DB7" s="282"/>
      <c r="DC7" s="282"/>
      <c r="DD7" s="282"/>
      <c r="DE7" s="282"/>
      <c r="DF7" s="282"/>
      <c r="DG7" s="284"/>
      <c r="DH7" s="282"/>
      <c r="DI7" s="282"/>
      <c r="DJ7" s="282"/>
      <c r="DK7" s="282"/>
      <c r="DL7" s="285"/>
      <c r="DM7" s="282"/>
      <c r="DN7" s="282"/>
      <c r="DO7" s="282"/>
      <c r="DP7" s="282"/>
      <c r="DQ7" s="282"/>
      <c r="DR7" s="282"/>
      <c r="DS7" s="283"/>
      <c r="DT7" s="282"/>
      <c r="DU7" s="282"/>
      <c r="DV7" s="282"/>
      <c r="DW7" s="282"/>
      <c r="DX7" s="282"/>
      <c r="DY7" s="282"/>
      <c r="DZ7" s="282"/>
      <c r="EA7" s="284"/>
      <c r="EB7" s="282"/>
      <c r="EC7" s="282"/>
      <c r="ED7" s="282"/>
      <c r="EE7" s="282"/>
      <c r="EF7" s="285"/>
      <c r="EG7" s="282"/>
      <c r="EH7" s="282"/>
      <c r="EI7" s="282"/>
      <c r="EJ7" s="282"/>
      <c r="EK7" s="282"/>
      <c r="EL7" s="282"/>
      <c r="EM7" s="283"/>
      <c r="EN7" s="282"/>
      <c r="EO7" s="282"/>
      <c r="EP7" s="282"/>
      <c r="EQ7" s="282"/>
      <c r="ER7" s="282"/>
      <c r="ES7" s="282"/>
      <c r="ET7" s="282"/>
      <c r="EU7" s="284"/>
      <c r="EV7" s="282"/>
      <c r="EW7" s="282"/>
      <c r="EX7" s="282"/>
      <c r="EY7" s="282"/>
      <c r="EZ7" s="285"/>
      <c r="FA7" s="282"/>
      <c r="FB7" s="282"/>
      <c r="FC7" s="282"/>
      <c r="FD7" s="282"/>
      <c r="FE7" s="282"/>
      <c r="FF7" s="282"/>
      <c r="FG7" s="283"/>
      <c r="FH7" s="282"/>
      <c r="FI7" s="282"/>
      <c r="FJ7" s="282"/>
      <c r="FK7" s="282"/>
      <c r="FL7" s="282"/>
      <c r="FM7" s="282"/>
      <c r="FN7" s="282"/>
      <c r="FO7" s="284"/>
      <c r="FP7" s="282"/>
      <c r="FQ7" s="282"/>
      <c r="FR7" s="282"/>
      <c r="FS7" s="282"/>
      <c r="FT7" s="285"/>
      <c r="FU7" s="282"/>
      <c r="FV7" s="282"/>
      <c r="FW7" s="282"/>
      <c r="FX7" s="282"/>
      <c r="FY7" s="282"/>
      <c r="FZ7" s="282"/>
      <c r="GA7" s="283"/>
      <c r="GB7" s="282"/>
      <c r="GC7" s="282"/>
      <c r="GD7" s="282"/>
      <c r="GE7" s="282"/>
      <c r="GF7" s="282"/>
      <c r="GG7" s="282"/>
      <c r="GH7" s="282"/>
      <c r="GI7" s="284"/>
      <c r="GJ7" s="282"/>
      <c r="GK7" s="282"/>
      <c r="GL7" s="282"/>
      <c r="GM7" s="282"/>
      <c r="GN7" s="285"/>
      <c r="GO7" s="282"/>
      <c r="GP7" s="282"/>
      <c r="GQ7" s="282"/>
      <c r="GR7" s="282"/>
      <c r="GS7" s="282"/>
      <c r="GT7" s="282"/>
      <c r="GU7" s="283"/>
      <c r="GV7" s="282"/>
      <c r="GW7" s="282"/>
      <c r="GX7" s="282"/>
      <c r="GY7" s="282"/>
      <c r="GZ7" s="282"/>
      <c r="HA7" s="282"/>
      <c r="HB7" s="282"/>
      <c r="HC7" s="284"/>
      <c r="HD7" s="282"/>
      <c r="HE7" s="282"/>
      <c r="HF7" s="282"/>
      <c r="HG7" s="282"/>
      <c r="HH7" s="285"/>
      <c r="HI7" s="282"/>
      <c r="HJ7" s="282"/>
      <c r="HK7" s="282"/>
      <c r="HL7" s="282"/>
      <c r="HM7" s="282"/>
      <c r="HN7" s="282"/>
      <c r="HO7" s="283"/>
      <c r="HP7" s="282"/>
      <c r="HQ7" s="282"/>
      <c r="HR7" s="282"/>
      <c r="HS7" s="282"/>
      <c r="HT7" s="282"/>
      <c r="HU7" s="282"/>
      <c r="HV7" s="282"/>
      <c r="HW7" s="284"/>
      <c r="HX7" s="282"/>
      <c r="HY7" s="282"/>
      <c r="HZ7" s="282"/>
      <c r="IA7" s="282"/>
      <c r="IB7" s="285"/>
      <c r="IC7" s="282"/>
      <c r="ID7" s="282"/>
      <c r="IE7" s="282"/>
      <c r="IF7" s="282"/>
      <c r="IG7" s="282"/>
      <c r="IH7" s="282"/>
      <c r="II7" s="283"/>
      <c r="IJ7" s="282"/>
      <c r="IK7" s="282"/>
      <c r="IL7" s="282"/>
      <c r="IM7" s="282"/>
      <c r="IN7" s="282"/>
      <c r="IO7" s="282"/>
      <c r="IP7" s="282"/>
      <c r="IQ7" s="284"/>
      <c r="IR7" s="282"/>
      <c r="IS7" s="282"/>
      <c r="IT7" s="282"/>
      <c r="IU7" s="282"/>
      <c r="IV7" s="285"/>
      <c r="IW7" s="282"/>
      <c r="IX7" s="282"/>
      <c r="IY7" s="282"/>
      <c r="IZ7" s="282"/>
      <c r="JA7" s="282"/>
      <c r="JB7" s="282"/>
    </row>
    <row r="8" spans="1:262" s="294" customFormat="1" ht="13.5" customHeight="1">
      <c r="A8" s="287" t="s">
        <v>60</v>
      </c>
      <c r="B8" s="288"/>
      <c r="C8" s="289"/>
      <c r="D8" s="288"/>
      <c r="E8" s="288"/>
      <c r="F8" s="288"/>
      <c r="G8" s="288"/>
      <c r="H8" s="288"/>
      <c r="I8" s="288"/>
      <c r="J8" s="288"/>
      <c r="K8" s="290"/>
      <c r="L8" s="288"/>
      <c r="M8" s="288"/>
      <c r="N8" s="288"/>
      <c r="O8" s="288"/>
      <c r="P8" s="291"/>
      <c r="Q8" s="288"/>
      <c r="R8" s="288"/>
      <c r="S8" s="288"/>
      <c r="T8" s="288"/>
      <c r="U8" s="288"/>
      <c r="V8" s="288"/>
      <c r="W8" s="292"/>
      <c r="X8" s="288"/>
      <c r="Y8" s="288"/>
      <c r="Z8" s="288"/>
      <c r="AA8" s="288"/>
      <c r="AB8" s="288"/>
      <c r="AC8" s="288"/>
      <c r="AD8" s="288"/>
      <c r="AE8" s="290"/>
      <c r="AF8" s="288"/>
      <c r="AG8" s="288"/>
      <c r="AH8" s="288"/>
      <c r="AI8" s="288"/>
      <c r="AJ8" s="291"/>
      <c r="AK8" s="288"/>
      <c r="AL8" s="288"/>
      <c r="AM8" s="288"/>
      <c r="AN8" s="288"/>
      <c r="AO8" s="288"/>
      <c r="AP8" s="288"/>
      <c r="AQ8" s="293"/>
      <c r="AR8" s="288"/>
      <c r="AS8" s="288"/>
      <c r="AT8" s="288"/>
      <c r="AU8" s="288"/>
      <c r="AV8" s="288"/>
      <c r="AW8" s="288"/>
      <c r="AX8" s="288"/>
      <c r="AY8" s="290"/>
      <c r="AZ8" s="288"/>
      <c r="BA8" s="288"/>
      <c r="BB8" s="288"/>
      <c r="BC8" s="288"/>
      <c r="BD8" s="291"/>
      <c r="BE8" s="288"/>
      <c r="BF8" s="288"/>
      <c r="BG8" s="288"/>
      <c r="BH8" s="288"/>
      <c r="BI8" s="288"/>
      <c r="BJ8" s="288"/>
      <c r="BK8" s="293"/>
      <c r="BL8" s="288"/>
      <c r="BM8" s="288"/>
      <c r="BN8" s="288"/>
      <c r="BO8" s="288"/>
      <c r="BP8" s="288"/>
      <c r="BQ8" s="288"/>
      <c r="BR8" s="288"/>
      <c r="BS8" s="290"/>
      <c r="BT8" s="288"/>
      <c r="BU8" s="288"/>
      <c r="BV8" s="288"/>
      <c r="BW8" s="288"/>
      <c r="BX8" s="291"/>
      <c r="BY8" s="288"/>
      <c r="BZ8" s="288"/>
      <c r="CA8" s="288"/>
      <c r="CB8" s="288"/>
      <c r="CC8" s="288"/>
      <c r="CD8" s="288"/>
      <c r="CE8" s="289"/>
      <c r="CF8" s="288"/>
      <c r="CG8" s="288"/>
      <c r="CH8" s="288"/>
      <c r="CI8" s="288"/>
      <c r="CJ8" s="288"/>
      <c r="CK8" s="288"/>
      <c r="CL8" s="288"/>
      <c r="CM8" s="290"/>
      <c r="CN8" s="288"/>
      <c r="CO8" s="288"/>
      <c r="CP8" s="288"/>
      <c r="CQ8" s="288"/>
      <c r="CR8" s="291"/>
      <c r="CS8" s="288"/>
      <c r="CT8" s="288"/>
      <c r="CU8" s="288"/>
      <c r="CV8" s="288"/>
      <c r="CW8" s="288"/>
      <c r="CX8" s="288"/>
      <c r="CY8" s="289"/>
      <c r="CZ8" s="288"/>
      <c r="DA8" s="288"/>
      <c r="DB8" s="288"/>
      <c r="DC8" s="288"/>
      <c r="DD8" s="288"/>
      <c r="DE8" s="288"/>
      <c r="DF8" s="288"/>
      <c r="DG8" s="290"/>
      <c r="DH8" s="288"/>
      <c r="DI8" s="288"/>
      <c r="DJ8" s="288"/>
      <c r="DK8" s="288"/>
      <c r="DL8" s="291"/>
      <c r="DM8" s="288"/>
      <c r="DN8" s="288"/>
      <c r="DO8" s="288"/>
      <c r="DP8" s="288"/>
      <c r="DQ8" s="288"/>
      <c r="DR8" s="288"/>
      <c r="DS8" s="289"/>
      <c r="DT8" s="288"/>
      <c r="DU8" s="288"/>
      <c r="DV8" s="288"/>
      <c r="DW8" s="288"/>
      <c r="DX8" s="288"/>
      <c r="DY8" s="288"/>
      <c r="DZ8" s="288"/>
      <c r="EA8" s="290"/>
      <c r="EB8" s="288"/>
      <c r="EC8" s="288"/>
      <c r="ED8" s="288"/>
      <c r="EE8" s="288"/>
      <c r="EF8" s="291"/>
      <c r="EG8" s="288"/>
      <c r="EH8" s="288"/>
      <c r="EI8" s="288"/>
      <c r="EJ8" s="288"/>
      <c r="EK8" s="288"/>
      <c r="EL8" s="288"/>
      <c r="EM8" s="289"/>
      <c r="EN8" s="288"/>
      <c r="EO8" s="288"/>
      <c r="EP8" s="288"/>
      <c r="EQ8" s="288"/>
      <c r="ER8" s="288"/>
      <c r="ES8" s="288"/>
      <c r="ET8" s="288"/>
      <c r="EU8" s="290"/>
      <c r="EV8" s="288"/>
      <c r="EW8" s="288"/>
      <c r="EX8" s="288"/>
      <c r="EY8" s="288"/>
      <c r="EZ8" s="291"/>
      <c r="FA8" s="288"/>
      <c r="FB8" s="288"/>
      <c r="FC8" s="288"/>
      <c r="FD8" s="288"/>
      <c r="FE8" s="288"/>
      <c r="FF8" s="288"/>
      <c r="FG8" s="289"/>
      <c r="FH8" s="288"/>
      <c r="FI8" s="288"/>
      <c r="FJ8" s="288"/>
      <c r="FK8" s="288"/>
      <c r="FL8" s="288"/>
      <c r="FM8" s="288"/>
      <c r="FN8" s="288"/>
      <c r="FO8" s="290"/>
      <c r="FP8" s="288"/>
      <c r="FQ8" s="288"/>
      <c r="FR8" s="288"/>
      <c r="FS8" s="288"/>
      <c r="FT8" s="291"/>
      <c r="FU8" s="288"/>
      <c r="FV8" s="288"/>
      <c r="FW8" s="288"/>
      <c r="FX8" s="288"/>
      <c r="FY8" s="288"/>
      <c r="FZ8" s="288"/>
      <c r="GA8" s="289"/>
      <c r="GB8" s="288"/>
      <c r="GC8" s="288"/>
      <c r="GD8" s="288"/>
      <c r="GE8" s="288"/>
      <c r="GF8" s="288"/>
      <c r="GG8" s="288"/>
      <c r="GH8" s="288"/>
      <c r="GI8" s="290"/>
      <c r="GJ8" s="288"/>
      <c r="GK8" s="288"/>
      <c r="GL8" s="288"/>
      <c r="GM8" s="288"/>
      <c r="GN8" s="291"/>
      <c r="GO8" s="288"/>
      <c r="GP8" s="288"/>
      <c r="GQ8" s="288"/>
      <c r="GR8" s="288"/>
      <c r="GS8" s="288"/>
      <c r="GT8" s="288"/>
      <c r="GU8" s="289"/>
      <c r="GV8" s="288"/>
      <c r="GW8" s="288"/>
      <c r="GX8" s="288"/>
      <c r="GY8" s="288"/>
      <c r="GZ8" s="288"/>
      <c r="HA8" s="288"/>
      <c r="HB8" s="288"/>
      <c r="HC8" s="290"/>
      <c r="HD8" s="288"/>
      <c r="HE8" s="288"/>
      <c r="HF8" s="288"/>
      <c r="HG8" s="288"/>
      <c r="HH8" s="291"/>
      <c r="HI8" s="288"/>
      <c r="HJ8" s="288"/>
      <c r="HK8" s="288"/>
      <c r="HL8" s="288"/>
      <c r="HM8" s="288"/>
      <c r="HN8" s="288"/>
      <c r="HO8" s="289"/>
      <c r="HP8" s="288"/>
      <c r="HQ8" s="288"/>
      <c r="HR8" s="288"/>
      <c r="HS8" s="288"/>
      <c r="HT8" s="288"/>
      <c r="HU8" s="288"/>
      <c r="HV8" s="288"/>
      <c r="HW8" s="290"/>
      <c r="HX8" s="288"/>
      <c r="HY8" s="288"/>
      <c r="HZ8" s="288"/>
      <c r="IA8" s="288"/>
      <c r="IB8" s="291"/>
      <c r="IC8" s="288"/>
      <c r="ID8" s="288"/>
      <c r="IE8" s="288"/>
      <c r="IF8" s="288"/>
      <c r="IG8" s="288"/>
      <c r="IH8" s="288"/>
      <c r="II8" s="289"/>
      <c r="IJ8" s="288"/>
      <c r="IK8" s="288"/>
      <c r="IL8" s="288"/>
      <c r="IM8" s="288"/>
      <c r="IN8" s="288"/>
      <c r="IO8" s="288"/>
      <c r="IP8" s="288"/>
      <c r="IQ8" s="290"/>
      <c r="IR8" s="288"/>
      <c r="IS8" s="288"/>
      <c r="IT8" s="288"/>
      <c r="IU8" s="288"/>
      <c r="IV8" s="291"/>
      <c r="IW8" s="288"/>
      <c r="IX8" s="288"/>
      <c r="IY8" s="288"/>
      <c r="IZ8" s="288"/>
      <c r="JA8" s="288"/>
      <c r="JB8" s="288"/>
    </row>
    <row r="9" spans="1:262" ht="13.5" customHeight="1">
      <c r="A9" s="276" t="s">
        <v>11</v>
      </c>
      <c r="B9" s="276"/>
      <c r="C9" s="295"/>
      <c r="D9" s="276"/>
      <c r="E9" s="276"/>
      <c r="F9" s="276"/>
      <c r="G9" s="276"/>
      <c r="H9" s="276"/>
      <c r="I9" s="276"/>
      <c r="J9" s="276"/>
      <c r="K9" s="278"/>
      <c r="L9" s="276"/>
      <c r="M9" s="276"/>
      <c r="N9" s="276"/>
      <c r="O9" s="276"/>
      <c r="P9" s="279"/>
      <c r="Q9" s="276"/>
      <c r="R9" s="276"/>
      <c r="S9" s="276"/>
      <c r="T9" s="276"/>
      <c r="U9" s="276"/>
      <c r="V9" s="276"/>
      <c r="W9" s="295"/>
      <c r="X9" s="276"/>
      <c r="Y9" s="276"/>
      <c r="Z9" s="276"/>
      <c r="AA9" s="276"/>
      <c r="AB9" s="276"/>
      <c r="AC9" s="276"/>
      <c r="AD9" s="276"/>
      <c r="AE9" s="278"/>
      <c r="AF9" s="276"/>
      <c r="AG9" s="276"/>
      <c r="AH9" s="276"/>
      <c r="AI9" s="276"/>
      <c r="AJ9" s="279"/>
      <c r="AK9" s="276"/>
      <c r="AL9" s="276"/>
      <c r="AM9" s="276"/>
      <c r="AN9" s="276"/>
      <c r="AO9" s="276"/>
      <c r="AP9" s="276"/>
      <c r="AQ9" s="296"/>
      <c r="AR9" s="276"/>
      <c r="AS9" s="276"/>
      <c r="AT9" s="276"/>
      <c r="AU9" s="276"/>
      <c r="AV9" s="276"/>
      <c r="AW9" s="276"/>
      <c r="AX9" s="276"/>
      <c r="AY9" s="278"/>
      <c r="AZ9" s="276"/>
      <c r="BA9" s="276"/>
      <c r="BB9" s="276"/>
      <c r="BC9" s="276"/>
      <c r="BD9" s="279"/>
      <c r="BE9" s="276"/>
      <c r="BF9" s="276"/>
      <c r="BG9" s="276"/>
      <c r="BH9" s="276"/>
      <c r="BI9" s="276"/>
      <c r="BJ9" s="276"/>
      <c r="BK9" s="296"/>
      <c r="BL9" s="276"/>
      <c r="BM9" s="276"/>
      <c r="BN9" s="276"/>
      <c r="BO9" s="276"/>
      <c r="BP9" s="276"/>
      <c r="BQ9" s="276"/>
      <c r="BR9" s="276"/>
      <c r="BS9" s="278"/>
      <c r="BT9" s="276"/>
      <c r="BU9" s="276"/>
      <c r="BV9" s="276"/>
      <c r="BW9" s="276"/>
      <c r="BX9" s="279"/>
      <c r="BY9" s="276"/>
      <c r="BZ9" s="276"/>
      <c r="CA9" s="276"/>
      <c r="CB9" s="276"/>
      <c r="CC9" s="276"/>
      <c r="CD9" s="276"/>
      <c r="CE9" s="295"/>
      <c r="CF9" s="276"/>
      <c r="CG9" s="276"/>
      <c r="CH9" s="276"/>
      <c r="CI9" s="276"/>
      <c r="CJ9" s="276"/>
      <c r="CK9" s="276"/>
      <c r="CL9" s="276"/>
      <c r="CM9" s="278"/>
      <c r="CN9" s="276"/>
      <c r="CO9" s="276"/>
      <c r="CP9" s="276"/>
      <c r="CQ9" s="276"/>
      <c r="CR9" s="279"/>
      <c r="CS9" s="276"/>
      <c r="CT9" s="276"/>
      <c r="CU9" s="276"/>
      <c r="CV9" s="276"/>
      <c r="CW9" s="276"/>
      <c r="CX9" s="276"/>
      <c r="CY9" s="295"/>
      <c r="CZ9" s="276"/>
      <c r="DA9" s="276"/>
      <c r="DB9" s="276"/>
      <c r="DC9" s="276"/>
      <c r="DD9" s="276"/>
      <c r="DE9" s="276"/>
      <c r="DF9" s="276"/>
      <c r="DG9" s="278"/>
      <c r="DH9" s="276"/>
      <c r="DI9" s="276"/>
      <c r="DJ9" s="276"/>
      <c r="DK9" s="276"/>
      <c r="DL9" s="279"/>
      <c r="DM9" s="276"/>
      <c r="DN9" s="276"/>
      <c r="DO9" s="276"/>
      <c r="DP9" s="276"/>
      <c r="DQ9" s="276"/>
      <c r="DR9" s="276"/>
      <c r="DS9" s="295"/>
      <c r="DT9" s="276"/>
      <c r="DU9" s="276"/>
      <c r="DV9" s="276"/>
      <c r="DW9" s="276"/>
      <c r="DX9" s="276"/>
      <c r="DY9" s="276"/>
      <c r="DZ9" s="276"/>
      <c r="EA9" s="278"/>
      <c r="EB9" s="276"/>
      <c r="EC9" s="276"/>
      <c r="ED9" s="276"/>
      <c r="EE9" s="276"/>
      <c r="EF9" s="279"/>
      <c r="EG9" s="276"/>
      <c r="EH9" s="276"/>
      <c r="EI9" s="276"/>
      <c r="EJ9" s="276"/>
      <c r="EK9" s="276"/>
      <c r="EL9" s="276"/>
      <c r="EM9" s="295"/>
      <c r="EN9" s="276"/>
      <c r="EO9" s="276"/>
      <c r="EP9" s="276"/>
      <c r="EQ9" s="276"/>
      <c r="ER9" s="276"/>
      <c r="ES9" s="276"/>
      <c r="ET9" s="276"/>
      <c r="EU9" s="278"/>
      <c r="EV9" s="276"/>
      <c r="EW9" s="276"/>
      <c r="EX9" s="276"/>
      <c r="EY9" s="276"/>
      <c r="EZ9" s="279"/>
      <c r="FA9" s="276"/>
      <c r="FB9" s="276"/>
      <c r="FC9" s="276"/>
      <c r="FD9" s="276"/>
      <c r="FE9" s="276"/>
      <c r="FF9" s="276"/>
      <c r="FG9" s="295"/>
      <c r="FH9" s="276"/>
      <c r="FI9" s="276"/>
      <c r="FJ9" s="276"/>
      <c r="FK9" s="276"/>
      <c r="FL9" s="276"/>
      <c r="FM9" s="276"/>
      <c r="FN9" s="276"/>
      <c r="FO9" s="278"/>
      <c r="FP9" s="276"/>
      <c r="FQ9" s="276"/>
      <c r="FR9" s="276"/>
      <c r="FS9" s="276"/>
      <c r="FT9" s="279"/>
      <c r="FU9" s="276"/>
      <c r="FV9" s="276"/>
      <c r="FW9" s="276"/>
      <c r="FX9" s="276"/>
      <c r="FY9" s="276"/>
      <c r="FZ9" s="276"/>
      <c r="GA9" s="295"/>
      <c r="GB9" s="276"/>
      <c r="GC9" s="276"/>
      <c r="GD9" s="276"/>
      <c r="GE9" s="276"/>
      <c r="GF9" s="276"/>
      <c r="GG9" s="276"/>
      <c r="GH9" s="276"/>
      <c r="GI9" s="278"/>
      <c r="GJ9" s="276"/>
      <c r="GK9" s="276"/>
      <c r="GL9" s="276"/>
      <c r="GM9" s="276"/>
      <c r="GN9" s="279"/>
      <c r="GO9" s="276"/>
      <c r="GP9" s="276"/>
      <c r="GQ9" s="276"/>
      <c r="GR9" s="276"/>
      <c r="GS9" s="276"/>
      <c r="GT9" s="276"/>
      <c r="GU9" s="295"/>
      <c r="GV9" s="276"/>
      <c r="GW9" s="276"/>
      <c r="GX9" s="276"/>
      <c r="GY9" s="276"/>
      <c r="GZ9" s="276"/>
      <c r="HA9" s="276"/>
      <c r="HB9" s="276"/>
      <c r="HC9" s="278"/>
      <c r="HD9" s="276"/>
      <c r="HE9" s="276"/>
      <c r="HF9" s="276"/>
      <c r="HG9" s="276"/>
      <c r="HH9" s="279"/>
      <c r="HI9" s="276"/>
      <c r="HJ9" s="276"/>
      <c r="HK9" s="276"/>
      <c r="HL9" s="276"/>
      <c r="HM9" s="276"/>
      <c r="HN9" s="276"/>
      <c r="HO9" s="295"/>
      <c r="HP9" s="276"/>
      <c r="HQ9" s="276"/>
      <c r="HR9" s="276"/>
      <c r="HS9" s="276"/>
      <c r="HT9" s="276"/>
      <c r="HU9" s="276"/>
      <c r="HV9" s="276"/>
      <c r="HW9" s="278"/>
      <c r="HX9" s="276"/>
      <c r="HY9" s="276"/>
      <c r="HZ9" s="276"/>
      <c r="IA9" s="276"/>
      <c r="IB9" s="279"/>
      <c r="IC9" s="276"/>
      <c r="ID9" s="276"/>
      <c r="IE9" s="276"/>
      <c r="IF9" s="276"/>
      <c r="IG9" s="276"/>
      <c r="IH9" s="276"/>
      <c r="II9" s="295"/>
      <c r="IJ9" s="276"/>
      <c r="IK9" s="276"/>
      <c r="IL9" s="276"/>
      <c r="IM9" s="276"/>
      <c r="IN9" s="276"/>
      <c r="IO9" s="276"/>
      <c r="IP9" s="276"/>
      <c r="IQ9" s="278"/>
      <c r="IR9" s="276"/>
      <c r="IS9" s="276"/>
      <c r="IT9" s="276"/>
      <c r="IU9" s="276"/>
      <c r="IV9" s="279"/>
      <c r="IW9" s="276"/>
      <c r="IX9" s="276"/>
      <c r="IY9" s="276"/>
      <c r="IZ9" s="276"/>
      <c r="JA9" s="276"/>
      <c r="JB9" s="276"/>
    </row>
    <row r="10" spans="1:262" ht="31.5" customHeight="1">
      <c r="A10" s="297" t="s">
        <v>129</v>
      </c>
      <c r="B10" s="297" t="s">
        <v>32</v>
      </c>
      <c r="C10" s="298" t="s">
        <v>31</v>
      </c>
      <c r="D10" s="297" t="s">
        <v>30</v>
      </c>
      <c r="E10" s="297" t="s">
        <v>25</v>
      </c>
      <c r="F10" s="297" t="s">
        <v>26</v>
      </c>
      <c r="G10" s="297" t="s">
        <v>27</v>
      </c>
      <c r="H10" s="297" t="s">
        <v>28</v>
      </c>
      <c r="I10" s="297" t="s">
        <v>29</v>
      </c>
      <c r="J10" s="297" t="s">
        <v>27</v>
      </c>
      <c r="K10" s="299" t="s">
        <v>100</v>
      </c>
      <c r="L10" s="297" t="s">
        <v>56</v>
      </c>
      <c r="M10" s="297" t="s">
        <v>101</v>
      </c>
      <c r="N10" s="297" t="s">
        <v>102</v>
      </c>
      <c r="O10" s="297" t="s">
        <v>103</v>
      </c>
      <c r="P10" s="300" t="s">
        <v>104</v>
      </c>
      <c r="Q10" s="297" t="s">
        <v>105</v>
      </c>
      <c r="R10" s="297" t="s">
        <v>57</v>
      </c>
      <c r="S10" s="297" t="s">
        <v>106</v>
      </c>
      <c r="T10" s="297" t="s">
        <v>107</v>
      </c>
      <c r="U10" s="297" t="s">
        <v>108</v>
      </c>
      <c r="V10" s="297" t="s">
        <v>130</v>
      </c>
      <c r="W10" s="298" t="s">
        <v>31</v>
      </c>
      <c r="X10" s="297" t="s">
        <v>30</v>
      </c>
      <c r="Y10" s="297" t="s">
        <v>25</v>
      </c>
      <c r="Z10" s="297" t="s">
        <v>26</v>
      </c>
      <c r="AA10" s="297" t="s">
        <v>27</v>
      </c>
      <c r="AB10" s="297" t="s">
        <v>28</v>
      </c>
      <c r="AC10" s="297" t="s">
        <v>29</v>
      </c>
      <c r="AD10" s="297" t="s">
        <v>27</v>
      </c>
      <c r="AE10" s="299" t="s">
        <v>100</v>
      </c>
      <c r="AF10" s="297" t="s">
        <v>56</v>
      </c>
      <c r="AG10" s="297" t="s">
        <v>101</v>
      </c>
      <c r="AH10" s="297" t="s">
        <v>102</v>
      </c>
      <c r="AI10" s="297" t="s">
        <v>103</v>
      </c>
      <c r="AJ10" s="300" t="s">
        <v>104</v>
      </c>
      <c r="AK10" s="297" t="s">
        <v>105</v>
      </c>
      <c r="AL10" s="297" t="s">
        <v>57</v>
      </c>
      <c r="AM10" s="297" t="s">
        <v>106</v>
      </c>
      <c r="AN10" s="297" t="s">
        <v>107</v>
      </c>
      <c r="AO10" s="297" t="s">
        <v>108</v>
      </c>
      <c r="AP10" s="297" t="s">
        <v>130</v>
      </c>
      <c r="AQ10" s="298" t="s">
        <v>31</v>
      </c>
      <c r="AR10" s="297" t="s">
        <v>30</v>
      </c>
      <c r="AS10" s="297" t="s">
        <v>25</v>
      </c>
      <c r="AT10" s="297" t="s">
        <v>26</v>
      </c>
      <c r="AU10" s="297" t="s">
        <v>27</v>
      </c>
      <c r="AV10" s="297" t="s">
        <v>28</v>
      </c>
      <c r="AW10" s="297" t="s">
        <v>29</v>
      </c>
      <c r="AX10" s="297" t="s">
        <v>27</v>
      </c>
      <c r="AY10" s="299" t="s">
        <v>100</v>
      </c>
      <c r="AZ10" s="297" t="s">
        <v>56</v>
      </c>
      <c r="BA10" s="297" t="s">
        <v>101</v>
      </c>
      <c r="BB10" s="297" t="s">
        <v>102</v>
      </c>
      <c r="BC10" s="297" t="s">
        <v>103</v>
      </c>
      <c r="BD10" s="300" t="s">
        <v>104</v>
      </c>
      <c r="BE10" s="297" t="s">
        <v>105</v>
      </c>
      <c r="BF10" s="297" t="s">
        <v>57</v>
      </c>
      <c r="BG10" s="297" t="s">
        <v>106</v>
      </c>
      <c r="BH10" s="297" t="s">
        <v>107</v>
      </c>
      <c r="BI10" s="297" t="s">
        <v>108</v>
      </c>
      <c r="BJ10" s="297" t="s">
        <v>130</v>
      </c>
      <c r="BK10" s="298" t="s">
        <v>31</v>
      </c>
      <c r="BL10" s="297" t="s">
        <v>30</v>
      </c>
      <c r="BM10" s="297" t="s">
        <v>25</v>
      </c>
      <c r="BN10" s="297" t="s">
        <v>26</v>
      </c>
      <c r="BO10" s="297" t="s">
        <v>27</v>
      </c>
      <c r="BP10" s="297" t="s">
        <v>28</v>
      </c>
      <c r="BQ10" s="297" t="s">
        <v>29</v>
      </c>
      <c r="BR10" s="297" t="s">
        <v>27</v>
      </c>
      <c r="BS10" s="299" t="s">
        <v>100</v>
      </c>
      <c r="BT10" s="297" t="s">
        <v>56</v>
      </c>
      <c r="BU10" s="297" t="s">
        <v>101</v>
      </c>
      <c r="BV10" s="297" t="s">
        <v>102</v>
      </c>
      <c r="BW10" s="297" t="s">
        <v>103</v>
      </c>
      <c r="BX10" s="300" t="s">
        <v>104</v>
      </c>
      <c r="BY10" s="297" t="s">
        <v>105</v>
      </c>
      <c r="BZ10" s="297" t="s">
        <v>57</v>
      </c>
      <c r="CA10" s="297" t="s">
        <v>106</v>
      </c>
      <c r="CB10" s="297" t="s">
        <v>107</v>
      </c>
      <c r="CC10" s="297" t="s">
        <v>108</v>
      </c>
      <c r="CD10" s="297" t="s">
        <v>130</v>
      </c>
      <c r="CE10" s="298" t="s">
        <v>31</v>
      </c>
      <c r="CF10" s="297" t="s">
        <v>30</v>
      </c>
      <c r="CG10" s="297" t="s">
        <v>25</v>
      </c>
      <c r="CH10" s="297" t="s">
        <v>26</v>
      </c>
      <c r="CI10" s="297" t="s">
        <v>27</v>
      </c>
      <c r="CJ10" s="297" t="s">
        <v>28</v>
      </c>
      <c r="CK10" s="297" t="s">
        <v>29</v>
      </c>
      <c r="CL10" s="297" t="s">
        <v>27</v>
      </c>
      <c r="CM10" s="299" t="s">
        <v>100</v>
      </c>
      <c r="CN10" s="297" t="s">
        <v>56</v>
      </c>
      <c r="CO10" s="297" t="s">
        <v>101</v>
      </c>
      <c r="CP10" s="297" t="s">
        <v>102</v>
      </c>
      <c r="CQ10" s="297" t="s">
        <v>103</v>
      </c>
      <c r="CR10" s="300" t="s">
        <v>104</v>
      </c>
      <c r="CS10" s="297" t="s">
        <v>105</v>
      </c>
      <c r="CT10" s="297" t="s">
        <v>57</v>
      </c>
      <c r="CU10" s="297" t="s">
        <v>106</v>
      </c>
      <c r="CV10" s="297" t="s">
        <v>107</v>
      </c>
      <c r="CW10" s="297" t="s">
        <v>108</v>
      </c>
      <c r="CX10" s="297" t="s">
        <v>130</v>
      </c>
      <c r="CY10" s="298" t="s">
        <v>31</v>
      </c>
      <c r="CZ10" s="297" t="s">
        <v>30</v>
      </c>
      <c r="DA10" s="297" t="s">
        <v>25</v>
      </c>
      <c r="DB10" s="297" t="s">
        <v>26</v>
      </c>
      <c r="DC10" s="297" t="s">
        <v>27</v>
      </c>
      <c r="DD10" s="297" t="s">
        <v>28</v>
      </c>
      <c r="DE10" s="297" t="s">
        <v>29</v>
      </c>
      <c r="DF10" s="297" t="s">
        <v>27</v>
      </c>
      <c r="DG10" s="299" t="s">
        <v>100</v>
      </c>
      <c r="DH10" s="297" t="s">
        <v>56</v>
      </c>
      <c r="DI10" s="297" t="s">
        <v>101</v>
      </c>
      <c r="DJ10" s="297" t="s">
        <v>102</v>
      </c>
      <c r="DK10" s="297" t="s">
        <v>103</v>
      </c>
      <c r="DL10" s="300" t="s">
        <v>104</v>
      </c>
      <c r="DM10" s="297" t="s">
        <v>105</v>
      </c>
      <c r="DN10" s="297" t="s">
        <v>57</v>
      </c>
      <c r="DO10" s="297" t="s">
        <v>106</v>
      </c>
      <c r="DP10" s="297" t="s">
        <v>107</v>
      </c>
      <c r="DQ10" s="297" t="s">
        <v>108</v>
      </c>
      <c r="DR10" s="297" t="s">
        <v>130</v>
      </c>
      <c r="DS10" s="298" t="s">
        <v>31</v>
      </c>
      <c r="DT10" s="297" t="s">
        <v>30</v>
      </c>
      <c r="DU10" s="297" t="s">
        <v>25</v>
      </c>
      <c r="DV10" s="297" t="s">
        <v>26</v>
      </c>
      <c r="DW10" s="297" t="s">
        <v>27</v>
      </c>
      <c r="DX10" s="297" t="s">
        <v>28</v>
      </c>
      <c r="DY10" s="297" t="s">
        <v>29</v>
      </c>
      <c r="DZ10" s="297" t="s">
        <v>27</v>
      </c>
      <c r="EA10" s="299" t="s">
        <v>100</v>
      </c>
      <c r="EB10" s="297" t="s">
        <v>56</v>
      </c>
      <c r="EC10" s="297" t="s">
        <v>101</v>
      </c>
      <c r="ED10" s="297" t="s">
        <v>102</v>
      </c>
      <c r="EE10" s="297" t="s">
        <v>103</v>
      </c>
      <c r="EF10" s="300" t="s">
        <v>104</v>
      </c>
      <c r="EG10" s="297" t="s">
        <v>105</v>
      </c>
      <c r="EH10" s="297" t="s">
        <v>57</v>
      </c>
      <c r="EI10" s="297" t="s">
        <v>106</v>
      </c>
      <c r="EJ10" s="297" t="s">
        <v>107</v>
      </c>
      <c r="EK10" s="297" t="s">
        <v>108</v>
      </c>
      <c r="EL10" s="297" t="s">
        <v>130</v>
      </c>
      <c r="EM10" s="298" t="s">
        <v>31</v>
      </c>
      <c r="EN10" s="297" t="s">
        <v>30</v>
      </c>
      <c r="EO10" s="297" t="s">
        <v>25</v>
      </c>
      <c r="EP10" s="297" t="s">
        <v>26</v>
      </c>
      <c r="EQ10" s="297" t="s">
        <v>27</v>
      </c>
      <c r="ER10" s="297" t="s">
        <v>28</v>
      </c>
      <c r="ES10" s="297" t="s">
        <v>29</v>
      </c>
      <c r="ET10" s="297" t="s">
        <v>27</v>
      </c>
      <c r="EU10" s="299" t="s">
        <v>100</v>
      </c>
      <c r="EV10" s="297" t="s">
        <v>56</v>
      </c>
      <c r="EW10" s="297" t="s">
        <v>101</v>
      </c>
      <c r="EX10" s="297" t="s">
        <v>102</v>
      </c>
      <c r="EY10" s="297" t="s">
        <v>103</v>
      </c>
      <c r="EZ10" s="300" t="s">
        <v>104</v>
      </c>
      <c r="FA10" s="297" t="s">
        <v>105</v>
      </c>
      <c r="FB10" s="297" t="s">
        <v>57</v>
      </c>
      <c r="FC10" s="297" t="s">
        <v>106</v>
      </c>
      <c r="FD10" s="297" t="s">
        <v>107</v>
      </c>
      <c r="FE10" s="297" t="s">
        <v>108</v>
      </c>
      <c r="FF10" s="297" t="s">
        <v>130</v>
      </c>
      <c r="FG10" s="298" t="s">
        <v>31</v>
      </c>
      <c r="FH10" s="297" t="s">
        <v>30</v>
      </c>
      <c r="FI10" s="297" t="s">
        <v>25</v>
      </c>
      <c r="FJ10" s="297" t="s">
        <v>26</v>
      </c>
      <c r="FK10" s="297" t="s">
        <v>27</v>
      </c>
      <c r="FL10" s="297" t="s">
        <v>28</v>
      </c>
      <c r="FM10" s="297" t="s">
        <v>29</v>
      </c>
      <c r="FN10" s="297" t="s">
        <v>27</v>
      </c>
      <c r="FO10" s="299" t="s">
        <v>100</v>
      </c>
      <c r="FP10" s="297" t="s">
        <v>56</v>
      </c>
      <c r="FQ10" s="297" t="s">
        <v>101</v>
      </c>
      <c r="FR10" s="297" t="s">
        <v>102</v>
      </c>
      <c r="FS10" s="297" t="s">
        <v>103</v>
      </c>
      <c r="FT10" s="300" t="s">
        <v>104</v>
      </c>
      <c r="FU10" s="297" t="s">
        <v>105</v>
      </c>
      <c r="FV10" s="297" t="s">
        <v>57</v>
      </c>
      <c r="FW10" s="297" t="s">
        <v>106</v>
      </c>
      <c r="FX10" s="297" t="s">
        <v>107</v>
      </c>
      <c r="FY10" s="297" t="s">
        <v>108</v>
      </c>
      <c r="FZ10" s="297" t="s">
        <v>130</v>
      </c>
      <c r="GA10" s="298" t="s">
        <v>31</v>
      </c>
      <c r="GB10" s="297" t="s">
        <v>30</v>
      </c>
      <c r="GC10" s="297" t="s">
        <v>25</v>
      </c>
      <c r="GD10" s="297" t="s">
        <v>26</v>
      </c>
      <c r="GE10" s="297" t="s">
        <v>27</v>
      </c>
      <c r="GF10" s="297" t="s">
        <v>28</v>
      </c>
      <c r="GG10" s="297" t="s">
        <v>29</v>
      </c>
      <c r="GH10" s="297" t="s">
        <v>27</v>
      </c>
      <c r="GI10" s="299" t="s">
        <v>100</v>
      </c>
      <c r="GJ10" s="297" t="s">
        <v>56</v>
      </c>
      <c r="GK10" s="297" t="s">
        <v>101</v>
      </c>
      <c r="GL10" s="297" t="s">
        <v>102</v>
      </c>
      <c r="GM10" s="297" t="s">
        <v>103</v>
      </c>
      <c r="GN10" s="300" t="s">
        <v>104</v>
      </c>
      <c r="GO10" s="297" t="s">
        <v>105</v>
      </c>
      <c r="GP10" s="297" t="s">
        <v>57</v>
      </c>
      <c r="GQ10" s="297" t="s">
        <v>106</v>
      </c>
      <c r="GR10" s="297" t="s">
        <v>107</v>
      </c>
      <c r="GS10" s="297" t="s">
        <v>108</v>
      </c>
      <c r="GT10" s="297" t="s">
        <v>130</v>
      </c>
      <c r="GU10" s="298" t="s">
        <v>31</v>
      </c>
      <c r="GV10" s="297" t="s">
        <v>30</v>
      </c>
      <c r="GW10" s="297" t="s">
        <v>25</v>
      </c>
      <c r="GX10" s="297" t="s">
        <v>26</v>
      </c>
      <c r="GY10" s="297" t="s">
        <v>27</v>
      </c>
      <c r="GZ10" s="297" t="s">
        <v>28</v>
      </c>
      <c r="HA10" s="297" t="s">
        <v>29</v>
      </c>
      <c r="HB10" s="297" t="s">
        <v>27</v>
      </c>
      <c r="HC10" s="299" t="s">
        <v>100</v>
      </c>
      <c r="HD10" s="297" t="s">
        <v>56</v>
      </c>
      <c r="HE10" s="297" t="s">
        <v>101</v>
      </c>
      <c r="HF10" s="297" t="s">
        <v>102</v>
      </c>
      <c r="HG10" s="297" t="s">
        <v>103</v>
      </c>
      <c r="HH10" s="300" t="s">
        <v>104</v>
      </c>
      <c r="HI10" s="297" t="s">
        <v>105</v>
      </c>
      <c r="HJ10" s="297" t="s">
        <v>57</v>
      </c>
      <c r="HK10" s="297" t="s">
        <v>106</v>
      </c>
      <c r="HL10" s="297" t="s">
        <v>107</v>
      </c>
      <c r="HM10" s="297" t="s">
        <v>108</v>
      </c>
      <c r="HN10" s="297" t="s">
        <v>130</v>
      </c>
      <c r="HO10" s="298" t="s">
        <v>31</v>
      </c>
      <c r="HP10" s="297" t="s">
        <v>30</v>
      </c>
      <c r="HQ10" s="297" t="s">
        <v>25</v>
      </c>
      <c r="HR10" s="297" t="s">
        <v>26</v>
      </c>
      <c r="HS10" s="297" t="s">
        <v>27</v>
      </c>
      <c r="HT10" s="297" t="s">
        <v>28</v>
      </c>
      <c r="HU10" s="297" t="s">
        <v>29</v>
      </c>
      <c r="HV10" s="297" t="s">
        <v>27</v>
      </c>
      <c r="HW10" s="299" t="s">
        <v>100</v>
      </c>
      <c r="HX10" s="297" t="s">
        <v>56</v>
      </c>
      <c r="HY10" s="297" t="s">
        <v>101</v>
      </c>
      <c r="HZ10" s="297" t="s">
        <v>102</v>
      </c>
      <c r="IA10" s="297" t="s">
        <v>103</v>
      </c>
      <c r="IB10" s="300" t="s">
        <v>104</v>
      </c>
      <c r="IC10" s="297" t="s">
        <v>105</v>
      </c>
      <c r="ID10" s="297" t="s">
        <v>57</v>
      </c>
      <c r="IE10" s="297" t="s">
        <v>106</v>
      </c>
      <c r="IF10" s="297" t="s">
        <v>107</v>
      </c>
      <c r="IG10" s="297" t="s">
        <v>108</v>
      </c>
      <c r="IH10" s="297" t="s">
        <v>130</v>
      </c>
      <c r="II10" s="298" t="s">
        <v>31</v>
      </c>
      <c r="IJ10" s="297" t="s">
        <v>30</v>
      </c>
      <c r="IK10" s="297" t="s">
        <v>25</v>
      </c>
      <c r="IL10" s="297" t="s">
        <v>26</v>
      </c>
      <c r="IM10" s="297" t="s">
        <v>27</v>
      </c>
      <c r="IN10" s="297" t="s">
        <v>28</v>
      </c>
      <c r="IO10" s="297" t="s">
        <v>29</v>
      </c>
      <c r="IP10" s="297" t="s">
        <v>27</v>
      </c>
      <c r="IQ10" s="299" t="s">
        <v>100</v>
      </c>
      <c r="IR10" s="297" t="s">
        <v>56</v>
      </c>
      <c r="IS10" s="297" t="s">
        <v>101</v>
      </c>
      <c r="IT10" s="297" t="s">
        <v>102</v>
      </c>
      <c r="IU10" s="297" t="s">
        <v>103</v>
      </c>
      <c r="IV10" s="300" t="s">
        <v>104</v>
      </c>
      <c r="IW10" s="297" t="s">
        <v>105</v>
      </c>
      <c r="IX10" s="297" t="s">
        <v>57</v>
      </c>
      <c r="IY10" s="297" t="s">
        <v>106</v>
      </c>
      <c r="IZ10" s="297" t="s">
        <v>107</v>
      </c>
      <c r="JA10" s="297" t="s">
        <v>108</v>
      </c>
      <c r="JB10" s="297" t="s">
        <v>130</v>
      </c>
    </row>
    <row r="11" spans="1:262" s="301" customFormat="1" ht="13.5" customHeight="1">
      <c r="B11" s="276"/>
      <c r="C11" s="295"/>
      <c r="E11" s="282"/>
      <c r="F11" s="302"/>
      <c r="G11" s="303"/>
      <c r="H11" s="276"/>
      <c r="I11" s="302"/>
      <c r="J11" s="303"/>
      <c r="K11" s="303"/>
      <c r="L11" s="303"/>
      <c r="M11" s="303"/>
      <c r="P11" s="304"/>
      <c r="Q11" s="282"/>
      <c r="R11" s="303"/>
      <c r="S11" s="303"/>
      <c r="U11" s="303"/>
      <c r="V11" s="303"/>
      <c r="W11" s="295"/>
      <c r="Y11" s="282"/>
      <c r="Z11" s="302"/>
      <c r="AA11" s="302"/>
      <c r="AB11" s="276"/>
      <c r="AC11" s="302"/>
      <c r="AD11" s="302"/>
      <c r="AE11" s="282"/>
      <c r="AF11" s="303"/>
      <c r="AG11" s="303"/>
      <c r="AJ11" s="304"/>
      <c r="AK11" s="282"/>
      <c r="AM11" s="303"/>
      <c r="AO11" s="303"/>
      <c r="AP11" s="303"/>
      <c r="AQ11" s="295"/>
      <c r="AS11" s="282"/>
      <c r="AT11" s="302"/>
      <c r="AU11" s="302"/>
      <c r="AV11" s="276"/>
      <c r="AW11" s="302"/>
      <c r="AX11" s="302"/>
      <c r="AY11" s="282"/>
      <c r="AZ11" s="303"/>
      <c r="BA11" s="303"/>
      <c r="BD11" s="304"/>
      <c r="BE11" s="282"/>
      <c r="BF11" s="303"/>
      <c r="BG11" s="303"/>
      <c r="BI11" s="303"/>
      <c r="BJ11" s="303"/>
      <c r="BK11" s="295"/>
      <c r="BM11" s="282"/>
      <c r="BN11" s="302"/>
      <c r="BO11" s="302"/>
      <c r="BP11" s="276"/>
      <c r="BQ11" s="302"/>
      <c r="BR11" s="302"/>
      <c r="BS11" s="282"/>
      <c r="BT11" s="303"/>
      <c r="BU11" s="303"/>
      <c r="BX11" s="304"/>
      <c r="BY11" s="282"/>
      <c r="BZ11" s="303"/>
      <c r="CA11" s="303"/>
      <c r="CC11" s="303"/>
      <c r="CD11" s="303"/>
      <c r="CE11" s="282"/>
      <c r="CG11" s="282"/>
      <c r="CH11" s="302"/>
      <c r="CI11" s="302"/>
      <c r="CJ11" s="276"/>
      <c r="CK11" s="302"/>
      <c r="CL11" s="302"/>
      <c r="CM11" s="282"/>
      <c r="CN11" s="303"/>
      <c r="CO11" s="303"/>
      <c r="CR11" s="304"/>
      <c r="CS11" s="282"/>
      <c r="CT11" s="303"/>
      <c r="CU11" s="303"/>
      <c r="CW11" s="303"/>
      <c r="CX11" s="303"/>
      <c r="CY11" s="295"/>
      <c r="DA11" s="282"/>
      <c r="DB11" s="302"/>
      <c r="DC11" s="302"/>
      <c r="DD11" s="276"/>
      <c r="DE11" s="302"/>
      <c r="DF11" s="302"/>
      <c r="DG11" s="282"/>
      <c r="DH11" s="303"/>
      <c r="DI11" s="303"/>
      <c r="DL11" s="304"/>
      <c r="DM11" s="282"/>
      <c r="DN11" s="303"/>
      <c r="DO11" s="303"/>
      <c r="DQ11" s="303"/>
      <c r="DR11" s="303"/>
      <c r="DS11" s="295"/>
      <c r="DU11" s="282"/>
      <c r="DV11" s="302"/>
      <c r="DW11" s="302"/>
      <c r="DX11" s="276"/>
      <c r="DY11" s="302"/>
      <c r="DZ11" s="302"/>
      <c r="EA11" s="282"/>
      <c r="EC11" s="305"/>
      <c r="EF11" s="304"/>
      <c r="EG11" s="282"/>
      <c r="EH11" s="303"/>
      <c r="EI11" s="303"/>
      <c r="EK11" s="303"/>
      <c r="EL11" s="303"/>
      <c r="EM11" s="295"/>
      <c r="EO11" s="282"/>
      <c r="EP11" s="302"/>
      <c r="EQ11" s="302"/>
      <c r="ER11" s="276"/>
      <c r="ES11" s="302"/>
      <c r="ET11" s="302"/>
      <c r="EU11" s="282"/>
      <c r="EV11" s="303"/>
      <c r="EW11" s="303"/>
      <c r="EZ11" s="304"/>
      <c r="FA11" s="282"/>
      <c r="FB11" s="303"/>
      <c r="FC11" s="303"/>
      <c r="FE11" s="303"/>
      <c r="FF11" s="303"/>
      <c r="FG11" s="295"/>
      <c r="FI11" s="282"/>
      <c r="FJ11" s="302"/>
      <c r="FK11" s="302"/>
      <c r="FL11" s="276"/>
      <c r="FM11" s="302"/>
      <c r="FN11" s="302"/>
      <c r="FO11" s="282"/>
      <c r="FP11" s="303"/>
      <c r="FQ11" s="303"/>
      <c r="FT11" s="304"/>
      <c r="FU11" s="282"/>
      <c r="FV11" s="303"/>
      <c r="FW11" s="303"/>
      <c r="FY11" s="303"/>
      <c r="FZ11" s="303"/>
      <c r="GA11" s="295"/>
      <c r="GC11" s="276"/>
      <c r="GD11" s="302"/>
      <c r="GE11" s="276"/>
      <c r="GF11" s="276"/>
      <c r="GG11" s="302"/>
      <c r="GH11" s="276"/>
      <c r="GI11" s="306"/>
      <c r="GN11" s="304"/>
      <c r="GU11" s="295"/>
      <c r="GW11" s="276"/>
      <c r="GX11" s="302"/>
      <c r="GY11" s="276"/>
      <c r="GZ11" s="276"/>
      <c r="HA11" s="302"/>
      <c r="HB11" s="276"/>
      <c r="HC11" s="306"/>
      <c r="HH11" s="304"/>
      <c r="HO11" s="295"/>
      <c r="HQ11" s="276"/>
      <c r="HR11" s="302"/>
      <c r="HS11" s="276"/>
      <c r="HT11" s="276"/>
      <c r="HU11" s="302"/>
      <c r="HV11" s="276"/>
      <c r="HW11" s="306"/>
      <c r="IB11" s="304"/>
      <c r="II11" s="295"/>
      <c r="IK11" s="276"/>
      <c r="IL11" s="302"/>
      <c r="IM11" s="276"/>
      <c r="IN11" s="276"/>
      <c r="IO11" s="302"/>
      <c r="IP11" s="276"/>
      <c r="IQ11" s="306"/>
      <c r="IV11" s="304"/>
    </row>
    <row r="12" spans="1:262" s="301" customFormat="1" ht="13.5" customHeight="1">
      <c r="B12" s="276"/>
      <c r="C12" s="295"/>
      <c r="E12" s="282"/>
      <c r="F12" s="302"/>
      <c r="G12" s="303"/>
      <c r="H12" s="276"/>
      <c r="I12" s="302"/>
      <c r="J12" s="303"/>
      <c r="K12" s="303"/>
      <c r="L12" s="303"/>
      <c r="M12" s="303"/>
      <c r="P12" s="304"/>
      <c r="Q12" s="282"/>
      <c r="R12" s="303"/>
      <c r="S12" s="303"/>
      <c r="U12" s="303"/>
      <c r="V12" s="303"/>
      <c r="W12" s="295"/>
      <c r="Y12" s="282"/>
      <c r="Z12" s="302"/>
      <c r="AA12" s="302"/>
      <c r="AB12" s="276"/>
      <c r="AC12" s="302"/>
      <c r="AD12" s="302"/>
      <c r="AE12" s="282"/>
      <c r="AF12" s="303"/>
      <c r="AG12" s="303"/>
      <c r="AJ12" s="304"/>
      <c r="AK12" s="282"/>
      <c r="AM12" s="303"/>
      <c r="AO12" s="303"/>
      <c r="AP12" s="303"/>
      <c r="AQ12" s="295"/>
      <c r="AS12" s="282"/>
      <c r="AT12" s="302"/>
      <c r="AU12" s="302"/>
      <c r="AV12" s="276"/>
      <c r="AW12" s="302"/>
      <c r="AX12" s="302"/>
      <c r="AY12" s="282"/>
      <c r="AZ12" s="303"/>
      <c r="BA12" s="303"/>
      <c r="BD12" s="304"/>
      <c r="BE12" s="282"/>
      <c r="BF12" s="303"/>
      <c r="BG12" s="303"/>
      <c r="BI12" s="303"/>
      <c r="BJ12" s="303"/>
      <c r="BK12" s="295"/>
      <c r="BM12" s="282"/>
      <c r="BN12" s="302"/>
      <c r="BO12" s="302"/>
      <c r="BP12" s="276"/>
      <c r="BQ12" s="302"/>
      <c r="BR12" s="302"/>
      <c r="BS12" s="282"/>
      <c r="BT12" s="303"/>
      <c r="BU12" s="303"/>
      <c r="BX12" s="304"/>
      <c r="BY12" s="282"/>
      <c r="BZ12" s="303"/>
      <c r="CA12" s="303"/>
      <c r="CC12" s="303"/>
      <c r="CD12" s="303"/>
      <c r="CE12" s="282"/>
      <c r="CG12" s="282"/>
      <c r="CH12" s="302"/>
      <c r="CI12" s="302"/>
      <c r="CJ12" s="276"/>
      <c r="CK12" s="302"/>
      <c r="CL12" s="302"/>
      <c r="CM12" s="282"/>
      <c r="CN12" s="303"/>
      <c r="CO12" s="303"/>
      <c r="CR12" s="304"/>
      <c r="CS12" s="282"/>
      <c r="CT12" s="303"/>
      <c r="CU12" s="303"/>
      <c r="CW12" s="303"/>
      <c r="CX12" s="303"/>
      <c r="CY12" s="295"/>
      <c r="DA12" s="282"/>
      <c r="DB12" s="302"/>
      <c r="DC12" s="302"/>
      <c r="DD12" s="276"/>
      <c r="DE12" s="302"/>
      <c r="DF12" s="302"/>
      <c r="DG12" s="282"/>
      <c r="DH12" s="303"/>
      <c r="DI12" s="303"/>
      <c r="DL12" s="304"/>
      <c r="DM12" s="282"/>
      <c r="DN12" s="303"/>
      <c r="DO12" s="303"/>
      <c r="DQ12" s="303"/>
      <c r="DR12" s="303"/>
      <c r="DS12" s="295"/>
      <c r="DU12" s="282"/>
      <c r="DV12" s="302"/>
      <c r="DW12" s="302"/>
      <c r="DX12" s="276"/>
      <c r="DY12" s="302"/>
      <c r="DZ12" s="302"/>
      <c r="EA12" s="282"/>
      <c r="EC12" s="305"/>
      <c r="EF12" s="304"/>
      <c r="EG12" s="282"/>
      <c r="EH12" s="303"/>
      <c r="EI12" s="303"/>
      <c r="EK12" s="303"/>
      <c r="EL12" s="303"/>
      <c r="EM12" s="295"/>
      <c r="EO12" s="282"/>
      <c r="EP12" s="302"/>
      <c r="EQ12" s="302"/>
      <c r="ER12" s="276"/>
      <c r="ES12" s="302"/>
      <c r="ET12" s="302"/>
      <c r="EU12" s="282"/>
      <c r="EV12" s="303"/>
      <c r="EW12" s="303"/>
      <c r="EZ12" s="304"/>
      <c r="FA12" s="282"/>
      <c r="FB12" s="303"/>
      <c r="FC12" s="303"/>
      <c r="FE12" s="303"/>
      <c r="FF12" s="303"/>
      <c r="FG12" s="295"/>
      <c r="FI12" s="282"/>
      <c r="FJ12" s="302"/>
      <c r="FK12" s="302"/>
      <c r="FL12" s="276"/>
      <c r="FM12" s="302"/>
      <c r="FN12" s="302"/>
      <c r="FO12" s="282"/>
      <c r="FP12" s="303"/>
      <c r="FQ12" s="303"/>
      <c r="FT12" s="304"/>
      <c r="FU12" s="282"/>
      <c r="FV12" s="303"/>
      <c r="FW12" s="303"/>
      <c r="FY12" s="303"/>
      <c r="FZ12" s="303"/>
      <c r="GA12" s="295"/>
      <c r="GC12" s="282"/>
      <c r="GD12" s="302"/>
      <c r="GE12" s="276"/>
      <c r="GF12" s="276"/>
      <c r="GG12" s="302"/>
      <c r="GH12" s="276"/>
      <c r="GI12" s="306"/>
      <c r="GN12" s="304"/>
      <c r="GU12" s="295"/>
      <c r="GW12" s="282"/>
      <c r="GX12" s="302"/>
      <c r="GY12" s="276"/>
      <c r="GZ12" s="276"/>
      <c r="HA12" s="302"/>
      <c r="HB12" s="276"/>
      <c r="HC12" s="306"/>
      <c r="HH12" s="304"/>
      <c r="HO12" s="295"/>
      <c r="HQ12" s="282"/>
      <c r="HR12" s="302"/>
      <c r="HS12" s="276"/>
      <c r="HT12" s="276"/>
      <c r="HU12" s="302"/>
      <c r="HV12" s="276"/>
      <c r="HW12" s="306"/>
      <c r="IB12" s="304"/>
      <c r="II12" s="295"/>
      <c r="IK12" s="282"/>
      <c r="IL12" s="302"/>
      <c r="IM12" s="276"/>
      <c r="IN12" s="276"/>
      <c r="IO12" s="302"/>
      <c r="IP12" s="276"/>
      <c r="IQ12" s="306"/>
      <c r="IV12" s="304"/>
    </row>
    <row r="13" spans="1:262" s="301" customFormat="1" ht="13.5" customHeight="1">
      <c r="A13" s="307"/>
      <c r="B13" s="276"/>
      <c r="C13" s="295"/>
      <c r="E13" s="282"/>
      <c r="F13" s="302"/>
      <c r="G13" s="303"/>
      <c r="H13" s="276"/>
      <c r="I13" s="302"/>
      <c r="J13" s="303"/>
      <c r="K13" s="303"/>
      <c r="L13" s="303"/>
      <c r="M13" s="303"/>
      <c r="P13" s="304"/>
      <c r="Q13" s="282"/>
      <c r="R13" s="303"/>
      <c r="S13" s="303"/>
      <c r="U13" s="303"/>
      <c r="V13" s="303"/>
      <c r="W13" s="295"/>
      <c r="Y13" s="282"/>
      <c r="Z13" s="302"/>
      <c r="AA13" s="302"/>
      <c r="AB13" s="276"/>
      <c r="AC13" s="302"/>
      <c r="AD13" s="302"/>
      <c r="AE13" s="282"/>
      <c r="AF13" s="303"/>
      <c r="AG13" s="303"/>
      <c r="AJ13" s="304"/>
      <c r="AK13" s="282"/>
      <c r="AM13" s="303"/>
      <c r="AO13" s="303"/>
      <c r="AP13" s="303"/>
      <c r="AQ13" s="295"/>
      <c r="AS13" s="282"/>
      <c r="AT13" s="302"/>
      <c r="AU13" s="302"/>
      <c r="AV13" s="276"/>
      <c r="AW13" s="302"/>
      <c r="AX13" s="302"/>
      <c r="AY13" s="282"/>
      <c r="AZ13" s="303"/>
      <c r="BA13" s="303"/>
      <c r="BD13" s="304"/>
      <c r="BE13" s="282"/>
      <c r="BF13" s="303"/>
      <c r="BG13" s="303"/>
      <c r="BI13" s="303"/>
      <c r="BJ13" s="303"/>
      <c r="BK13" s="295"/>
      <c r="BM13" s="282"/>
      <c r="BN13" s="302"/>
      <c r="BO13" s="302"/>
      <c r="BP13" s="276"/>
      <c r="BQ13" s="302"/>
      <c r="BR13" s="302"/>
      <c r="BS13" s="282"/>
      <c r="BT13" s="303"/>
      <c r="BU13" s="303"/>
      <c r="BX13" s="304"/>
      <c r="BY13" s="282"/>
      <c r="BZ13" s="303"/>
      <c r="CA13" s="303"/>
      <c r="CC13" s="303"/>
      <c r="CD13" s="303"/>
      <c r="CE13" s="282"/>
      <c r="CG13" s="282"/>
      <c r="CH13" s="302"/>
      <c r="CI13" s="302"/>
      <c r="CJ13" s="276"/>
      <c r="CK13" s="302"/>
      <c r="CL13" s="302"/>
      <c r="CM13" s="282"/>
      <c r="CN13" s="303"/>
      <c r="CO13" s="303"/>
      <c r="CR13" s="304"/>
      <c r="CS13" s="282"/>
      <c r="CT13" s="303"/>
      <c r="CU13" s="303"/>
      <c r="CW13" s="303"/>
      <c r="CX13" s="303"/>
      <c r="CY13" s="295"/>
      <c r="DA13" s="282"/>
      <c r="DB13" s="302"/>
      <c r="DC13" s="302"/>
      <c r="DD13" s="276"/>
      <c r="DE13" s="302"/>
      <c r="DF13" s="302"/>
      <c r="DG13" s="282"/>
      <c r="DH13" s="303"/>
      <c r="DI13" s="303"/>
      <c r="DL13" s="304"/>
      <c r="DM13" s="282"/>
      <c r="DN13" s="303"/>
      <c r="DO13" s="303"/>
      <c r="DQ13" s="303"/>
      <c r="DR13" s="303"/>
      <c r="DS13" s="295"/>
      <c r="DU13" s="282"/>
      <c r="DV13" s="302"/>
      <c r="DW13" s="302"/>
      <c r="DX13" s="276"/>
      <c r="DY13" s="302"/>
      <c r="DZ13" s="302"/>
      <c r="EA13" s="282"/>
      <c r="EC13" s="305"/>
      <c r="EF13" s="304"/>
      <c r="EG13" s="282"/>
      <c r="EH13" s="303"/>
      <c r="EI13" s="303"/>
      <c r="EK13" s="303"/>
      <c r="EL13" s="303"/>
      <c r="EM13" s="295"/>
      <c r="EO13" s="282"/>
      <c r="EP13" s="302"/>
      <c r="EQ13" s="302"/>
      <c r="ER13" s="276"/>
      <c r="ES13" s="302"/>
      <c r="ET13" s="302"/>
      <c r="EU13" s="282"/>
      <c r="EV13" s="303"/>
      <c r="EW13" s="303"/>
      <c r="EZ13" s="304"/>
      <c r="FA13" s="282"/>
      <c r="FB13" s="303"/>
      <c r="FC13" s="303"/>
      <c r="FE13" s="303"/>
      <c r="FF13" s="303"/>
      <c r="FG13" s="295"/>
      <c r="FI13" s="282"/>
      <c r="FJ13" s="302"/>
      <c r="FK13" s="302"/>
      <c r="FL13" s="276"/>
      <c r="FM13" s="302"/>
      <c r="FN13" s="302"/>
      <c r="FO13" s="282"/>
      <c r="FP13" s="303"/>
      <c r="FQ13" s="303"/>
      <c r="FT13" s="304"/>
      <c r="FU13" s="282"/>
      <c r="FV13" s="303"/>
      <c r="FW13" s="303"/>
      <c r="FY13" s="303"/>
      <c r="FZ13" s="303"/>
      <c r="GA13" s="295"/>
      <c r="GB13" s="308"/>
      <c r="GC13" s="308"/>
      <c r="GD13" s="309"/>
      <c r="GE13" s="276"/>
      <c r="GF13" s="310"/>
      <c r="GG13" s="309"/>
      <c r="GH13" s="276"/>
      <c r="GI13" s="278"/>
      <c r="GJ13" s="276"/>
      <c r="GK13" s="276"/>
      <c r="GL13" s="276"/>
      <c r="GM13" s="276"/>
      <c r="GN13" s="279"/>
      <c r="GO13" s="276"/>
      <c r="GP13" s="276"/>
      <c r="GQ13" s="276"/>
      <c r="GR13" s="276"/>
      <c r="GS13" s="276"/>
      <c r="GT13" s="276"/>
      <c r="GU13" s="295"/>
      <c r="GV13" s="308"/>
      <c r="GW13" s="308"/>
      <c r="GX13" s="309"/>
      <c r="GY13" s="276"/>
      <c r="GZ13" s="310"/>
      <c r="HA13" s="309"/>
      <c r="HB13" s="276"/>
      <c r="HC13" s="278"/>
      <c r="HD13" s="276"/>
      <c r="HE13" s="276"/>
      <c r="HF13" s="276"/>
      <c r="HG13" s="276"/>
      <c r="HH13" s="279"/>
      <c r="HI13" s="276"/>
      <c r="HJ13" s="276"/>
      <c r="HK13" s="276"/>
      <c r="HL13" s="276"/>
      <c r="HM13" s="276"/>
      <c r="HN13" s="276"/>
      <c r="HO13" s="295"/>
      <c r="HP13" s="308"/>
      <c r="HQ13" s="308"/>
      <c r="HR13" s="309"/>
      <c r="HS13" s="276"/>
      <c r="HT13" s="310"/>
      <c r="HU13" s="309"/>
      <c r="HV13" s="276"/>
      <c r="HW13" s="278"/>
      <c r="HX13" s="276"/>
      <c r="HY13" s="276"/>
      <c r="HZ13" s="276"/>
      <c r="IA13" s="276"/>
      <c r="IB13" s="279"/>
      <c r="IC13" s="276"/>
      <c r="ID13" s="276"/>
      <c r="IE13" s="276"/>
      <c r="IF13" s="276"/>
      <c r="IG13" s="276"/>
      <c r="IH13" s="276"/>
      <c r="II13" s="295"/>
      <c r="IJ13" s="308"/>
      <c r="IK13" s="308"/>
      <c r="IL13" s="309"/>
      <c r="IM13" s="276"/>
      <c r="IN13" s="310"/>
      <c r="IO13" s="309"/>
      <c r="IP13" s="276"/>
      <c r="IQ13" s="278"/>
      <c r="IR13" s="276"/>
      <c r="IS13" s="276"/>
      <c r="IT13" s="276"/>
      <c r="IU13" s="276"/>
      <c r="IV13" s="279"/>
      <c r="IW13" s="276"/>
      <c r="IX13" s="276"/>
      <c r="IY13" s="276"/>
      <c r="IZ13" s="276"/>
      <c r="JA13" s="276"/>
      <c r="JB13" s="276"/>
    </row>
    <row r="14" spans="1:262" s="301" customFormat="1" ht="13.5" customHeight="1">
      <c r="B14" s="276"/>
      <c r="C14" s="295"/>
      <c r="E14" s="282"/>
      <c r="F14" s="302"/>
      <c r="G14" s="303"/>
      <c r="H14" s="276"/>
      <c r="I14" s="302"/>
      <c r="J14" s="303"/>
      <c r="K14" s="303"/>
      <c r="L14" s="303"/>
      <c r="M14" s="303"/>
      <c r="P14" s="304"/>
      <c r="Q14" s="282"/>
      <c r="R14" s="303"/>
      <c r="S14" s="303"/>
      <c r="U14" s="303"/>
      <c r="V14" s="303"/>
      <c r="W14" s="295"/>
      <c r="Y14" s="282"/>
      <c r="Z14" s="302"/>
      <c r="AA14" s="302"/>
      <c r="AB14" s="276"/>
      <c r="AC14" s="302"/>
      <c r="AD14" s="302"/>
      <c r="AE14" s="282"/>
      <c r="AF14" s="303"/>
      <c r="AG14" s="303"/>
      <c r="AJ14" s="304"/>
      <c r="AK14" s="282"/>
      <c r="AM14" s="303"/>
      <c r="AO14" s="303"/>
      <c r="AP14" s="303"/>
      <c r="AQ14" s="295"/>
      <c r="AS14" s="282"/>
      <c r="AT14" s="302"/>
      <c r="AU14" s="302"/>
      <c r="AV14" s="276"/>
      <c r="AW14" s="302"/>
      <c r="AX14" s="302"/>
      <c r="AY14" s="282"/>
      <c r="AZ14" s="303"/>
      <c r="BA14" s="303"/>
      <c r="BD14" s="304"/>
      <c r="BE14" s="282"/>
      <c r="BF14" s="303"/>
      <c r="BG14" s="303"/>
      <c r="BI14" s="303"/>
      <c r="BJ14" s="303"/>
      <c r="BK14" s="295"/>
      <c r="BM14" s="282"/>
      <c r="BN14" s="302"/>
      <c r="BO14" s="302"/>
      <c r="BP14" s="276"/>
      <c r="BQ14" s="302"/>
      <c r="BR14" s="302"/>
      <c r="BS14" s="282"/>
      <c r="BT14" s="303"/>
      <c r="BU14" s="303"/>
      <c r="BX14" s="304"/>
      <c r="BY14" s="282"/>
      <c r="BZ14" s="303"/>
      <c r="CA14" s="303"/>
      <c r="CC14" s="303"/>
      <c r="CD14" s="303"/>
      <c r="CE14" s="282"/>
      <c r="CG14" s="282"/>
      <c r="CH14" s="302"/>
      <c r="CI14" s="302"/>
      <c r="CJ14" s="276"/>
      <c r="CK14" s="302"/>
      <c r="CL14" s="302"/>
      <c r="CM14" s="282"/>
      <c r="CN14" s="303"/>
      <c r="CO14" s="303"/>
      <c r="CR14" s="304"/>
      <c r="CS14" s="282"/>
      <c r="CT14" s="303"/>
      <c r="CU14" s="303"/>
      <c r="CW14" s="303"/>
      <c r="CX14" s="303"/>
      <c r="CY14" s="295"/>
      <c r="DA14" s="282"/>
      <c r="DB14" s="302"/>
      <c r="DC14" s="302"/>
      <c r="DD14" s="276"/>
      <c r="DE14" s="302"/>
      <c r="DF14" s="302"/>
      <c r="DG14" s="282"/>
      <c r="DH14" s="303"/>
      <c r="DI14" s="303"/>
      <c r="DL14" s="304"/>
      <c r="DM14" s="282"/>
      <c r="DN14" s="303"/>
      <c r="DO14" s="303"/>
      <c r="DQ14" s="303"/>
      <c r="DR14" s="303"/>
      <c r="DS14" s="295"/>
      <c r="DU14" s="282"/>
      <c r="DV14" s="302"/>
      <c r="DW14" s="302"/>
      <c r="DX14" s="276"/>
      <c r="DY14" s="302"/>
      <c r="DZ14" s="302"/>
      <c r="EA14" s="282"/>
      <c r="EC14" s="305"/>
      <c r="EF14" s="304"/>
      <c r="EG14" s="282"/>
      <c r="EH14" s="303"/>
      <c r="EI14" s="303"/>
      <c r="EK14" s="303"/>
      <c r="EL14" s="303"/>
      <c r="EM14" s="295"/>
      <c r="EO14" s="282"/>
      <c r="EP14" s="302"/>
      <c r="EQ14" s="302"/>
      <c r="ER14" s="276"/>
      <c r="ES14" s="302"/>
      <c r="ET14" s="302"/>
      <c r="EU14" s="282"/>
      <c r="EV14" s="303"/>
      <c r="EW14" s="303"/>
      <c r="EZ14" s="304"/>
      <c r="FA14" s="282"/>
      <c r="FB14" s="303"/>
      <c r="FC14" s="303"/>
      <c r="FE14" s="303"/>
      <c r="FF14" s="303"/>
      <c r="FG14" s="295"/>
      <c r="FI14" s="282"/>
      <c r="FJ14" s="302"/>
      <c r="FK14" s="302"/>
      <c r="FL14" s="276"/>
      <c r="FM14" s="302"/>
      <c r="FN14" s="302"/>
      <c r="FO14" s="282"/>
      <c r="FP14" s="303"/>
      <c r="FQ14" s="303"/>
      <c r="FT14" s="304"/>
      <c r="FU14" s="282"/>
      <c r="FV14" s="303"/>
      <c r="FW14" s="303"/>
      <c r="FY14" s="303"/>
      <c r="FZ14" s="303"/>
      <c r="GA14" s="295"/>
      <c r="GC14" s="282"/>
      <c r="GD14" s="302"/>
      <c r="GE14" s="276"/>
      <c r="GF14" s="311"/>
      <c r="GG14" s="302"/>
      <c r="GH14" s="276"/>
      <c r="GI14" s="306"/>
      <c r="GN14" s="304"/>
      <c r="GU14" s="295"/>
      <c r="GW14" s="282"/>
      <c r="GX14" s="302"/>
      <c r="GY14" s="276"/>
      <c r="GZ14" s="311"/>
      <c r="HA14" s="302"/>
      <c r="HB14" s="276"/>
      <c r="HC14" s="306"/>
      <c r="HH14" s="304"/>
      <c r="HO14" s="295"/>
      <c r="HQ14" s="282"/>
      <c r="HR14" s="302"/>
      <c r="HS14" s="276"/>
      <c r="HT14" s="311"/>
      <c r="HU14" s="302"/>
      <c r="HV14" s="276"/>
      <c r="HW14" s="306"/>
      <c r="IB14" s="304"/>
      <c r="II14" s="295"/>
      <c r="IK14" s="282"/>
      <c r="IL14" s="302"/>
      <c r="IM14" s="276"/>
      <c r="IN14" s="311"/>
      <c r="IO14" s="302"/>
      <c r="IP14" s="276"/>
      <c r="IQ14" s="306"/>
      <c r="IV14" s="304"/>
    </row>
    <row r="15" spans="1:262" s="301" customFormat="1" ht="13.5" customHeight="1">
      <c r="B15" s="276"/>
      <c r="C15" s="295"/>
      <c r="E15" s="282"/>
      <c r="F15" s="302"/>
      <c r="G15" s="303"/>
      <c r="H15" s="276"/>
      <c r="I15" s="302"/>
      <c r="J15" s="303"/>
      <c r="K15" s="303"/>
      <c r="L15" s="303"/>
      <c r="M15" s="303"/>
      <c r="P15" s="304"/>
      <c r="Q15" s="282"/>
      <c r="R15" s="303"/>
      <c r="S15" s="303"/>
      <c r="U15" s="303"/>
      <c r="V15" s="303"/>
      <c r="W15" s="295"/>
      <c r="Y15" s="282"/>
      <c r="Z15" s="302"/>
      <c r="AA15" s="302"/>
      <c r="AB15" s="276"/>
      <c r="AC15" s="302"/>
      <c r="AD15" s="302"/>
      <c r="AE15" s="282"/>
      <c r="AF15" s="303"/>
      <c r="AG15" s="303"/>
      <c r="AJ15" s="304"/>
      <c r="AK15" s="282"/>
      <c r="AM15" s="303"/>
      <c r="AO15" s="303"/>
      <c r="AP15" s="303"/>
      <c r="AQ15" s="295"/>
      <c r="AS15" s="282"/>
      <c r="AT15" s="302"/>
      <c r="AU15" s="302"/>
      <c r="AV15" s="276"/>
      <c r="AW15" s="302"/>
      <c r="AX15" s="302"/>
      <c r="AY15" s="282"/>
      <c r="AZ15" s="303"/>
      <c r="BA15" s="303"/>
      <c r="BD15" s="304"/>
      <c r="BE15" s="282"/>
      <c r="BF15" s="303"/>
      <c r="BG15" s="303"/>
      <c r="BI15" s="303"/>
      <c r="BJ15" s="303"/>
      <c r="BK15" s="295"/>
      <c r="BM15" s="282"/>
      <c r="BN15" s="302"/>
      <c r="BO15" s="302"/>
      <c r="BP15" s="276"/>
      <c r="BQ15" s="302"/>
      <c r="BR15" s="302"/>
      <c r="BS15" s="282"/>
      <c r="BT15" s="303"/>
      <c r="BU15" s="303"/>
      <c r="BX15" s="304"/>
      <c r="BY15" s="282"/>
      <c r="BZ15" s="303"/>
      <c r="CA15" s="303"/>
      <c r="CC15" s="303"/>
      <c r="CD15" s="303"/>
      <c r="CE15" s="282"/>
      <c r="CG15" s="282"/>
      <c r="CH15" s="302"/>
      <c r="CI15" s="302"/>
      <c r="CJ15" s="276"/>
      <c r="CK15" s="302"/>
      <c r="CL15" s="302"/>
      <c r="CM15" s="282"/>
      <c r="CN15" s="303"/>
      <c r="CO15" s="303"/>
      <c r="CR15" s="304"/>
      <c r="CS15" s="282"/>
      <c r="CT15" s="303"/>
      <c r="CU15" s="303"/>
      <c r="CW15" s="303"/>
      <c r="CX15" s="303"/>
      <c r="CY15" s="295"/>
      <c r="DA15" s="282"/>
      <c r="DB15" s="302"/>
      <c r="DC15" s="302"/>
      <c r="DD15" s="276"/>
      <c r="DE15" s="302"/>
      <c r="DF15" s="302"/>
      <c r="DG15" s="282"/>
      <c r="DH15" s="303"/>
      <c r="DI15" s="303"/>
      <c r="DL15" s="304"/>
      <c r="DM15" s="282"/>
      <c r="DN15" s="303"/>
      <c r="DO15" s="303"/>
      <c r="DQ15" s="303"/>
      <c r="DR15" s="303"/>
      <c r="DS15" s="295"/>
      <c r="DU15" s="282"/>
      <c r="DV15" s="302"/>
      <c r="DW15" s="302"/>
      <c r="DX15" s="276"/>
      <c r="DY15" s="302"/>
      <c r="DZ15" s="302"/>
      <c r="EA15" s="282"/>
      <c r="EC15" s="305"/>
      <c r="EF15" s="304"/>
      <c r="EG15" s="282"/>
      <c r="EH15" s="303"/>
      <c r="EI15" s="303"/>
      <c r="EK15" s="303"/>
      <c r="EL15" s="303"/>
      <c r="EM15" s="295"/>
      <c r="EO15" s="282"/>
      <c r="EP15" s="302"/>
      <c r="EQ15" s="302"/>
      <c r="ER15" s="276"/>
      <c r="ES15" s="302"/>
      <c r="ET15" s="302"/>
      <c r="EU15" s="282"/>
      <c r="EV15" s="303"/>
      <c r="EW15" s="303"/>
      <c r="EZ15" s="304"/>
      <c r="FA15" s="282"/>
      <c r="FB15" s="303"/>
      <c r="FC15" s="303"/>
      <c r="FE15" s="303"/>
      <c r="FF15" s="303"/>
      <c r="FG15" s="295"/>
      <c r="FI15" s="282"/>
      <c r="FJ15" s="302"/>
      <c r="FK15" s="302"/>
      <c r="FL15" s="276"/>
      <c r="FM15" s="302"/>
      <c r="FN15" s="302"/>
      <c r="FO15" s="282"/>
      <c r="FP15" s="303"/>
      <c r="FQ15" s="303"/>
      <c r="FT15" s="304"/>
      <c r="FU15" s="282"/>
      <c r="FV15" s="303"/>
      <c r="FW15" s="303"/>
      <c r="FY15" s="303"/>
      <c r="FZ15" s="303"/>
      <c r="GA15" s="295"/>
      <c r="GC15" s="276"/>
      <c r="GD15" s="302"/>
      <c r="GE15" s="276"/>
      <c r="GF15" s="276"/>
      <c r="GG15" s="302"/>
      <c r="GH15" s="276"/>
      <c r="GI15" s="306"/>
      <c r="GN15" s="304"/>
      <c r="GU15" s="295"/>
      <c r="GW15" s="276"/>
      <c r="GX15" s="302"/>
      <c r="GY15" s="276"/>
      <c r="GZ15" s="276"/>
      <c r="HA15" s="302"/>
      <c r="HB15" s="276"/>
      <c r="HC15" s="306"/>
      <c r="HH15" s="304"/>
      <c r="HO15" s="295"/>
      <c r="HQ15" s="276"/>
      <c r="HR15" s="302"/>
      <c r="HS15" s="276"/>
      <c r="HT15" s="276"/>
      <c r="HU15" s="302"/>
      <c r="HV15" s="276"/>
      <c r="HW15" s="306"/>
      <c r="IB15" s="304"/>
      <c r="II15" s="295"/>
      <c r="IK15" s="276"/>
      <c r="IL15" s="302"/>
      <c r="IM15" s="276"/>
      <c r="IN15" s="276"/>
      <c r="IO15" s="302"/>
      <c r="IP15" s="276"/>
      <c r="IQ15" s="306"/>
      <c r="IV15" s="304"/>
    </row>
    <row r="16" spans="1:262" s="301" customFormat="1" ht="13.5" customHeight="1">
      <c r="B16" s="276"/>
      <c r="C16" s="295"/>
      <c r="E16" s="282"/>
      <c r="F16" s="302"/>
      <c r="G16" s="303"/>
      <c r="H16" s="276"/>
      <c r="I16" s="302"/>
      <c r="J16" s="303"/>
      <c r="K16" s="303"/>
      <c r="L16" s="303"/>
      <c r="M16" s="303"/>
      <c r="P16" s="304"/>
      <c r="Q16" s="282"/>
      <c r="R16" s="303"/>
      <c r="S16" s="303"/>
      <c r="U16" s="303"/>
      <c r="V16" s="303"/>
      <c r="W16" s="295"/>
      <c r="Y16" s="282"/>
      <c r="Z16" s="302"/>
      <c r="AA16" s="302"/>
      <c r="AB16" s="276"/>
      <c r="AC16" s="302"/>
      <c r="AD16" s="302"/>
      <c r="AE16" s="282"/>
      <c r="AF16" s="303"/>
      <c r="AG16" s="303"/>
      <c r="AJ16" s="304"/>
      <c r="AK16" s="282"/>
      <c r="AM16" s="303"/>
      <c r="AO16" s="303"/>
      <c r="AP16" s="303"/>
      <c r="AQ16" s="295"/>
      <c r="AS16" s="282"/>
      <c r="AT16" s="302"/>
      <c r="AU16" s="302"/>
      <c r="AV16" s="276"/>
      <c r="AW16" s="302"/>
      <c r="AX16" s="302"/>
      <c r="AY16" s="282"/>
      <c r="AZ16" s="303"/>
      <c r="BA16" s="303"/>
      <c r="BD16" s="304"/>
      <c r="BE16" s="282"/>
      <c r="BF16" s="303"/>
      <c r="BG16" s="303"/>
      <c r="BI16" s="303"/>
      <c r="BJ16" s="303"/>
      <c r="BK16" s="295"/>
      <c r="BM16" s="282"/>
      <c r="BN16" s="302"/>
      <c r="BO16" s="302"/>
      <c r="BP16" s="276"/>
      <c r="BQ16" s="302"/>
      <c r="BR16" s="302"/>
      <c r="BS16" s="282"/>
      <c r="BT16" s="303"/>
      <c r="BU16" s="303"/>
      <c r="BX16" s="304"/>
      <c r="BY16" s="282"/>
      <c r="BZ16" s="303"/>
      <c r="CA16" s="303"/>
      <c r="CC16" s="303"/>
      <c r="CD16" s="303"/>
      <c r="CE16" s="282"/>
      <c r="CG16" s="282"/>
      <c r="CH16" s="302"/>
      <c r="CI16" s="302"/>
      <c r="CJ16" s="276"/>
      <c r="CK16" s="302"/>
      <c r="CL16" s="302"/>
      <c r="CM16" s="282"/>
      <c r="CN16" s="303"/>
      <c r="CO16" s="303"/>
      <c r="CR16" s="304"/>
      <c r="CS16" s="282"/>
      <c r="CT16" s="303"/>
      <c r="CU16" s="303"/>
      <c r="CW16" s="303"/>
      <c r="CX16" s="303"/>
      <c r="CY16" s="295"/>
      <c r="DA16" s="282"/>
      <c r="DB16" s="302"/>
      <c r="DC16" s="302"/>
      <c r="DD16" s="276"/>
      <c r="DE16" s="302"/>
      <c r="DF16" s="302"/>
      <c r="DG16" s="282"/>
      <c r="DH16" s="303"/>
      <c r="DI16" s="303"/>
      <c r="DL16" s="304"/>
      <c r="DM16" s="282"/>
      <c r="DN16" s="303"/>
      <c r="DO16" s="303"/>
      <c r="DQ16" s="303"/>
      <c r="DR16" s="303"/>
      <c r="DS16" s="295"/>
      <c r="DU16" s="282"/>
      <c r="DV16" s="302"/>
      <c r="DW16" s="302"/>
      <c r="DX16" s="276"/>
      <c r="DY16" s="302"/>
      <c r="DZ16" s="302"/>
      <c r="EA16" s="282"/>
      <c r="EC16" s="305"/>
      <c r="EF16" s="304"/>
      <c r="EG16" s="282"/>
      <c r="EH16" s="303"/>
      <c r="EI16" s="303"/>
      <c r="EK16" s="303"/>
      <c r="EL16" s="303"/>
      <c r="EM16" s="295"/>
      <c r="EO16" s="282"/>
      <c r="EP16" s="302"/>
      <c r="EQ16" s="302"/>
      <c r="ER16" s="276"/>
      <c r="ES16" s="302"/>
      <c r="ET16" s="302"/>
      <c r="EU16" s="282"/>
      <c r="EV16" s="303"/>
      <c r="EW16" s="303"/>
      <c r="EZ16" s="304"/>
      <c r="FA16" s="282"/>
      <c r="FB16" s="303"/>
      <c r="FC16" s="303"/>
      <c r="FE16" s="303"/>
      <c r="FF16" s="303"/>
      <c r="FG16" s="295"/>
      <c r="FI16" s="282"/>
      <c r="FJ16" s="302"/>
      <c r="FK16" s="302"/>
      <c r="FL16" s="276"/>
      <c r="FM16" s="302"/>
      <c r="FN16" s="302"/>
      <c r="FO16" s="282"/>
      <c r="FP16" s="303"/>
      <c r="FQ16" s="303"/>
      <c r="FT16" s="304"/>
      <c r="FU16" s="282"/>
      <c r="FV16" s="303"/>
      <c r="FW16" s="303"/>
      <c r="FY16" s="303"/>
      <c r="FZ16" s="303"/>
      <c r="GA16" s="295"/>
      <c r="GC16" s="282"/>
      <c r="GD16" s="302"/>
      <c r="GE16" s="302"/>
      <c r="GF16" s="276"/>
      <c r="GG16" s="302"/>
      <c r="GH16" s="302"/>
      <c r="GI16" s="306"/>
      <c r="GN16" s="304"/>
      <c r="GU16" s="295"/>
      <c r="GW16" s="282"/>
      <c r="GX16" s="302"/>
      <c r="GY16" s="302"/>
      <c r="GZ16" s="276"/>
      <c r="HA16" s="302"/>
      <c r="HB16" s="302"/>
      <c r="HC16" s="306"/>
      <c r="HH16" s="304"/>
      <c r="HO16" s="295"/>
      <c r="HQ16" s="282"/>
      <c r="HR16" s="302"/>
      <c r="HS16" s="302"/>
      <c r="HT16" s="276"/>
      <c r="HU16" s="302"/>
      <c r="HV16" s="302"/>
      <c r="HW16" s="306"/>
      <c r="IB16" s="304"/>
      <c r="II16" s="295"/>
      <c r="IK16" s="282"/>
      <c r="IL16" s="302"/>
      <c r="IM16" s="302"/>
      <c r="IN16" s="276"/>
      <c r="IO16" s="302"/>
      <c r="IP16" s="302"/>
      <c r="IQ16" s="306"/>
      <c r="IV16" s="304"/>
    </row>
    <row r="17" spans="2:262" s="301" customFormat="1" ht="13.5" customHeight="1">
      <c r="B17" s="276"/>
      <c r="C17" s="295"/>
      <c r="E17" s="282"/>
      <c r="F17" s="302"/>
      <c r="G17" s="303"/>
      <c r="H17" s="276"/>
      <c r="I17" s="302"/>
      <c r="J17" s="303"/>
      <c r="K17" s="303"/>
      <c r="L17" s="303"/>
      <c r="M17" s="303"/>
      <c r="P17" s="304"/>
      <c r="Q17" s="282"/>
      <c r="R17" s="303"/>
      <c r="S17" s="303"/>
      <c r="U17" s="303"/>
      <c r="V17" s="303"/>
      <c r="W17" s="295"/>
      <c r="Y17" s="282"/>
      <c r="Z17" s="302"/>
      <c r="AA17" s="302"/>
      <c r="AB17" s="276"/>
      <c r="AC17" s="302"/>
      <c r="AD17" s="302"/>
      <c r="AE17" s="282"/>
      <c r="AF17" s="303"/>
      <c r="AG17" s="303"/>
      <c r="AJ17" s="304"/>
      <c r="AK17" s="282"/>
      <c r="AM17" s="303"/>
      <c r="AO17" s="303"/>
      <c r="AP17" s="303"/>
      <c r="AQ17" s="295"/>
      <c r="AS17" s="282"/>
      <c r="AT17" s="302"/>
      <c r="AU17" s="302"/>
      <c r="AV17" s="276"/>
      <c r="AW17" s="302"/>
      <c r="AX17" s="302"/>
      <c r="AY17" s="282"/>
      <c r="AZ17" s="303"/>
      <c r="BA17" s="303"/>
      <c r="BD17" s="304"/>
      <c r="BE17" s="282"/>
      <c r="BF17" s="303"/>
      <c r="BG17" s="303"/>
      <c r="BI17" s="303"/>
      <c r="BJ17" s="303"/>
      <c r="BK17" s="295"/>
      <c r="BM17" s="282"/>
      <c r="BN17" s="302"/>
      <c r="BO17" s="302"/>
      <c r="BP17" s="276"/>
      <c r="BQ17" s="302"/>
      <c r="BR17" s="302"/>
      <c r="BS17" s="282"/>
      <c r="BT17" s="303"/>
      <c r="BU17" s="303"/>
      <c r="BX17" s="304"/>
      <c r="BY17" s="282"/>
      <c r="BZ17" s="303"/>
      <c r="CA17" s="303"/>
      <c r="CC17" s="303"/>
      <c r="CD17" s="303"/>
      <c r="CE17" s="282"/>
      <c r="CG17" s="282"/>
      <c r="CH17" s="302"/>
      <c r="CI17" s="302"/>
      <c r="CJ17" s="276"/>
      <c r="CK17" s="302"/>
      <c r="CL17" s="302"/>
      <c r="CM17" s="282"/>
      <c r="CN17" s="303"/>
      <c r="CO17" s="303"/>
      <c r="CR17" s="304"/>
      <c r="CS17" s="282"/>
      <c r="CT17" s="303"/>
      <c r="CU17" s="303"/>
      <c r="CW17" s="303"/>
      <c r="CX17" s="303"/>
      <c r="CY17" s="295"/>
      <c r="DA17" s="282"/>
      <c r="DB17" s="302"/>
      <c r="DC17" s="302"/>
      <c r="DD17" s="276"/>
      <c r="DE17" s="302"/>
      <c r="DF17" s="302"/>
      <c r="DG17" s="282"/>
      <c r="DH17" s="303"/>
      <c r="DI17" s="303"/>
      <c r="DL17" s="304"/>
      <c r="DM17" s="282"/>
      <c r="DN17" s="303"/>
      <c r="DO17" s="303"/>
      <c r="DQ17" s="303"/>
      <c r="DR17" s="303"/>
      <c r="DS17" s="295"/>
      <c r="DU17" s="282"/>
      <c r="DV17" s="302"/>
      <c r="DW17" s="302"/>
      <c r="DX17" s="276"/>
      <c r="DY17" s="302"/>
      <c r="DZ17" s="302"/>
      <c r="EA17" s="282"/>
      <c r="EC17" s="305"/>
      <c r="EF17" s="304"/>
      <c r="EG17" s="282"/>
      <c r="EH17" s="303"/>
      <c r="EI17" s="303"/>
      <c r="EK17" s="303"/>
      <c r="EL17" s="303"/>
      <c r="EM17" s="295"/>
      <c r="EO17" s="282"/>
      <c r="EP17" s="302"/>
      <c r="EQ17" s="302"/>
      <c r="ER17" s="276"/>
      <c r="ES17" s="302"/>
      <c r="ET17" s="302"/>
      <c r="EU17" s="282"/>
      <c r="EV17" s="303"/>
      <c r="EW17" s="303"/>
      <c r="EZ17" s="304"/>
      <c r="FA17" s="282"/>
      <c r="FB17" s="303"/>
      <c r="FC17" s="303"/>
      <c r="FE17" s="303"/>
      <c r="FF17" s="303"/>
      <c r="FG17" s="295"/>
      <c r="FI17" s="282"/>
      <c r="FJ17" s="302"/>
      <c r="FK17" s="302"/>
      <c r="FL17" s="276"/>
      <c r="FM17" s="302"/>
      <c r="FN17" s="302"/>
      <c r="FO17" s="282"/>
      <c r="FP17" s="303"/>
      <c r="FQ17" s="303"/>
      <c r="FT17" s="304"/>
      <c r="FU17" s="282"/>
      <c r="FV17" s="303"/>
      <c r="FW17" s="303"/>
      <c r="FY17" s="303"/>
      <c r="FZ17" s="303"/>
      <c r="GA17" s="295"/>
      <c r="GC17" s="282"/>
      <c r="GD17" s="302"/>
      <c r="GF17" s="276"/>
      <c r="GG17" s="302"/>
      <c r="GI17" s="306"/>
      <c r="GN17" s="304"/>
      <c r="GU17" s="295"/>
      <c r="GW17" s="282"/>
      <c r="GX17" s="302"/>
      <c r="GZ17" s="276"/>
      <c r="HA17" s="302"/>
      <c r="HC17" s="306"/>
      <c r="HH17" s="304"/>
      <c r="HO17" s="295"/>
      <c r="HQ17" s="282"/>
      <c r="HR17" s="302"/>
      <c r="HT17" s="276"/>
      <c r="HU17" s="302"/>
      <c r="HW17" s="306"/>
      <c r="IB17" s="304"/>
      <c r="II17" s="295"/>
      <c r="IK17" s="282"/>
      <c r="IL17" s="302"/>
      <c r="IN17" s="276"/>
      <c r="IO17" s="302"/>
      <c r="IQ17" s="306"/>
      <c r="IV17" s="304"/>
    </row>
    <row r="18" spans="2:262" s="301" customFormat="1" ht="13.5" customHeight="1">
      <c r="B18" s="276"/>
      <c r="C18" s="295"/>
      <c r="E18" s="282"/>
      <c r="F18" s="302"/>
      <c r="G18" s="303"/>
      <c r="H18" s="276"/>
      <c r="I18" s="302"/>
      <c r="J18" s="303"/>
      <c r="K18" s="303"/>
      <c r="L18" s="303"/>
      <c r="M18" s="303"/>
      <c r="P18" s="304"/>
      <c r="Q18" s="282"/>
      <c r="R18" s="303"/>
      <c r="S18" s="303"/>
      <c r="U18" s="303"/>
      <c r="V18" s="303"/>
      <c r="W18" s="295"/>
      <c r="Y18" s="282"/>
      <c r="Z18" s="302"/>
      <c r="AA18" s="302"/>
      <c r="AB18" s="276"/>
      <c r="AC18" s="302"/>
      <c r="AD18" s="302"/>
      <c r="AE18" s="282"/>
      <c r="AF18" s="303"/>
      <c r="AG18" s="303"/>
      <c r="AJ18" s="304"/>
      <c r="AK18" s="282"/>
      <c r="AM18" s="303"/>
      <c r="AO18" s="303"/>
      <c r="AP18" s="303"/>
      <c r="AQ18" s="295"/>
      <c r="AS18" s="282"/>
      <c r="AT18" s="302"/>
      <c r="AU18" s="302"/>
      <c r="AV18" s="276"/>
      <c r="AW18" s="302"/>
      <c r="AX18" s="302"/>
      <c r="AY18" s="282"/>
      <c r="AZ18" s="303"/>
      <c r="BA18" s="303"/>
      <c r="BD18" s="304"/>
      <c r="BE18" s="282"/>
      <c r="BF18" s="303"/>
      <c r="BG18" s="303"/>
      <c r="BI18" s="303"/>
      <c r="BJ18" s="303"/>
      <c r="BK18" s="295"/>
      <c r="BM18" s="282"/>
      <c r="BN18" s="302"/>
      <c r="BO18" s="302"/>
      <c r="BP18" s="276"/>
      <c r="BQ18" s="302"/>
      <c r="BR18" s="302"/>
      <c r="BS18" s="282"/>
      <c r="BT18" s="303"/>
      <c r="BU18" s="303"/>
      <c r="BX18" s="304"/>
      <c r="BY18" s="282"/>
      <c r="BZ18" s="303"/>
      <c r="CA18" s="303"/>
      <c r="CC18" s="303"/>
      <c r="CD18" s="303"/>
      <c r="CE18" s="282"/>
      <c r="CG18" s="282"/>
      <c r="CH18" s="302"/>
      <c r="CI18" s="302"/>
      <c r="CJ18" s="276"/>
      <c r="CK18" s="302"/>
      <c r="CL18" s="302"/>
      <c r="CM18" s="282"/>
      <c r="CN18" s="303"/>
      <c r="CO18" s="303"/>
      <c r="CR18" s="304"/>
      <c r="CS18" s="282"/>
      <c r="CT18" s="303"/>
      <c r="CU18" s="303"/>
      <c r="CW18" s="303"/>
      <c r="CX18" s="303"/>
      <c r="CY18" s="295"/>
      <c r="DA18" s="282"/>
      <c r="DB18" s="302"/>
      <c r="DC18" s="302"/>
      <c r="DD18" s="276"/>
      <c r="DE18" s="302"/>
      <c r="DF18" s="302"/>
      <c r="DG18" s="282"/>
      <c r="DH18" s="303"/>
      <c r="DI18" s="303"/>
      <c r="DL18" s="304"/>
      <c r="DM18" s="282"/>
      <c r="DN18" s="303"/>
      <c r="DO18" s="303"/>
      <c r="DQ18" s="303"/>
      <c r="DR18" s="303"/>
      <c r="DS18" s="295"/>
      <c r="DU18" s="282"/>
      <c r="DV18" s="302"/>
      <c r="DW18" s="302"/>
      <c r="DX18" s="276"/>
      <c r="DY18" s="302"/>
      <c r="DZ18" s="302"/>
      <c r="EA18" s="282"/>
      <c r="EC18" s="305"/>
      <c r="EF18" s="304"/>
      <c r="EG18" s="282"/>
      <c r="EH18" s="303"/>
      <c r="EI18" s="303"/>
      <c r="EK18" s="303"/>
      <c r="EL18" s="303"/>
      <c r="EM18" s="295"/>
      <c r="EO18" s="282"/>
      <c r="EP18" s="302"/>
      <c r="EQ18" s="302"/>
      <c r="ER18" s="276"/>
      <c r="ES18" s="302"/>
      <c r="ET18" s="302"/>
      <c r="EU18" s="282"/>
      <c r="EV18" s="303"/>
      <c r="EW18" s="303"/>
      <c r="EZ18" s="304"/>
      <c r="FA18" s="282"/>
      <c r="FB18" s="303"/>
      <c r="FC18" s="303"/>
      <c r="FE18" s="303"/>
      <c r="FF18" s="303"/>
      <c r="FG18" s="295"/>
      <c r="FI18" s="282"/>
      <c r="FJ18" s="302"/>
      <c r="FK18" s="302"/>
      <c r="FL18" s="276"/>
      <c r="FM18" s="302"/>
      <c r="FN18" s="302"/>
      <c r="FO18" s="282"/>
      <c r="FP18" s="303"/>
      <c r="FQ18" s="303"/>
      <c r="FT18" s="304"/>
      <c r="FU18" s="282"/>
      <c r="FV18" s="303"/>
      <c r="FW18" s="303"/>
      <c r="FY18" s="303"/>
      <c r="FZ18" s="303"/>
      <c r="GA18" s="295"/>
      <c r="GC18" s="282"/>
      <c r="GD18" s="302"/>
      <c r="GE18" s="276"/>
      <c r="GF18" s="276"/>
      <c r="GG18" s="302"/>
      <c r="GH18" s="276"/>
      <c r="GI18" s="306"/>
      <c r="GN18" s="304"/>
      <c r="GU18" s="295"/>
      <c r="GW18" s="282"/>
      <c r="GX18" s="302"/>
      <c r="GY18" s="276"/>
      <c r="GZ18" s="276"/>
      <c r="HA18" s="302"/>
      <c r="HB18" s="276"/>
      <c r="HC18" s="306"/>
      <c r="HH18" s="304"/>
      <c r="HO18" s="295"/>
      <c r="HQ18" s="282"/>
      <c r="HR18" s="302"/>
      <c r="HS18" s="276"/>
      <c r="HT18" s="276"/>
      <c r="HU18" s="302"/>
      <c r="HV18" s="276"/>
      <c r="HW18" s="306"/>
      <c r="IB18" s="304"/>
      <c r="II18" s="295"/>
      <c r="IK18" s="282"/>
      <c r="IL18" s="302"/>
      <c r="IM18" s="276"/>
      <c r="IN18" s="276"/>
      <c r="IO18" s="302"/>
      <c r="IP18" s="276"/>
      <c r="IQ18" s="306"/>
      <c r="IV18" s="304"/>
    </row>
    <row r="19" spans="2:262" s="301" customFormat="1" ht="13.5" customHeight="1">
      <c r="B19" s="276"/>
      <c r="C19" s="295"/>
      <c r="E19" s="282"/>
      <c r="F19" s="302"/>
      <c r="G19" s="303"/>
      <c r="H19" s="276"/>
      <c r="I19" s="302"/>
      <c r="J19" s="303"/>
      <c r="K19" s="303"/>
      <c r="L19" s="303"/>
      <c r="M19" s="303"/>
      <c r="P19" s="304"/>
      <c r="Q19" s="282"/>
      <c r="R19" s="303"/>
      <c r="S19" s="303"/>
      <c r="U19" s="303"/>
      <c r="V19" s="303"/>
      <c r="W19" s="295"/>
      <c r="Y19" s="282"/>
      <c r="Z19" s="302"/>
      <c r="AA19" s="302"/>
      <c r="AB19" s="276"/>
      <c r="AC19" s="302"/>
      <c r="AD19" s="302"/>
      <c r="AE19" s="282"/>
      <c r="AF19" s="303"/>
      <c r="AG19" s="303"/>
      <c r="AJ19" s="304"/>
      <c r="AK19" s="282"/>
      <c r="AM19" s="303"/>
      <c r="AO19" s="303"/>
      <c r="AP19" s="303"/>
      <c r="AQ19" s="295"/>
      <c r="AS19" s="282"/>
      <c r="AT19" s="302"/>
      <c r="AU19" s="302"/>
      <c r="AV19" s="276"/>
      <c r="AW19" s="302"/>
      <c r="AX19" s="302"/>
      <c r="AY19" s="282"/>
      <c r="AZ19" s="303"/>
      <c r="BA19" s="303"/>
      <c r="BD19" s="304"/>
      <c r="BE19" s="282"/>
      <c r="BF19" s="303"/>
      <c r="BG19" s="303"/>
      <c r="BI19" s="303"/>
      <c r="BJ19" s="303"/>
      <c r="BK19" s="295"/>
      <c r="BM19" s="282"/>
      <c r="BN19" s="302"/>
      <c r="BO19" s="302"/>
      <c r="BP19" s="276"/>
      <c r="BQ19" s="302"/>
      <c r="BR19" s="302"/>
      <c r="BS19" s="282"/>
      <c r="BT19" s="303"/>
      <c r="BU19" s="303"/>
      <c r="BX19" s="304"/>
      <c r="BY19" s="282"/>
      <c r="BZ19" s="303"/>
      <c r="CA19" s="303"/>
      <c r="CC19" s="303"/>
      <c r="CD19" s="303"/>
      <c r="CE19" s="282"/>
      <c r="CG19" s="282"/>
      <c r="CH19" s="302"/>
      <c r="CI19" s="302"/>
      <c r="CJ19" s="276"/>
      <c r="CK19" s="302"/>
      <c r="CL19" s="302"/>
      <c r="CM19" s="282"/>
      <c r="CN19" s="303"/>
      <c r="CO19" s="303"/>
      <c r="CR19" s="304"/>
      <c r="CS19" s="282"/>
      <c r="CT19" s="303"/>
      <c r="CU19" s="303"/>
      <c r="CW19" s="303"/>
      <c r="CX19" s="303"/>
      <c r="CY19" s="295"/>
      <c r="DA19" s="282"/>
      <c r="DB19" s="302"/>
      <c r="DC19" s="302"/>
      <c r="DD19" s="276"/>
      <c r="DE19" s="302"/>
      <c r="DF19" s="302"/>
      <c r="DG19" s="282"/>
      <c r="DH19" s="303"/>
      <c r="DI19" s="303"/>
      <c r="DL19" s="304"/>
      <c r="DM19" s="282"/>
      <c r="DN19" s="303"/>
      <c r="DO19" s="303"/>
      <c r="DQ19" s="303"/>
      <c r="DR19" s="303"/>
      <c r="DS19" s="295"/>
      <c r="DU19" s="282"/>
      <c r="DV19" s="302"/>
      <c r="DW19" s="302"/>
      <c r="DX19" s="276"/>
      <c r="DY19" s="302"/>
      <c r="DZ19" s="302"/>
      <c r="EA19" s="282"/>
      <c r="EC19" s="305"/>
      <c r="EF19" s="304"/>
      <c r="EG19" s="282"/>
      <c r="EH19" s="303"/>
      <c r="EI19" s="303"/>
      <c r="EK19" s="303"/>
      <c r="EL19" s="303"/>
      <c r="EM19" s="295"/>
      <c r="EO19" s="282"/>
      <c r="EP19" s="302"/>
      <c r="EQ19" s="302"/>
      <c r="ER19" s="276"/>
      <c r="ES19" s="302"/>
      <c r="ET19" s="302"/>
      <c r="EU19" s="282"/>
      <c r="EV19" s="303"/>
      <c r="EW19" s="303"/>
      <c r="EZ19" s="304"/>
      <c r="FA19" s="282"/>
      <c r="FB19" s="303"/>
      <c r="FC19" s="303"/>
      <c r="FE19" s="303"/>
      <c r="FF19" s="303"/>
      <c r="FG19" s="295"/>
      <c r="FI19" s="282"/>
      <c r="FJ19" s="302"/>
      <c r="FK19" s="302"/>
      <c r="FL19" s="276"/>
      <c r="FM19" s="302"/>
      <c r="FN19" s="302"/>
      <c r="FO19" s="282"/>
      <c r="FP19" s="303"/>
      <c r="FQ19" s="303"/>
      <c r="FT19" s="304"/>
      <c r="FU19" s="282"/>
      <c r="FV19" s="303"/>
      <c r="FW19" s="303"/>
      <c r="FY19" s="303"/>
      <c r="FZ19" s="303"/>
      <c r="GA19" s="295"/>
      <c r="GC19" s="282"/>
      <c r="GD19" s="302"/>
      <c r="GE19" s="276"/>
      <c r="GF19" s="276"/>
      <c r="GG19" s="302"/>
      <c r="GH19" s="276"/>
      <c r="GI19" s="306"/>
      <c r="GN19" s="304"/>
      <c r="GU19" s="295"/>
      <c r="GW19" s="282"/>
      <c r="GX19" s="302"/>
      <c r="GY19" s="276"/>
      <c r="GZ19" s="276"/>
      <c r="HA19" s="302"/>
      <c r="HB19" s="276"/>
      <c r="HC19" s="306"/>
      <c r="HH19" s="304"/>
      <c r="HO19" s="295"/>
      <c r="HQ19" s="282"/>
      <c r="HR19" s="302"/>
      <c r="HS19" s="276"/>
      <c r="HT19" s="276"/>
      <c r="HU19" s="302"/>
      <c r="HV19" s="276"/>
      <c r="HW19" s="306"/>
      <c r="IB19" s="304"/>
      <c r="II19" s="295"/>
      <c r="IK19" s="282"/>
      <c r="IL19" s="302"/>
      <c r="IM19" s="276"/>
      <c r="IN19" s="276"/>
      <c r="IO19" s="302"/>
      <c r="IP19" s="276"/>
      <c r="IQ19" s="306"/>
      <c r="IV19" s="304"/>
    </row>
    <row r="20" spans="2:262" s="301" customFormat="1" ht="13.5" customHeight="1">
      <c r="B20" s="276"/>
      <c r="C20" s="295"/>
      <c r="E20" s="282"/>
      <c r="F20" s="302"/>
      <c r="G20" s="303"/>
      <c r="H20" s="276"/>
      <c r="I20" s="302"/>
      <c r="J20" s="303"/>
      <c r="K20" s="303"/>
      <c r="L20" s="303"/>
      <c r="M20" s="303"/>
      <c r="P20" s="304"/>
      <c r="Q20" s="282"/>
      <c r="R20" s="303"/>
      <c r="S20" s="303"/>
      <c r="U20" s="303"/>
      <c r="V20" s="303"/>
      <c r="W20" s="295"/>
      <c r="Y20" s="282"/>
      <c r="Z20" s="302"/>
      <c r="AA20" s="302"/>
      <c r="AB20" s="276"/>
      <c r="AC20" s="302"/>
      <c r="AD20" s="302"/>
      <c r="AE20" s="282"/>
      <c r="AF20" s="303"/>
      <c r="AG20" s="303"/>
      <c r="AJ20" s="304"/>
      <c r="AK20" s="282"/>
      <c r="AM20" s="303"/>
      <c r="AO20" s="303"/>
      <c r="AP20" s="303"/>
      <c r="AQ20" s="295"/>
      <c r="AS20" s="282"/>
      <c r="AT20" s="302"/>
      <c r="AU20" s="302"/>
      <c r="AV20" s="276"/>
      <c r="AW20" s="302"/>
      <c r="AX20" s="302"/>
      <c r="AY20" s="282"/>
      <c r="AZ20" s="303"/>
      <c r="BA20" s="303"/>
      <c r="BD20" s="304"/>
      <c r="BE20" s="282"/>
      <c r="BF20" s="303"/>
      <c r="BG20" s="303"/>
      <c r="BI20" s="303"/>
      <c r="BJ20" s="303"/>
      <c r="BK20" s="295"/>
      <c r="BM20" s="282"/>
      <c r="BN20" s="302"/>
      <c r="BO20" s="302"/>
      <c r="BP20" s="276"/>
      <c r="BQ20" s="302"/>
      <c r="BR20" s="302"/>
      <c r="BS20" s="282"/>
      <c r="BT20" s="303"/>
      <c r="BU20" s="303"/>
      <c r="BX20" s="304"/>
      <c r="BY20" s="282"/>
      <c r="BZ20" s="303"/>
      <c r="CA20" s="303"/>
      <c r="CC20" s="303"/>
      <c r="CD20" s="303"/>
      <c r="CE20" s="282"/>
      <c r="CG20" s="282"/>
      <c r="CH20" s="302"/>
      <c r="CI20" s="302"/>
      <c r="CJ20" s="276"/>
      <c r="CK20" s="302"/>
      <c r="CL20" s="302"/>
      <c r="CM20" s="282"/>
      <c r="CN20" s="303"/>
      <c r="CO20" s="303"/>
      <c r="CR20" s="304"/>
      <c r="CS20" s="282"/>
      <c r="CT20" s="303"/>
      <c r="CU20" s="303"/>
      <c r="CW20" s="303"/>
      <c r="CX20" s="303"/>
      <c r="CY20" s="295"/>
      <c r="DA20" s="282"/>
      <c r="DB20" s="302"/>
      <c r="DC20" s="302"/>
      <c r="DD20" s="276"/>
      <c r="DE20" s="302"/>
      <c r="DF20" s="302"/>
      <c r="DG20" s="282"/>
      <c r="DH20" s="303"/>
      <c r="DI20" s="303"/>
      <c r="DL20" s="304"/>
      <c r="DM20" s="282"/>
      <c r="DN20" s="303"/>
      <c r="DO20" s="303"/>
      <c r="DQ20" s="303"/>
      <c r="DR20" s="303"/>
      <c r="DS20" s="295"/>
      <c r="DU20" s="282"/>
      <c r="DV20" s="302"/>
      <c r="DW20" s="302"/>
      <c r="DX20" s="276"/>
      <c r="DY20" s="302"/>
      <c r="DZ20" s="302"/>
      <c r="EA20" s="282"/>
      <c r="EC20" s="305"/>
      <c r="EF20" s="304"/>
      <c r="EG20" s="282"/>
      <c r="EH20" s="303"/>
      <c r="EI20" s="303"/>
      <c r="EK20" s="303"/>
      <c r="EL20" s="303"/>
      <c r="EM20" s="295"/>
      <c r="EO20" s="282"/>
      <c r="EP20" s="302"/>
      <c r="EQ20" s="302"/>
      <c r="ER20" s="276"/>
      <c r="ES20" s="302"/>
      <c r="ET20" s="302"/>
      <c r="EU20" s="282"/>
      <c r="EV20" s="303"/>
      <c r="EW20" s="303"/>
      <c r="EZ20" s="304"/>
      <c r="FA20" s="282"/>
      <c r="FB20" s="303"/>
      <c r="FC20" s="303"/>
      <c r="FE20" s="303"/>
      <c r="FF20" s="303"/>
      <c r="FG20" s="295"/>
      <c r="FI20" s="282"/>
      <c r="FJ20" s="302"/>
      <c r="FK20" s="302"/>
      <c r="FL20" s="276"/>
      <c r="FM20" s="302"/>
      <c r="FN20" s="302"/>
      <c r="FO20" s="282"/>
      <c r="FP20" s="303"/>
      <c r="FQ20" s="303"/>
      <c r="FT20" s="304"/>
      <c r="FU20" s="282"/>
      <c r="FV20" s="303"/>
      <c r="FW20" s="303"/>
      <c r="FY20" s="303"/>
      <c r="FZ20" s="303"/>
      <c r="GA20" s="295"/>
      <c r="GC20" s="282"/>
      <c r="GD20" s="302"/>
      <c r="GE20" s="276"/>
      <c r="GF20" s="276"/>
      <c r="GG20" s="302"/>
      <c r="GH20" s="276"/>
      <c r="GI20" s="306"/>
      <c r="GN20" s="304"/>
      <c r="GU20" s="295"/>
      <c r="GW20" s="282"/>
      <c r="GX20" s="302"/>
      <c r="GY20" s="276"/>
      <c r="GZ20" s="276"/>
      <c r="HA20" s="302"/>
      <c r="HB20" s="276"/>
      <c r="HC20" s="306"/>
      <c r="HH20" s="304"/>
      <c r="HO20" s="295"/>
      <c r="HQ20" s="282"/>
      <c r="HR20" s="302"/>
      <c r="HS20" s="276"/>
      <c r="HT20" s="276"/>
      <c r="HU20" s="302"/>
      <c r="HV20" s="276"/>
      <c r="HW20" s="306"/>
      <c r="IB20" s="304"/>
      <c r="II20" s="295"/>
      <c r="IK20" s="282"/>
      <c r="IL20" s="302"/>
      <c r="IM20" s="276"/>
      <c r="IN20" s="276"/>
      <c r="IO20" s="302"/>
      <c r="IP20" s="276"/>
      <c r="IQ20" s="306"/>
      <c r="IV20" s="304"/>
    </row>
    <row r="21" spans="2:262" s="301" customFormat="1" ht="13.5" customHeight="1">
      <c r="B21" s="276"/>
      <c r="C21" s="295"/>
      <c r="E21" s="282"/>
      <c r="F21" s="302"/>
      <c r="G21" s="303"/>
      <c r="H21" s="276"/>
      <c r="I21" s="302"/>
      <c r="J21" s="303"/>
      <c r="K21" s="303"/>
      <c r="L21" s="303"/>
      <c r="M21" s="303"/>
      <c r="P21" s="304"/>
      <c r="Q21" s="282"/>
      <c r="R21" s="303"/>
      <c r="S21" s="303"/>
      <c r="U21" s="303"/>
      <c r="V21" s="303"/>
      <c r="W21" s="295"/>
      <c r="Y21" s="282"/>
      <c r="Z21" s="302"/>
      <c r="AA21" s="302"/>
      <c r="AB21" s="276"/>
      <c r="AC21" s="302"/>
      <c r="AD21" s="302"/>
      <c r="AE21" s="282"/>
      <c r="AF21" s="303"/>
      <c r="AG21" s="303"/>
      <c r="AJ21" s="304"/>
      <c r="AK21" s="282"/>
      <c r="AM21" s="303"/>
      <c r="AO21" s="303"/>
      <c r="AP21" s="303"/>
      <c r="AQ21" s="295"/>
      <c r="AS21" s="282"/>
      <c r="AT21" s="302"/>
      <c r="AU21" s="302"/>
      <c r="AV21" s="276"/>
      <c r="AW21" s="302"/>
      <c r="AX21" s="302"/>
      <c r="AY21" s="282"/>
      <c r="AZ21" s="303"/>
      <c r="BA21" s="303"/>
      <c r="BD21" s="304"/>
      <c r="BE21" s="282"/>
      <c r="BF21" s="303"/>
      <c r="BG21" s="303"/>
      <c r="BI21" s="303"/>
      <c r="BJ21" s="303"/>
      <c r="BK21" s="295"/>
      <c r="BM21" s="282"/>
      <c r="BN21" s="302"/>
      <c r="BO21" s="302"/>
      <c r="BP21" s="276"/>
      <c r="BQ21" s="302"/>
      <c r="BR21" s="302"/>
      <c r="BS21" s="282"/>
      <c r="BT21" s="303"/>
      <c r="BU21" s="303"/>
      <c r="BX21" s="304"/>
      <c r="BY21" s="282"/>
      <c r="BZ21" s="303"/>
      <c r="CA21" s="303"/>
      <c r="CC21" s="303"/>
      <c r="CD21" s="303"/>
      <c r="CE21" s="282"/>
      <c r="CG21" s="282"/>
      <c r="CH21" s="302"/>
      <c r="CI21" s="302"/>
      <c r="CJ21" s="276"/>
      <c r="CK21" s="302"/>
      <c r="CL21" s="302"/>
      <c r="CM21" s="282"/>
      <c r="CN21" s="303"/>
      <c r="CO21" s="303"/>
      <c r="CR21" s="304"/>
      <c r="CS21" s="282"/>
      <c r="CT21" s="303"/>
      <c r="CU21" s="303"/>
      <c r="CW21" s="303"/>
      <c r="CX21" s="303"/>
      <c r="CY21" s="295"/>
      <c r="DA21" s="282"/>
      <c r="DB21" s="302"/>
      <c r="DC21" s="302"/>
      <c r="DD21" s="276"/>
      <c r="DE21" s="302"/>
      <c r="DF21" s="302"/>
      <c r="DG21" s="282"/>
      <c r="DH21" s="303"/>
      <c r="DI21" s="303"/>
      <c r="DL21" s="304"/>
      <c r="DM21" s="282"/>
      <c r="DN21" s="303"/>
      <c r="DO21" s="303"/>
      <c r="DQ21" s="303"/>
      <c r="DR21" s="303"/>
      <c r="DS21" s="295"/>
      <c r="DU21" s="282"/>
      <c r="DV21" s="302"/>
      <c r="DW21" s="302"/>
      <c r="DX21" s="276"/>
      <c r="DY21" s="302"/>
      <c r="DZ21" s="302"/>
      <c r="EA21" s="282"/>
      <c r="EC21" s="305"/>
      <c r="EF21" s="304"/>
      <c r="EG21" s="282"/>
      <c r="EH21" s="303"/>
      <c r="EI21" s="303"/>
      <c r="EK21" s="303"/>
      <c r="EL21" s="303"/>
      <c r="EM21" s="295"/>
      <c r="EO21" s="282"/>
      <c r="EP21" s="302"/>
      <c r="EQ21" s="302"/>
      <c r="ER21" s="276"/>
      <c r="ES21" s="302"/>
      <c r="ET21" s="302"/>
      <c r="EU21" s="282"/>
      <c r="EV21" s="303"/>
      <c r="EW21" s="303"/>
      <c r="EZ21" s="304"/>
      <c r="FA21" s="282"/>
      <c r="FB21" s="303"/>
      <c r="FC21" s="303"/>
      <c r="FE21" s="303"/>
      <c r="FF21" s="303"/>
      <c r="FG21" s="295"/>
      <c r="FI21" s="282"/>
      <c r="FJ21" s="302"/>
      <c r="FK21" s="302"/>
      <c r="FL21" s="276"/>
      <c r="FM21" s="302"/>
      <c r="FN21" s="302"/>
      <c r="FO21" s="282"/>
      <c r="FP21" s="303"/>
      <c r="FQ21" s="303"/>
      <c r="FT21" s="304"/>
      <c r="FU21" s="282"/>
      <c r="FV21" s="303"/>
      <c r="FW21" s="303"/>
      <c r="FY21" s="303"/>
      <c r="FZ21" s="303"/>
      <c r="GA21" s="295"/>
      <c r="GC21" s="276"/>
      <c r="GD21" s="302"/>
      <c r="GE21" s="282"/>
      <c r="GF21" s="282"/>
      <c r="GG21" s="302"/>
      <c r="GH21" s="282"/>
      <c r="GI21" s="306"/>
      <c r="GN21" s="304"/>
      <c r="GU21" s="295"/>
      <c r="GW21" s="276"/>
      <c r="GX21" s="302"/>
      <c r="GY21" s="282"/>
      <c r="GZ21" s="282"/>
      <c r="HA21" s="302"/>
      <c r="HB21" s="282"/>
      <c r="HC21" s="306"/>
      <c r="HH21" s="304"/>
      <c r="HO21" s="295"/>
      <c r="HQ21" s="276"/>
      <c r="HR21" s="302"/>
      <c r="HS21" s="282"/>
      <c r="HT21" s="282"/>
      <c r="HU21" s="302"/>
      <c r="HV21" s="282"/>
      <c r="HW21" s="306"/>
      <c r="IB21" s="304"/>
      <c r="II21" s="295"/>
      <c r="IK21" s="276"/>
      <c r="IL21" s="302"/>
      <c r="IM21" s="282"/>
      <c r="IN21" s="282"/>
      <c r="IO21" s="302"/>
      <c r="IP21" s="282"/>
      <c r="IQ21" s="306"/>
      <c r="IV21" s="304"/>
    </row>
    <row r="22" spans="2:262" s="301" customFormat="1" ht="13.5" customHeight="1">
      <c r="B22" s="276"/>
      <c r="C22" s="295"/>
      <c r="E22" s="282"/>
      <c r="F22" s="302"/>
      <c r="G22" s="303"/>
      <c r="H22" s="276"/>
      <c r="I22" s="302"/>
      <c r="J22" s="303"/>
      <c r="K22" s="303"/>
      <c r="L22" s="303"/>
      <c r="M22" s="303"/>
      <c r="P22" s="304"/>
      <c r="Q22" s="282"/>
      <c r="R22" s="303"/>
      <c r="S22" s="303"/>
      <c r="U22" s="303"/>
      <c r="V22" s="303"/>
      <c r="W22" s="295"/>
      <c r="Y22" s="282"/>
      <c r="Z22" s="302"/>
      <c r="AA22" s="302"/>
      <c r="AB22" s="276"/>
      <c r="AC22" s="302"/>
      <c r="AD22" s="302"/>
      <c r="AE22" s="282"/>
      <c r="AF22" s="303"/>
      <c r="AG22" s="303"/>
      <c r="AJ22" s="304"/>
      <c r="AK22" s="282"/>
      <c r="AM22" s="303"/>
      <c r="AO22" s="303"/>
      <c r="AP22" s="303"/>
      <c r="AQ22" s="295"/>
      <c r="AS22" s="282"/>
      <c r="AT22" s="302"/>
      <c r="AU22" s="302"/>
      <c r="AV22" s="276"/>
      <c r="AW22" s="302"/>
      <c r="AX22" s="302"/>
      <c r="AY22" s="282"/>
      <c r="AZ22" s="303"/>
      <c r="BA22" s="303"/>
      <c r="BD22" s="304"/>
      <c r="BE22" s="282"/>
      <c r="BF22" s="303"/>
      <c r="BG22" s="303"/>
      <c r="BI22" s="303"/>
      <c r="BJ22" s="303"/>
      <c r="BK22" s="295"/>
      <c r="BM22" s="282"/>
      <c r="BN22" s="302"/>
      <c r="BO22" s="302"/>
      <c r="BP22" s="276"/>
      <c r="BQ22" s="302"/>
      <c r="BR22" s="302"/>
      <c r="BS22" s="282"/>
      <c r="BT22" s="303"/>
      <c r="BU22" s="303"/>
      <c r="BX22" s="304"/>
      <c r="BY22" s="282"/>
      <c r="BZ22" s="303"/>
      <c r="CA22" s="303"/>
      <c r="CC22" s="303"/>
      <c r="CD22" s="303"/>
      <c r="CE22" s="282"/>
      <c r="CG22" s="282"/>
      <c r="CH22" s="302"/>
      <c r="CI22" s="302"/>
      <c r="CJ22" s="276"/>
      <c r="CK22" s="302"/>
      <c r="CL22" s="302"/>
      <c r="CM22" s="282"/>
      <c r="CN22" s="303"/>
      <c r="CO22" s="303"/>
      <c r="CR22" s="304"/>
      <c r="CS22" s="282"/>
      <c r="CT22" s="303"/>
      <c r="CU22" s="303"/>
      <c r="CW22" s="303"/>
      <c r="CX22" s="303"/>
      <c r="CY22" s="295"/>
      <c r="DA22" s="282"/>
      <c r="DB22" s="302"/>
      <c r="DC22" s="302"/>
      <c r="DD22" s="276"/>
      <c r="DE22" s="302"/>
      <c r="DF22" s="302"/>
      <c r="DG22" s="282"/>
      <c r="DH22" s="303"/>
      <c r="DI22" s="303"/>
      <c r="DL22" s="304"/>
      <c r="DM22" s="282"/>
      <c r="DN22" s="303"/>
      <c r="DO22" s="303"/>
      <c r="DQ22" s="303"/>
      <c r="DR22" s="303"/>
      <c r="DS22" s="295"/>
      <c r="DU22" s="282"/>
      <c r="DV22" s="302"/>
      <c r="DW22" s="302"/>
      <c r="DX22" s="276"/>
      <c r="DY22" s="302"/>
      <c r="DZ22" s="302"/>
      <c r="EA22" s="282"/>
      <c r="EC22" s="305"/>
      <c r="EF22" s="304"/>
      <c r="EG22" s="282"/>
      <c r="EH22" s="303"/>
      <c r="EI22" s="303"/>
      <c r="EK22" s="303"/>
      <c r="EL22" s="303"/>
      <c r="EM22" s="295"/>
      <c r="EO22" s="282"/>
      <c r="EP22" s="302"/>
      <c r="EQ22" s="302"/>
      <c r="ER22" s="276"/>
      <c r="ES22" s="302"/>
      <c r="ET22" s="302"/>
      <c r="EU22" s="282"/>
      <c r="EV22" s="303"/>
      <c r="EW22" s="303"/>
      <c r="EZ22" s="304"/>
      <c r="FA22" s="282"/>
      <c r="FB22" s="303"/>
      <c r="FC22" s="303"/>
      <c r="FE22" s="303"/>
      <c r="FF22" s="303"/>
      <c r="FG22" s="295"/>
      <c r="FI22" s="282"/>
      <c r="FJ22" s="302"/>
      <c r="FK22" s="302"/>
      <c r="FL22" s="276"/>
      <c r="FM22" s="302"/>
      <c r="FN22" s="302"/>
      <c r="FO22" s="282"/>
      <c r="FP22" s="303"/>
      <c r="FQ22" s="303"/>
      <c r="FT22" s="304"/>
      <c r="FU22" s="282"/>
      <c r="FV22" s="303"/>
      <c r="FW22" s="303"/>
      <c r="FY22" s="303"/>
      <c r="FZ22" s="303"/>
      <c r="GA22" s="295"/>
      <c r="GC22" s="282"/>
      <c r="GD22" s="302"/>
      <c r="GE22" s="276"/>
      <c r="GF22" s="276"/>
      <c r="GG22" s="302"/>
      <c r="GH22" s="276"/>
      <c r="GI22" s="306"/>
      <c r="GN22" s="304"/>
      <c r="GU22" s="295"/>
      <c r="GW22" s="282"/>
      <c r="GX22" s="302"/>
      <c r="GY22" s="276"/>
      <c r="GZ22" s="276"/>
      <c r="HA22" s="302"/>
      <c r="HB22" s="276"/>
      <c r="HC22" s="306"/>
      <c r="HH22" s="304"/>
      <c r="HO22" s="295"/>
      <c r="HQ22" s="282"/>
      <c r="HR22" s="302"/>
      <c r="HS22" s="276"/>
      <c r="HT22" s="276"/>
      <c r="HU22" s="302"/>
      <c r="HV22" s="276"/>
      <c r="HW22" s="306"/>
      <c r="IB22" s="304"/>
      <c r="II22" s="295"/>
      <c r="IK22" s="282"/>
      <c r="IL22" s="302"/>
      <c r="IM22" s="276"/>
      <c r="IN22" s="276"/>
      <c r="IO22" s="302"/>
      <c r="IP22" s="276"/>
      <c r="IQ22" s="306"/>
      <c r="IV22" s="304"/>
    </row>
    <row r="23" spans="2:262" s="301" customFormat="1" ht="13.5" customHeight="1">
      <c r="B23" s="276"/>
      <c r="C23" s="295"/>
      <c r="E23" s="282"/>
      <c r="F23" s="302"/>
      <c r="G23" s="303"/>
      <c r="H23" s="276"/>
      <c r="I23" s="302"/>
      <c r="J23" s="303"/>
      <c r="K23" s="303"/>
      <c r="L23" s="303"/>
      <c r="M23" s="303"/>
      <c r="P23" s="304"/>
      <c r="Q23" s="282"/>
      <c r="R23" s="303"/>
      <c r="S23" s="303"/>
      <c r="U23" s="303"/>
      <c r="V23" s="303"/>
      <c r="W23" s="295"/>
      <c r="Y23" s="282"/>
      <c r="Z23" s="302"/>
      <c r="AA23" s="302"/>
      <c r="AB23" s="276"/>
      <c r="AC23" s="302"/>
      <c r="AD23" s="302"/>
      <c r="AE23" s="282"/>
      <c r="AF23" s="303"/>
      <c r="AG23" s="303"/>
      <c r="AJ23" s="304"/>
      <c r="AK23" s="282"/>
      <c r="AM23" s="303"/>
      <c r="AO23" s="303"/>
      <c r="AP23" s="303"/>
      <c r="AQ23" s="295"/>
      <c r="AS23" s="282"/>
      <c r="AT23" s="302"/>
      <c r="AU23" s="302"/>
      <c r="AV23" s="276"/>
      <c r="AW23" s="302"/>
      <c r="AX23" s="302"/>
      <c r="AY23" s="282"/>
      <c r="AZ23" s="303"/>
      <c r="BA23" s="303"/>
      <c r="BD23" s="304"/>
      <c r="BE23" s="282"/>
      <c r="BF23" s="303"/>
      <c r="BG23" s="303"/>
      <c r="BI23" s="303"/>
      <c r="BJ23" s="303"/>
      <c r="BK23" s="295"/>
      <c r="BM23" s="282"/>
      <c r="BN23" s="302"/>
      <c r="BO23" s="302"/>
      <c r="BP23" s="276"/>
      <c r="BQ23" s="302"/>
      <c r="BR23" s="302"/>
      <c r="BS23" s="282"/>
      <c r="BT23" s="303"/>
      <c r="BU23" s="303"/>
      <c r="BX23" s="304"/>
      <c r="BY23" s="282"/>
      <c r="BZ23" s="303"/>
      <c r="CA23" s="303"/>
      <c r="CC23" s="303"/>
      <c r="CD23" s="303"/>
      <c r="CE23" s="282"/>
      <c r="CG23" s="282"/>
      <c r="CH23" s="302"/>
      <c r="CI23" s="302"/>
      <c r="CJ23" s="276"/>
      <c r="CK23" s="302"/>
      <c r="CL23" s="302"/>
      <c r="CM23" s="282"/>
      <c r="CN23" s="303"/>
      <c r="CO23" s="303"/>
      <c r="CR23" s="304"/>
      <c r="CS23" s="282"/>
      <c r="CT23" s="303"/>
      <c r="CU23" s="303"/>
      <c r="CW23" s="303"/>
      <c r="CX23" s="303"/>
      <c r="CY23" s="295"/>
      <c r="DA23" s="282"/>
      <c r="DB23" s="302"/>
      <c r="DC23" s="302"/>
      <c r="DD23" s="276"/>
      <c r="DE23" s="302"/>
      <c r="DF23" s="302"/>
      <c r="DG23" s="282"/>
      <c r="DH23" s="303"/>
      <c r="DI23" s="303"/>
      <c r="DL23" s="304"/>
      <c r="DM23" s="282"/>
      <c r="DN23" s="303"/>
      <c r="DO23" s="303"/>
      <c r="DQ23" s="303"/>
      <c r="DR23" s="303"/>
      <c r="DS23" s="295"/>
      <c r="DU23" s="282"/>
      <c r="DV23" s="302"/>
      <c r="DW23" s="302"/>
      <c r="DX23" s="276"/>
      <c r="DY23" s="302"/>
      <c r="DZ23" s="302"/>
      <c r="EA23" s="282"/>
      <c r="EC23" s="305"/>
      <c r="EF23" s="304"/>
      <c r="EG23" s="282"/>
      <c r="EH23" s="303"/>
      <c r="EI23" s="303"/>
      <c r="EK23" s="303"/>
      <c r="EL23" s="303"/>
      <c r="EM23" s="295"/>
      <c r="EO23" s="282"/>
      <c r="EP23" s="302"/>
      <c r="EQ23" s="302"/>
      <c r="ER23" s="276"/>
      <c r="ES23" s="302"/>
      <c r="ET23" s="302"/>
      <c r="EU23" s="282"/>
      <c r="EV23" s="303"/>
      <c r="EW23" s="303"/>
      <c r="EZ23" s="304"/>
      <c r="FA23" s="282"/>
      <c r="FB23" s="303"/>
      <c r="FC23" s="303"/>
      <c r="FE23" s="303"/>
      <c r="FF23" s="303"/>
      <c r="FG23" s="295"/>
      <c r="FI23" s="282"/>
      <c r="FJ23" s="302"/>
      <c r="FK23" s="302"/>
      <c r="FL23" s="276"/>
      <c r="FM23" s="302"/>
      <c r="FN23" s="302"/>
      <c r="FO23" s="282"/>
      <c r="FP23" s="303"/>
      <c r="FQ23" s="303"/>
      <c r="FT23" s="304"/>
      <c r="FU23" s="282"/>
      <c r="FV23" s="303"/>
      <c r="FW23" s="303"/>
      <c r="FY23" s="303"/>
      <c r="FZ23" s="303"/>
      <c r="GA23" s="295"/>
      <c r="GC23" s="276"/>
      <c r="GD23" s="302"/>
      <c r="GE23" s="276"/>
      <c r="GF23" s="276"/>
      <c r="GG23" s="302"/>
      <c r="GH23" s="276"/>
      <c r="GI23" s="306"/>
      <c r="GN23" s="304"/>
      <c r="GU23" s="295"/>
      <c r="GW23" s="276"/>
      <c r="GX23" s="302"/>
      <c r="GY23" s="276"/>
      <c r="GZ23" s="276"/>
      <c r="HA23" s="302"/>
      <c r="HB23" s="276"/>
      <c r="HC23" s="306"/>
      <c r="HH23" s="304"/>
      <c r="HO23" s="295"/>
      <c r="HQ23" s="276"/>
      <c r="HR23" s="302"/>
      <c r="HS23" s="276"/>
      <c r="HT23" s="276"/>
      <c r="HU23" s="302"/>
      <c r="HV23" s="276"/>
      <c r="HW23" s="306"/>
      <c r="IB23" s="304"/>
      <c r="II23" s="295"/>
      <c r="IK23" s="276"/>
      <c r="IL23" s="302"/>
      <c r="IM23" s="276"/>
      <c r="IN23" s="276"/>
      <c r="IO23" s="302"/>
      <c r="IP23" s="276"/>
      <c r="IQ23" s="306"/>
      <c r="IV23" s="304"/>
    </row>
    <row r="24" spans="2:262" s="301" customFormat="1" ht="13.5" customHeight="1">
      <c r="B24" s="276"/>
      <c r="C24" s="295"/>
      <c r="E24" s="282"/>
      <c r="F24" s="302"/>
      <c r="G24" s="303"/>
      <c r="H24" s="276"/>
      <c r="I24" s="302"/>
      <c r="J24" s="303"/>
      <c r="K24" s="303"/>
      <c r="L24" s="303"/>
      <c r="M24" s="303"/>
      <c r="P24" s="304"/>
      <c r="Q24" s="282"/>
      <c r="R24" s="303"/>
      <c r="S24" s="303"/>
      <c r="U24" s="303"/>
      <c r="V24" s="303"/>
      <c r="W24" s="295"/>
      <c r="Y24" s="282"/>
      <c r="Z24" s="302"/>
      <c r="AA24" s="302"/>
      <c r="AB24" s="276"/>
      <c r="AC24" s="302"/>
      <c r="AD24" s="302"/>
      <c r="AE24" s="282"/>
      <c r="AF24" s="303"/>
      <c r="AG24" s="303"/>
      <c r="AJ24" s="304"/>
      <c r="AK24" s="282"/>
      <c r="AM24" s="303"/>
      <c r="AO24" s="303"/>
      <c r="AP24" s="303"/>
      <c r="AQ24" s="295"/>
      <c r="AS24" s="282"/>
      <c r="AT24" s="302"/>
      <c r="AU24" s="302"/>
      <c r="AV24" s="276"/>
      <c r="AW24" s="302"/>
      <c r="AX24" s="302"/>
      <c r="AY24" s="282"/>
      <c r="AZ24" s="303"/>
      <c r="BA24" s="303"/>
      <c r="BD24" s="304"/>
      <c r="BE24" s="282"/>
      <c r="BF24" s="303"/>
      <c r="BG24" s="303"/>
      <c r="BI24" s="303"/>
      <c r="BJ24" s="303"/>
      <c r="BK24" s="295"/>
      <c r="BM24" s="282"/>
      <c r="BN24" s="302"/>
      <c r="BO24" s="302"/>
      <c r="BP24" s="276"/>
      <c r="BQ24" s="302"/>
      <c r="BR24" s="302"/>
      <c r="BS24" s="282"/>
      <c r="BT24" s="303"/>
      <c r="BU24" s="303"/>
      <c r="BX24" s="304"/>
      <c r="BY24" s="282"/>
      <c r="BZ24" s="303"/>
      <c r="CA24" s="303"/>
      <c r="CC24" s="303"/>
      <c r="CD24" s="303"/>
      <c r="CE24" s="282"/>
      <c r="CG24" s="282"/>
      <c r="CH24" s="302"/>
      <c r="CI24" s="302"/>
      <c r="CJ24" s="276"/>
      <c r="CK24" s="302"/>
      <c r="CL24" s="302"/>
      <c r="CM24" s="282"/>
      <c r="CN24" s="303"/>
      <c r="CO24" s="303"/>
      <c r="CR24" s="304"/>
      <c r="CS24" s="282"/>
      <c r="CT24" s="303"/>
      <c r="CU24" s="303"/>
      <c r="CW24" s="303"/>
      <c r="CX24" s="303"/>
      <c r="CY24" s="295"/>
      <c r="DA24" s="282"/>
      <c r="DB24" s="302"/>
      <c r="DC24" s="302"/>
      <c r="DD24" s="276"/>
      <c r="DE24" s="302"/>
      <c r="DF24" s="302"/>
      <c r="DG24" s="282"/>
      <c r="DH24" s="303"/>
      <c r="DI24" s="303"/>
      <c r="DL24" s="304"/>
      <c r="DM24" s="282"/>
      <c r="DN24" s="303"/>
      <c r="DO24" s="303"/>
      <c r="DQ24" s="303"/>
      <c r="DR24" s="303"/>
      <c r="DS24" s="295"/>
      <c r="DU24" s="282"/>
      <c r="DV24" s="302"/>
      <c r="DW24" s="302"/>
      <c r="DX24" s="276"/>
      <c r="DY24" s="302"/>
      <c r="DZ24" s="302"/>
      <c r="EA24" s="282"/>
      <c r="EC24" s="305"/>
      <c r="EF24" s="304"/>
      <c r="EG24" s="282"/>
      <c r="EH24" s="303"/>
      <c r="EI24" s="303"/>
      <c r="EK24" s="303"/>
      <c r="EL24" s="303"/>
      <c r="EM24" s="295"/>
      <c r="EO24" s="282"/>
      <c r="EP24" s="302"/>
      <c r="EQ24" s="302"/>
      <c r="ER24" s="276"/>
      <c r="ES24" s="302"/>
      <c r="ET24" s="302"/>
      <c r="EU24" s="282"/>
      <c r="EV24" s="303"/>
      <c r="EW24" s="303"/>
      <c r="EZ24" s="304"/>
      <c r="FA24" s="282"/>
      <c r="FB24" s="303"/>
      <c r="FC24" s="303"/>
      <c r="FE24" s="303"/>
      <c r="FF24" s="303"/>
      <c r="FG24" s="295"/>
      <c r="FI24" s="282"/>
      <c r="FJ24" s="302"/>
      <c r="FK24" s="302"/>
      <c r="FL24" s="276"/>
      <c r="FM24" s="302"/>
      <c r="FN24" s="302"/>
      <c r="FO24" s="282"/>
      <c r="FP24" s="303"/>
      <c r="FQ24" s="303"/>
      <c r="FT24" s="304"/>
      <c r="FU24" s="282"/>
      <c r="FV24" s="303"/>
      <c r="FW24" s="303"/>
      <c r="FY24" s="303"/>
      <c r="FZ24" s="303"/>
      <c r="GA24" s="295"/>
      <c r="GC24" s="276"/>
      <c r="GD24" s="302"/>
      <c r="GE24" s="276"/>
      <c r="GF24" s="276"/>
      <c r="GG24" s="302"/>
      <c r="GH24" s="276"/>
      <c r="GI24" s="306"/>
      <c r="GN24" s="304"/>
      <c r="GU24" s="295"/>
      <c r="GW24" s="276"/>
      <c r="GX24" s="302"/>
      <c r="GY24" s="276"/>
      <c r="GZ24" s="276"/>
      <c r="HA24" s="302"/>
      <c r="HB24" s="276"/>
      <c r="HC24" s="306"/>
      <c r="HH24" s="304"/>
      <c r="HO24" s="295"/>
      <c r="HQ24" s="276"/>
      <c r="HR24" s="302"/>
      <c r="HS24" s="276"/>
      <c r="HT24" s="276"/>
      <c r="HU24" s="302"/>
      <c r="HV24" s="276"/>
      <c r="HW24" s="306"/>
      <c r="IB24" s="304"/>
      <c r="II24" s="295"/>
      <c r="IK24" s="276"/>
      <c r="IL24" s="302"/>
      <c r="IM24" s="276"/>
      <c r="IN24" s="276"/>
      <c r="IO24" s="302"/>
      <c r="IP24" s="276"/>
      <c r="IQ24" s="306"/>
      <c r="IV24" s="304"/>
    </row>
    <row r="25" spans="2:262" s="301" customFormat="1" ht="13.5" customHeight="1">
      <c r="B25" s="276"/>
      <c r="C25" s="295"/>
      <c r="E25" s="282"/>
      <c r="F25" s="302"/>
      <c r="G25" s="303"/>
      <c r="H25" s="276"/>
      <c r="I25" s="302"/>
      <c r="J25" s="303"/>
      <c r="K25" s="303"/>
      <c r="L25" s="303"/>
      <c r="M25" s="303"/>
      <c r="P25" s="304"/>
      <c r="Q25" s="282"/>
      <c r="R25" s="303"/>
      <c r="S25" s="303"/>
      <c r="U25" s="303"/>
      <c r="V25" s="303"/>
      <c r="W25" s="295"/>
      <c r="Y25" s="282"/>
      <c r="Z25" s="302"/>
      <c r="AA25" s="302"/>
      <c r="AB25" s="276"/>
      <c r="AC25" s="302"/>
      <c r="AD25" s="302"/>
      <c r="AE25" s="282"/>
      <c r="AF25" s="303"/>
      <c r="AG25" s="303"/>
      <c r="AJ25" s="304"/>
      <c r="AK25" s="282"/>
      <c r="AM25" s="303"/>
      <c r="AO25" s="303"/>
      <c r="AP25" s="303"/>
      <c r="AQ25" s="295"/>
      <c r="AS25" s="282"/>
      <c r="AT25" s="302"/>
      <c r="AU25" s="302"/>
      <c r="AV25" s="276"/>
      <c r="AW25" s="302"/>
      <c r="AX25" s="302"/>
      <c r="AY25" s="282"/>
      <c r="AZ25" s="303"/>
      <c r="BA25" s="303"/>
      <c r="BD25" s="304"/>
      <c r="BE25" s="282"/>
      <c r="BF25" s="303"/>
      <c r="BG25" s="303"/>
      <c r="BI25" s="303"/>
      <c r="BJ25" s="303"/>
      <c r="BK25" s="295"/>
      <c r="BM25" s="282"/>
      <c r="BN25" s="302"/>
      <c r="BO25" s="302"/>
      <c r="BP25" s="276"/>
      <c r="BQ25" s="302"/>
      <c r="BR25" s="302"/>
      <c r="BS25" s="282"/>
      <c r="BT25" s="303"/>
      <c r="BU25" s="303"/>
      <c r="BX25" s="304"/>
      <c r="BY25" s="282"/>
      <c r="BZ25" s="303"/>
      <c r="CA25" s="303"/>
      <c r="CC25" s="303"/>
      <c r="CD25" s="303"/>
      <c r="CE25" s="282"/>
      <c r="CG25" s="282"/>
      <c r="CH25" s="302"/>
      <c r="CI25" s="302"/>
      <c r="CJ25" s="276"/>
      <c r="CK25" s="302"/>
      <c r="CL25" s="302"/>
      <c r="CM25" s="282"/>
      <c r="CN25" s="303"/>
      <c r="CO25" s="303"/>
      <c r="CR25" s="304"/>
      <c r="CS25" s="282"/>
      <c r="CT25" s="303"/>
      <c r="CU25" s="303"/>
      <c r="CW25" s="303"/>
      <c r="CX25" s="303"/>
      <c r="CY25" s="295"/>
      <c r="DA25" s="282"/>
      <c r="DB25" s="302"/>
      <c r="DC25" s="302"/>
      <c r="DD25" s="276"/>
      <c r="DE25" s="302"/>
      <c r="DF25" s="302"/>
      <c r="DG25" s="282"/>
      <c r="DH25" s="303"/>
      <c r="DI25" s="303"/>
      <c r="DL25" s="304"/>
      <c r="DM25" s="282"/>
      <c r="DN25" s="303"/>
      <c r="DO25" s="303"/>
      <c r="DQ25" s="303"/>
      <c r="DR25" s="303"/>
      <c r="DS25" s="295"/>
      <c r="DU25" s="282"/>
      <c r="DV25" s="302"/>
      <c r="DW25" s="302"/>
      <c r="DX25" s="276"/>
      <c r="DY25" s="302"/>
      <c r="DZ25" s="302"/>
      <c r="EA25" s="282"/>
      <c r="EC25" s="305"/>
      <c r="EF25" s="304"/>
      <c r="EG25" s="282"/>
      <c r="EH25" s="303"/>
      <c r="EI25" s="303"/>
      <c r="EK25" s="303"/>
      <c r="EL25" s="303"/>
      <c r="EM25" s="295"/>
      <c r="EO25" s="282"/>
      <c r="EP25" s="302"/>
      <c r="EQ25" s="302"/>
      <c r="ER25" s="276"/>
      <c r="ES25" s="302"/>
      <c r="ET25" s="302"/>
      <c r="EU25" s="282"/>
      <c r="EV25" s="303"/>
      <c r="EW25" s="303"/>
      <c r="EZ25" s="304"/>
      <c r="FA25" s="282"/>
      <c r="FB25" s="303"/>
      <c r="FC25" s="303"/>
      <c r="FE25" s="303"/>
      <c r="FF25" s="303"/>
      <c r="FG25" s="295"/>
      <c r="FI25" s="282"/>
      <c r="FJ25" s="302"/>
      <c r="FK25" s="302"/>
      <c r="FL25" s="276"/>
      <c r="FM25" s="302"/>
      <c r="FN25" s="302"/>
      <c r="FO25" s="282"/>
      <c r="FP25" s="303"/>
      <c r="FQ25" s="303"/>
      <c r="FT25" s="304"/>
      <c r="FU25" s="282"/>
      <c r="FV25" s="303"/>
      <c r="FW25" s="303"/>
      <c r="FY25" s="303"/>
      <c r="FZ25" s="303"/>
      <c r="GA25" s="295"/>
      <c r="GC25" s="276"/>
      <c r="GD25" s="302"/>
      <c r="GE25" s="276"/>
      <c r="GF25" s="276"/>
      <c r="GG25" s="302"/>
      <c r="GH25" s="276"/>
      <c r="GI25" s="306"/>
      <c r="GN25" s="304"/>
      <c r="GU25" s="295"/>
      <c r="GW25" s="276"/>
      <c r="GX25" s="302"/>
      <c r="GY25" s="276"/>
      <c r="GZ25" s="276"/>
      <c r="HA25" s="302"/>
      <c r="HB25" s="276"/>
      <c r="HC25" s="306"/>
      <c r="HH25" s="304"/>
      <c r="HO25" s="295"/>
      <c r="HQ25" s="276"/>
      <c r="HR25" s="302"/>
      <c r="HS25" s="276"/>
      <c r="HT25" s="276"/>
      <c r="HU25" s="302"/>
      <c r="HV25" s="276"/>
      <c r="HW25" s="306"/>
      <c r="IB25" s="304"/>
      <c r="II25" s="295"/>
      <c r="IK25" s="276"/>
      <c r="IL25" s="302"/>
      <c r="IM25" s="276"/>
      <c r="IN25" s="276"/>
      <c r="IO25" s="302"/>
      <c r="IP25" s="276"/>
      <c r="IQ25" s="306"/>
      <c r="IV25" s="304"/>
    </row>
    <row r="26" spans="2:262" s="301" customFormat="1" ht="13.5" customHeight="1">
      <c r="B26" s="276"/>
      <c r="C26" s="295"/>
      <c r="E26" s="282"/>
      <c r="F26" s="302"/>
      <c r="G26" s="303"/>
      <c r="H26" s="276"/>
      <c r="I26" s="302"/>
      <c r="J26" s="303"/>
      <c r="K26" s="303"/>
      <c r="L26" s="303"/>
      <c r="M26" s="303"/>
      <c r="P26" s="304"/>
      <c r="Q26" s="282"/>
      <c r="R26" s="303"/>
      <c r="S26" s="303"/>
      <c r="U26" s="303"/>
      <c r="V26" s="303"/>
      <c r="W26" s="295"/>
      <c r="Y26" s="282"/>
      <c r="Z26" s="302"/>
      <c r="AA26" s="302"/>
      <c r="AB26" s="276"/>
      <c r="AC26" s="302"/>
      <c r="AD26" s="302"/>
      <c r="AE26" s="282"/>
      <c r="AF26" s="303"/>
      <c r="AG26" s="303"/>
      <c r="AJ26" s="304"/>
      <c r="AK26" s="282"/>
      <c r="AM26" s="303"/>
      <c r="AO26" s="303"/>
      <c r="AP26" s="303"/>
      <c r="AQ26" s="295"/>
      <c r="AS26" s="282"/>
      <c r="AT26" s="302"/>
      <c r="AU26" s="302"/>
      <c r="AV26" s="276"/>
      <c r="AW26" s="302"/>
      <c r="AX26" s="302"/>
      <c r="AY26" s="282"/>
      <c r="AZ26" s="303"/>
      <c r="BA26" s="303"/>
      <c r="BD26" s="304"/>
      <c r="BE26" s="282"/>
      <c r="BF26" s="303"/>
      <c r="BG26" s="303"/>
      <c r="BI26" s="303"/>
      <c r="BJ26" s="303"/>
      <c r="BK26" s="295"/>
      <c r="BM26" s="282"/>
      <c r="BN26" s="302"/>
      <c r="BO26" s="302"/>
      <c r="BP26" s="276"/>
      <c r="BQ26" s="302"/>
      <c r="BR26" s="302"/>
      <c r="BS26" s="282"/>
      <c r="BT26" s="303"/>
      <c r="BU26" s="303"/>
      <c r="BX26" s="304"/>
      <c r="BY26" s="282"/>
      <c r="BZ26" s="303"/>
      <c r="CA26" s="303"/>
      <c r="CC26" s="303"/>
      <c r="CD26" s="303"/>
      <c r="CE26" s="282"/>
      <c r="CG26" s="282"/>
      <c r="CH26" s="302"/>
      <c r="CI26" s="302"/>
      <c r="CJ26" s="276"/>
      <c r="CK26" s="302"/>
      <c r="CL26" s="302"/>
      <c r="CM26" s="282"/>
      <c r="CN26" s="303"/>
      <c r="CO26" s="303"/>
      <c r="CR26" s="304"/>
      <c r="CS26" s="282"/>
      <c r="CT26" s="303"/>
      <c r="CU26" s="303"/>
      <c r="CW26" s="303"/>
      <c r="CX26" s="303"/>
      <c r="CY26" s="295"/>
      <c r="DA26" s="282"/>
      <c r="DB26" s="302"/>
      <c r="DC26" s="302"/>
      <c r="DD26" s="276"/>
      <c r="DE26" s="302"/>
      <c r="DF26" s="302"/>
      <c r="DG26" s="282"/>
      <c r="DH26" s="303"/>
      <c r="DI26" s="303"/>
      <c r="DL26" s="304"/>
      <c r="DM26" s="282"/>
      <c r="DN26" s="303"/>
      <c r="DO26" s="303"/>
      <c r="DQ26" s="303"/>
      <c r="DR26" s="303"/>
      <c r="DS26" s="295"/>
      <c r="DU26" s="282"/>
      <c r="DV26" s="302"/>
      <c r="DW26" s="302"/>
      <c r="DX26" s="276"/>
      <c r="DY26" s="302"/>
      <c r="DZ26" s="302"/>
      <c r="EA26" s="282"/>
      <c r="EC26" s="305"/>
      <c r="EF26" s="304"/>
      <c r="EG26" s="282"/>
      <c r="EH26" s="303"/>
      <c r="EI26" s="303"/>
      <c r="EK26" s="303"/>
      <c r="EL26" s="303"/>
      <c r="EM26" s="295"/>
      <c r="EO26" s="282"/>
      <c r="EP26" s="302"/>
      <c r="EQ26" s="302"/>
      <c r="ER26" s="276"/>
      <c r="ES26" s="302"/>
      <c r="ET26" s="302"/>
      <c r="EU26" s="282"/>
      <c r="EV26" s="303"/>
      <c r="EW26" s="303"/>
      <c r="EZ26" s="304"/>
      <c r="FA26" s="282"/>
      <c r="FB26" s="303"/>
      <c r="FC26" s="303"/>
      <c r="FE26" s="303"/>
      <c r="FF26" s="303"/>
      <c r="FG26" s="295"/>
      <c r="FI26" s="282"/>
      <c r="FJ26" s="302"/>
      <c r="FK26" s="302"/>
      <c r="FL26" s="276"/>
      <c r="FM26" s="302"/>
      <c r="FN26" s="302"/>
      <c r="FO26" s="282"/>
      <c r="FP26" s="303"/>
      <c r="FQ26" s="303"/>
      <c r="FT26" s="304"/>
      <c r="FU26" s="282"/>
      <c r="FV26" s="303"/>
      <c r="FW26" s="303"/>
      <c r="FY26" s="303"/>
      <c r="FZ26" s="303"/>
      <c r="GA26" s="295"/>
      <c r="GC26" s="276"/>
      <c r="GD26" s="302"/>
      <c r="GE26" s="276"/>
      <c r="GF26" s="276"/>
      <c r="GG26" s="302"/>
      <c r="GH26" s="276"/>
      <c r="GI26" s="306"/>
      <c r="GN26" s="304"/>
      <c r="GU26" s="295"/>
      <c r="GW26" s="276"/>
      <c r="GX26" s="302"/>
      <c r="GY26" s="276"/>
      <c r="GZ26" s="276"/>
      <c r="HA26" s="302"/>
      <c r="HB26" s="276"/>
      <c r="HC26" s="306"/>
      <c r="HH26" s="304"/>
      <c r="HO26" s="295"/>
      <c r="HQ26" s="276"/>
      <c r="HR26" s="302"/>
      <c r="HS26" s="276"/>
      <c r="HT26" s="276"/>
      <c r="HU26" s="302"/>
      <c r="HV26" s="276"/>
      <c r="HW26" s="306"/>
      <c r="IB26" s="304"/>
      <c r="II26" s="295"/>
      <c r="IK26" s="276"/>
      <c r="IL26" s="302"/>
      <c r="IM26" s="276"/>
      <c r="IN26" s="276"/>
      <c r="IO26" s="302"/>
      <c r="IP26" s="276"/>
      <c r="IQ26" s="306"/>
      <c r="IV26" s="304"/>
    </row>
    <row r="27" spans="2:262" s="301" customFormat="1" ht="13.5" customHeight="1">
      <c r="B27" s="276"/>
      <c r="C27" s="295"/>
      <c r="E27" s="282"/>
      <c r="F27" s="302"/>
      <c r="G27" s="303"/>
      <c r="H27" s="276"/>
      <c r="I27" s="302"/>
      <c r="J27" s="303"/>
      <c r="K27" s="303"/>
      <c r="L27" s="303"/>
      <c r="M27" s="303"/>
      <c r="P27" s="304"/>
      <c r="Q27" s="282"/>
      <c r="R27" s="303"/>
      <c r="S27" s="303"/>
      <c r="U27" s="303"/>
      <c r="V27" s="303"/>
      <c r="W27" s="295"/>
      <c r="Y27" s="282"/>
      <c r="Z27" s="302"/>
      <c r="AA27" s="302"/>
      <c r="AB27" s="276"/>
      <c r="AC27" s="302"/>
      <c r="AD27" s="302"/>
      <c r="AE27" s="282"/>
      <c r="AF27" s="303"/>
      <c r="AG27" s="303"/>
      <c r="AJ27" s="304"/>
      <c r="AK27" s="282"/>
      <c r="AM27" s="303"/>
      <c r="AO27" s="303"/>
      <c r="AP27" s="303"/>
      <c r="AQ27" s="295"/>
      <c r="AS27" s="282"/>
      <c r="AT27" s="302"/>
      <c r="AU27" s="302"/>
      <c r="AV27" s="276"/>
      <c r="AW27" s="302"/>
      <c r="AX27" s="302"/>
      <c r="AY27" s="282"/>
      <c r="AZ27" s="303"/>
      <c r="BA27" s="303"/>
      <c r="BD27" s="304"/>
      <c r="BE27" s="282"/>
      <c r="BF27" s="303"/>
      <c r="BG27" s="303"/>
      <c r="BI27" s="303"/>
      <c r="BJ27" s="303"/>
      <c r="BK27" s="295"/>
      <c r="BM27" s="282"/>
      <c r="BN27" s="302"/>
      <c r="BO27" s="302"/>
      <c r="BP27" s="276"/>
      <c r="BQ27" s="302"/>
      <c r="BR27" s="302"/>
      <c r="BS27" s="282"/>
      <c r="BT27" s="303"/>
      <c r="BU27" s="303"/>
      <c r="BX27" s="304"/>
      <c r="BY27" s="282"/>
      <c r="BZ27" s="303"/>
      <c r="CA27" s="303"/>
      <c r="CC27" s="303"/>
      <c r="CD27" s="303"/>
      <c r="CE27" s="282"/>
      <c r="CG27" s="282"/>
      <c r="CH27" s="302"/>
      <c r="CI27" s="302"/>
      <c r="CJ27" s="276"/>
      <c r="CK27" s="302"/>
      <c r="CL27" s="302"/>
      <c r="CM27" s="282"/>
      <c r="CN27" s="303"/>
      <c r="CO27" s="303"/>
      <c r="CR27" s="304"/>
      <c r="CS27" s="282"/>
      <c r="CT27" s="303"/>
      <c r="CU27" s="303"/>
      <c r="CW27" s="303"/>
      <c r="CX27" s="303"/>
      <c r="CY27" s="295"/>
      <c r="DA27" s="282"/>
      <c r="DB27" s="302"/>
      <c r="DC27" s="302"/>
      <c r="DD27" s="276"/>
      <c r="DE27" s="302"/>
      <c r="DF27" s="302"/>
      <c r="DG27" s="282"/>
      <c r="DH27" s="303"/>
      <c r="DI27" s="303"/>
      <c r="DL27" s="304"/>
      <c r="DM27" s="282"/>
      <c r="DN27" s="303"/>
      <c r="DO27" s="303"/>
      <c r="DQ27" s="303"/>
      <c r="DR27" s="303"/>
      <c r="DS27" s="295"/>
      <c r="DU27" s="282"/>
      <c r="DV27" s="302"/>
      <c r="DW27" s="302"/>
      <c r="DX27" s="276"/>
      <c r="DY27" s="302"/>
      <c r="DZ27" s="302"/>
      <c r="EA27" s="282"/>
      <c r="EC27" s="305"/>
      <c r="EF27" s="304"/>
      <c r="EG27" s="282"/>
      <c r="EH27" s="303"/>
      <c r="EI27" s="303"/>
      <c r="EK27" s="303"/>
      <c r="EL27" s="303"/>
      <c r="EM27" s="295"/>
      <c r="EO27" s="282"/>
      <c r="EP27" s="302"/>
      <c r="EQ27" s="302"/>
      <c r="ER27" s="276"/>
      <c r="ES27" s="302"/>
      <c r="ET27" s="302"/>
      <c r="EU27" s="282"/>
      <c r="EV27" s="303"/>
      <c r="EW27" s="303"/>
      <c r="EZ27" s="304"/>
      <c r="FA27" s="282"/>
      <c r="FB27" s="303"/>
      <c r="FC27" s="303"/>
      <c r="FE27" s="303"/>
      <c r="FF27" s="303"/>
      <c r="FG27" s="295"/>
      <c r="FI27" s="282"/>
      <c r="FJ27" s="302"/>
      <c r="FK27" s="302"/>
      <c r="FL27" s="276"/>
      <c r="FM27" s="302"/>
      <c r="FN27" s="302"/>
      <c r="FO27" s="282"/>
      <c r="FP27" s="303"/>
      <c r="FQ27" s="303"/>
      <c r="FT27" s="304"/>
      <c r="FU27" s="282"/>
      <c r="FV27" s="303"/>
      <c r="FW27" s="303"/>
      <c r="FY27" s="303"/>
      <c r="FZ27" s="303"/>
      <c r="GA27" s="277"/>
      <c r="GB27" s="308"/>
      <c r="GC27" s="308"/>
      <c r="GD27" s="309"/>
      <c r="GE27" s="282"/>
      <c r="GF27" s="282"/>
      <c r="GG27" s="302"/>
      <c r="GH27" s="282"/>
      <c r="GI27" s="278"/>
      <c r="GJ27" s="276"/>
      <c r="GK27" s="276"/>
      <c r="GL27" s="276"/>
      <c r="GM27" s="276"/>
      <c r="GN27" s="279"/>
      <c r="GO27" s="276"/>
      <c r="GP27" s="276"/>
      <c r="GQ27" s="276"/>
      <c r="GR27" s="276"/>
      <c r="GS27" s="276"/>
      <c r="GT27" s="276"/>
      <c r="GU27" s="277"/>
      <c r="GV27" s="308"/>
      <c r="GW27" s="308"/>
      <c r="GX27" s="309"/>
      <c r="GY27" s="282"/>
      <c r="GZ27" s="282"/>
      <c r="HA27" s="302"/>
      <c r="HB27" s="282"/>
      <c r="HC27" s="278"/>
      <c r="HD27" s="276"/>
      <c r="HE27" s="276"/>
      <c r="HF27" s="276"/>
      <c r="HG27" s="276"/>
      <c r="HH27" s="279"/>
      <c r="HI27" s="276"/>
      <c r="HJ27" s="276"/>
      <c r="HK27" s="276"/>
      <c r="HL27" s="276"/>
      <c r="HM27" s="276"/>
      <c r="HN27" s="276"/>
      <c r="HO27" s="277"/>
      <c r="HP27" s="308"/>
      <c r="HQ27" s="308"/>
      <c r="HR27" s="309"/>
      <c r="HS27" s="282"/>
      <c r="HT27" s="282"/>
      <c r="HU27" s="302"/>
      <c r="HV27" s="282"/>
      <c r="HW27" s="278"/>
      <c r="HX27" s="276"/>
      <c r="HY27" s="276"/>
      <c r="HZ27" s="276"/>
      <c r="IA27" s="276"/>
      <c r="IB27" s="279"/>
      <c r="IC27" s="276"/>
      <c r="ID27" s="276"/>
      <c r="IE27" s="276"/>
      <c r="IF27" s="276"/>
      <c r="IG27" s="276"/>
      <c r="IH27" s="276"/>
      <c r="II27" s="277"/>
      <c r="IJ27" s="308"/>
      <c r="IK27" s="308"/>
      <c r="IL27" s="309"/>
      <c r="IM27" s="282"/>
      <c r="IN27" s="282"/>
      <c r="IO27" s="302"/>
      <c r="IP27" s="282"/>
      <c r="IQ27" s="278"/>
      <c r="IR27" s="276"/>
      <c r="IS27" s="276"/>
      <c r="IT27" s="276"/>
      <c r="IU27" s="276"/>
      <c r="IV27" s="279"/>
      <c r="IW27" s="276"/>
      <c r="IX27" s="276"/>
      <c r="IY27" s="276"/>
      <c r="IZ27" s="276"/>
      <c r="JA27" s="276"/>
      <c r="JB27" s="276"/>
    </row>
    <row r="28" spans="2:262" s="301" customFormat="1" ht="13.5" customHeight="1">
      <c r="B28" s="276"/>
      <c r="C28" s="295"/>
      <c r="E28" s="282"/>
      <c r="F28" s="302"/>
      <c r="G28" s="303"/>
      <c r="H28" s="276"/>
      <c r="I28" s="302"/>
      <c r="J28" s="303"/>
      <c r="K28" s="303"/>
      <c r="L28" s="303"/>
      <c r="M28" s="303"/>
      <c r="P28" s="304"/>
      <c r="Q28" s="282"/>
      <c r="R28" s="303"/>
      <c r="S28" s="303"/>
      <c r="U28" s="303"/>
      <c r="V28" s="303"/>
      <c r="W28" s="295"/>
      <c r="Y28" s="282"/>
      <c r="Z28" s="302"/>
      <c r="AA28" s="302"/>
      <c r="AB28" s="276"/>
      <c r="AC28" s="302"/>
      <c r="AD28" s="302"/>
      <c r="AE28" s="282"/>
      <c r="AF28" s="303"/>
      <c r="AG28" s="303"/>
      <c r="AJ28" s="304"/>
      <c r="AK28" s="282"/>
      <c r="AM28" s="303"/>
      <c r="AO28" s="303"/>
      <c r="AP28" s="303"/>
      <c r="AQ28" s="295"/>
      <c r="AS28" s="282"/>
      <c r="AT28" s="302"/>
      <c r="AU28" s="302"/>
      <c r="AV28" s="276"/>
      <c r="AW28" s="302"/>
      <c r="AX28" s="302"/>
      <c r="AY28" s="282"/>
      <c r="AZ28" s="303"/>
      <c r="BA28" s="303"/>
      <c r="BD28" s="304"/>
      <c r="BE28" s="282"/>
      <c r="BF28" s="303"/>
      <c r="BG28" s="303"/>
      <c r="BI28" s="303"/>
      <c r="BJ28" s="303"/>
      <c r="BK28" s="295"/>
      <c r="BM28" s="282"/>
      <c r="BN28" s="302"/>
      <c r="BO28" s="302"/>
      <c r="BP28" s="276"/>
      <c r="BQ28" s="302"/>
      <c r="BR28" s="302"/>
      <c r="BS28" s="282"/>
      <c r="BT28" s="303"/>
      <c r="BU28" s="303"/>
      <c r="BX28" s="304"/>
      <c r="BY28" s="282"/>
      <c r="BZ28" s="303"/>
      <c r="CA28" s="303"/>
      <c r="CC28" s="303"/>
      <c r="CD28" s="303"/>
      <c r="CE28" s="282"/>
      <c r="CG28" s="282"/>
      <c r="CH28" s="302"/>
      <c r="CI28" s="302"/>
      <c r="CJ28" s="276"/>
      <c r="CK28" s="302"/>
      <c r="CL28" s="302"/>
      <c r="CM28" s="282"/>
      <c r="CN28" s="303"/>
      <c r="CO28" s="303"/>
      <c r="CR28" s="304"/>
      <c r="CS28" s="282"/>
      <c r="CT28" s="303"/>
      <c r="CU28" s="303"/>
      <c r="CW28" s="303"/>
      <c r="CX28" s="303"/>
      <c r="CY28" s="295"/>
      <c r="DA28" s="282"/>
      <c r="DB28" s="302"/>
      <c r="DC28" s="302"/>
      <c r="DD28" s="276"/>
      <c r="DE28" s="302"/>
      <c r="DF28" s="302"/>
      <c r="DG28" s="282"/>
      <c r="DH28" s="303"/>
      <c r="DI28" s="303"/>
      <c r="DL28" s="304"/>
      <c r="DM28" s="282"/>
      <c r="DN28" s="303"/>
      <c r="DO28" s="303"/>
      <c r="DQ28" s="303"/>
      <c r="DR28" s="303"/>
      <c r="DS28" s="295"/>
      <c r="DU28" s="282"/>
      <c r="DV28" s="302"/>
      <c r="DW28" s="302"/>
      <c r="DX28" s="276"/>
      <c r="DY28" s="302"/>
      <c r="DZ28" s="302"/>
      <c r="EA28" s="282"/>
      <c r="EC28" s="305"/>
      <c r="EF28" s="304"/>
      <c r="EG28" s="282"/>
      <c r="EH28" s="303"/>
      <c r="EI28" s="303"/>
      <c r="EK28" s="303"/>
      <c r="EL28" s="303"/>
      <c r="EM28" s="295"/>
      <c r="EO28" s="282"/>
      <c r="EP28" s="302"/>
      <c r="EQ28" s="302"/>
      <c r="ER28" s="276"/>
      <c r="ES28" s="302"/>
      <c r="ET28" s="302"/>
      <c r="EU28" s="282"/>
      <c r="EV28" s="303"/>
      <c r="EW28" s="303"/>
      <c r="EZ28" s="304"/>
      <c r="FA28" s="282"/>
      <c r="FB28" s="303"/>
      <c r="FC28" s="303"/>
      <c r="FE28" s="303"/>
      <c r="FF28" s="303"/>
      <c r="FG28" s="295"/>
      <c r="FI28" s="282"/>
      <c r="FJ28" s="302"/>
      <c r="FK28" s="302"/>
      <c r="FL28" s="276"/>
      <c r="FM28" s="302"/>
      <c r="FN28" s="302"/>
      <c r="FO28" s="282"/>
      <c r="FP28" s="303"/>
      <c r="FQ28" s="303"/>
      <c r="FT28" s="304"/>
      <c r="FU28" s="282"/>
      <c r="FV28" s="303"/>
      <c r="FW28" s="303"/>
      <c r="FY28" s="303"/>
      <c r="FZ28" s="303"/>
      <c r="GA28" s="277"/>
      <c r="GB28" s="308"/>
      <c r="GC28" s="308"/>
      <c r="GD28" s="309"/>
      <c r="GE28" s="282"/>
      <c r="GF28" s="282"/>
      <c r="GG28" s="302"/>
      <c r="GH28" s="282"/>
      <c r="GI28" s="278"/>
      <c r="GJ28" s="276"/>
      <c r="GK28" s="276"/>
      <c r="GL28" s="276"/>
      <c r="GM28" s="276"/>
      <c r="GN28" s="279"/>
      <c r="GO28" s="276"/>
      <c r="GP28" s="276"/>
      <c r="GQ28" s="276"/>
      <c r="GR28" s="276"/>
      <c r="GS28" s="276"/>
      <c r="GT28" s="276"/>
      <c r="GU28" s="277"/>
      <c r="GV28" s="308"/>
      <c r="GW28" s="308"/>
      <c r="GX28" s="309"/>
      <c r="GY28" s="282"/>
      <c r="GZ28" s="282"/>
      <c r="HA28" s="302"/>
      <c r="HB28" s="282"/>
      <c r="HC28" s="278"/>
      <c r="HD28" s="276"/>
      <c r="HE28" s="276"/>
      <c r="HF28" s="276"/>
      <c r="HG28" s="276"/>
      <c r="HH28" s="279"/>
      <c r="HI28" s="276"/>
      <c r="HJ28" s="276"/>
      <c r="HK28" s="276"/>
      <c r="HL28" s="276"/>
      <c r="HM28" s="276"/>
      <c r="HN28" s="276"/>
      <c r="HO28" s="277"/>
      <c r="HP28" s="308"/>
      <c r="HQ28" s="308"/>
      <c r="HR28" s="309"/>
      <c r="HS28" s="282"/>
      <c r="HT28" s="282"/>
      <c r="HU28" s="302"/>
      <c r="HV28" s="282"/>
      <c r="HW28" s="278"/>
      <c r="HX28" s="276"/>
      <c r="HY28" s="276"/>
      <c r="HZ28" s="276"/>
      <c r="IA28" s="276"/>
      <c r="IB28" s="279"/>
      <c r="IC28" s="276"/>
      <c r="ID28" s="276"/>
      <c r="IE28" s="276"/>
      <c r="IF28" s="276"/>
      <c r="IG28" s="276"/>
      <c r="IH28" s="276"/>
      <c r="II28" s="277"/>
      <c r="IJ28" s="308"/>
      <c r="IK28" s="308"/>
      <c r="IL28" s="309"/>
      <c r="IM28" s="282"/>
      <c r="IN28" s="282"/>
      <c r="IO28" s="302"/>
      <c r="IP28" s="282"/>
      <c r="IQ28" s="278"/>
      <c r="IR28" s="276"/>
      <c r="IS28" s="276"/>
      <c r="IT28" s="276"/>
      <c r="IU28" s="276"/>
      <c r="IV28" s="279"/>
      <c r="IW28" s="276"/>
      <c r="IX28" s="276"/>
      <c r="IY28" s="276"/>
      <c r="IZ28" s="276"/>
      <c r="JA28" s="276"/>
      <c r="JB28" s="276"/>
    </row>
    <row r="29" spans="2:262" s="301" customFormat="1" ht="13.5" customHeight="1">
      <c r="B29" s="276"/>
      <c r="C29" s="295"/>
      <c r="E29" s="282"/>
      <c r="F29" s="302"/>
      <c r="G29" s="303"/>
      <c r="H29" s="276"/>
      <c r="I29" s="302"/>
      <c r="J29" s="303"/>
      <c r="K29" s="303"/>
      <c r="L29" s="303"/>
      <c r="M29" s="303"/>
      <c r="P29" s="304"/>
      <c r="Q29" s="282"/>
      <c r="R29" s="303"/>
      <c r="S29" s="303"/>
      <c r="U29" s="303"/>
      <c r="V29" s="303"/>
      <c r="W29" s="295"/>
      <c r="Y29" s="282"/>
      <c r="Z29" s="302"/>
      <c r="AA29" s="302"/>
      <c r="AB29" s="276"/>
      <c r="AC29" s="302"/>
      <c r="AD29" s="302"/>
      <c r="AE29" s="282"/>
      <c r="AF29" s="303"/>
      <c r="AG29" s="303"/>
      <c r="AJ29" s="304"/>
      <c r="AK29" s="282"/>
      <c r="AM29" s="303"/>
      <c r="AO29" s="303"/>
      <c r="AP29" s="303"/>
      <c r="AQ29" s="295"/>
      <c r="AS29" s="282"/>
      <c r="AT29" s="302"/>
      <c r="AU29" s="302"/>
      <c r="AV29" s="276"/>
      <c r="AW29" s="302"/>
      <c r="AX29" s="302"/>
      <c r="AY29" s="282"/>
      <c r="AZ29" s="303"/>
      <c r="BA29" s="303"/>
      <c r="BD29" s="304"/>
      <c r="BE29" s="282"/>
      <c r="BF29" s="303"/>
      <c r="BG29" s="303"/>
      <c r="BI29" s="303"/>
      <c r="BJ29" s="303"/>
      <c r="BK29" s="295"/>
      <c r="BM29" s="282"/>
      <c r="BN29" s="302"/>
      <c r="BO29" s="302"/>
      <c r="BP29" s="276"/>
      <c r="BQ29" s="302"/>
      <c r="BR29" s="302"/>
      <c r="BS29" s="282"/>
      <c r="BT29" s="303"/>
      <c r="BU29" s="303"/>
      <c r="BX29" s="304"/>
      <c r="BY29" s="282"/>
      <c r="BZ29" s="303"/>
      <c r="CA29" s="303"/>
      <c r="CC29" s="303"/>
      <c r="CD29" s="303"/>
      <c r="CE29" s="282"/>
      <c r="CG29" s="282"/>
      <c r="CH29" s="302"/>
      <c r="CI29" s="302"/>
      <c r="CJ29" s="276"/>
      <c r="CK29" s="302"/>
      <c r="CL29" s="302"/>
      <c r="CM29" s="282"/>
      <c r="CN29" s="303"/>
      <c r="CO29" s="303"/>
      <c r="CR29" s="304"/>
      <c r="CS29" s="282"/>
      <c r="CT29" s="303"/>
      <c r="CU29" s="303"/>
      <c r="CW29" s="303"/>
      <c r="CX29" s="303"/>
      <c r="CY29" s="295"/>
      <c r="DA29" s="282"/>
      <c r="DB29" s="302"/>
      <c r="DC29" s="302"/>
      <c r="DD29" s="276"/>
      <c r="DE29" s="302"/>
      <c r="DF29" s="302"/>
      <c r="DG29" s="282"/>
      <c r="DH29" s="303"/>
      <c r="DI29" s="303"/>
      <c r="DL29" s="304"/>
      <c r="DM29" s="282"/>
      <c r="DN29" s="303"/>
      <c r="DO29" s="303"/>
      <c r="DQ29" s="303"/>
      <c r="DR29" s="303"/>
      <c r="DS29" s="295"/>
      <c r="DU29" s="282"/>
      <c r="DV29" s="302"/>
      <c r="DW29" s="302"/>
      <c r="DX29" s="276"/>
      <c r="DY29" s="302"/>
      <c r="DZ29" s="302"/>
      <c r="EA29" s="282"/>
      <c r="EC29" s="305"/>
      <c r="EF29" s="304"/>
      <c r="EG29" s="282"/>
      <c r="EH29" s="303"/>
      <c r="EI29" s="303"/>
      <c r="EK29" s="303"/>
      <c r="EL29" s="303"/>
      <c r="EM29" s="295"/>
      <c r="EO29" s="282"/>
      <c r="EP29" s="302"/>
      <c r="EQ29" s="302"/>
      <c r="ER29" s="276"/>
      <c r="ES29" s="302"/>
      <c r="ET29" s="302"/>
      <c r="EU29" s="282"/>
      <c r="EV29" s="303"/>
      <c r="EW29" s="303"/>
      <c r="EZ29" s="304"/>
      <c r="FA29" s="282"/>
      <c r="FB29" s="303"/>
      <c r="FC29" s="303"/>
      <c r="FE29" s="303"/>
      <c r="FF29" s="303"/>
      <c r="FG29" s="295"/>
      <c r="FI29" s="282"/>
      <c r="FJ29" s="302"/>
      <c r="FK29" s="302"/>
      <c r="FL29" s="276"/>
      <c r="FM29" s="302"/>
      <c r="FN29" s="302"/>
      <c r="FO29" s="282"/>
      <c r="FP29" s="303"/>
      <c r="FQ29" s="303"/>
      <c r="FT29" s="304"/>
      <c r="FU29" s="282"/>
      <c r="FV29" s="303"/>
      <c r="FW29" s="303"/>
      <c r="FY29" s="303"/>
      <c r="FZ29" s="303"/>
      <c r="GA29" s="277"/>
      <c r="GB29" s="308"/>
      <c r="GC29" s="308"/>
      <c r="GD29" s="309"/>
      <c r="GE29" s="282"/>
      <c r="GF29" s="282"/>
      <c r="GG29" s="302"/>
      <c r="GH29" s="282"/>
      <c r="GI29" s="278"/>
      <c r="GJ29" s="276"/>
      <c r="GK29" s="276"/>
      <c r="GL29" s="276"/>
      <c r="GM29" s="276"/>
      <c r="GN29" s="279"/>
      <c r="GO29" s="276"/>
      <c r="GP29" s="276"/>
      <c r="GQ29" s="276"/>
      <c r="GR29" s="276"/>
      <c r="GS29" s="276"/>
      <c r="GT29" s="276"/>
      <c r="GU29" s="277"/>
      <c r="GV29" s="308"/>
      <c r="GW29" s="308"/>
      <c r="GX29" s="309"/>
      <c r="GY29" s="282"/>
      <c r="GZ29" s="282"/>
      <c r="HA29" s="302"/>
      <c r="HB29" s="282"/>
      <c r="HC29" s="278"/>
      <c r="HD29" s="276"/>
      <c r="HE29" s="276"/>
      <c r="HF29" s="276"/>
      <c r="HG29" s="276"/>
      <c r="HH29" s="279"/>
      <c r="HI29" s="276"/>
      <c r="HJ29" s="276"/>
      <c r="HK29" s="276"/>
      <c r="HL29" s="276"/>
      <c r="HM29" s="276"/>
      <c r="HN29" s="276"/>
      <c r="HO29" s="277"/>
      <c r="HP29" s="308"/>
      <c r="HQ29" s="308"/>
      <c r="HR29" s="309"/>
      <c r="HS29" s="282"/>
      <c r="HT29" s="282"/>
      <c r="HU29" s="302"/>
      <c r="HV29" s="282"/>
      <c r="HW29" s="278"/>
      <c r="HX29" s="276"/>
      <c r="HY29" s="276"/>
      <c r="HZ29" s="276"/>
      <c r="IA29" s="276"/>
      <c r="IB29" s="279"/>
      <c r="IC29" s="276"/>
      <c r="ID29" s="276"/>
      <c r="IE29" s="276"/>
      <c r="IF29" s="276"/>
      <c r="IG29" s="276"/>
      <c r="IH29" s="276"/>
      <c r="II29" s="277"/>
      <c r="IJ29" s="308"/>
      <c r="IK29" s="308"/>
      <c r="IL29" s="309"/>
      <c r="IM29" s="282"/>
      <c r="IN29" s="282"/>
      <c r="IO29" s="302"/>
      <c r="IP29" s="282"/>
      <c r="IQ29" s="278"/>
      <c r="IR29" s="276"/>
      <c r="IS29" s="276"/>
      <c r="IT29" s="276"/>
      <c r="IU29" s="276"/>
      <c r="IV29" s="279"/>
      <c r="IW29" s="276"/>
      <c r="IX29" s="276"/>
      <c r="IY29" s="276"/>
      <c r="IZ29" s="276"/>
      <c r="JA29" s="276"/>
      <c r="JB29" s="276"/>
    </row>
    <row r="30" spans="2:262" s="301" customFormat="1" ht="13.5" customHeight="1">
      <c r="B30" s="276"/>
      <c r="C30" s="295"/>
      <c r="E30" s="282"/>
      <c r="F30" s="302"/>
      <c r="G30" s="303"/>
      <c r="H30" s="276"/>
      <c r="I30" s="302"/>
      <c r="J30" s="303"/>
      <c r="K30" s="303"/>
      <c r="L30" s="303"/>
      <c r="M30" s="303"/>
      <c r="P30" s="304"/>
      <c r="Q30" s="282"/>
      <c r="R30" s="303"/>
      <c r="S30" s="303"/>
      <c r="U30" s="303"/>
      <c r="V30" s="303"/>
      <c r="W30" s="295"/>
      <c r="Y30" s="282"/>
      <c r="Z30" s="302"/>
      <c r="AA30" s="302"/>
      <c r="AB30" s="276"/>
      <c r="AC30" s="302"/>
      <c r="AD30" s="302"/>
      <c r="AE30" s="282"/>
      <c r="AF30" s="303"/>
      <c r="AG30" s="303"/>
      <c r="AJ30" s="304"/>
      <c r="AK30" s="282"/>
      <c r="AM30" s="303"/>
      <c r="AO30" s="303"/>
      <c r="AP30" s="303"/>
      <c r="AQ30" s="295"/>
      <c r="AS30" s="282"/>
      <c r="AT30" s="302"/>
      <c r="AU30" s="302"/>
      <c r="AV30" s="276"/>
      <c r="AW30" s="302"/>
      <c r="AX30" s="302"/>
      <c r="AY30" s="282"/>
      <c r="AZ30" s="303"/>
      <c r="BA30" s="303"/>
      <c r="BD30" s="304"/>
      <c r="BE30" s="282"/>
      <c r="BF30" s="303"/>
      <c r="BG30" s="303"/>
      <c r="BI30" s="303"/>
      <c r="BJ30" s="303"/>
      <c r="BK30" s="295"/>
      <c r="BM30" s="282"/>
      <c r="BN30" s="302"/>
      <c r="BO30" s="302"/>
      <c r="BP30" s="276"/>
      <c r="BQ30" s="302"/>
      <c r="BR30" s="302"/>
      <c r="BS30" s="282"/>
      <c r="BT30" s="303"/>
      <c r="BU30" s="303"/>
      <c r="BX30" s="304"/>
      <c r="BY30" s="282"/>
      <c r="BZ30" s="303"/>
      <c r="CA30" s="303"/>
      <c r="CC30" s="303"/>
      <c r="CD30" s="303"/>
      <c r="CE30" s="282"/>
      <c r="CG30" s="282"/>
      <c r="CH30" s="302"/>
      <c r="CI30" s="302"/>
      <c r="CJ30" s="276"/>
      <c r="CK30" s="302"/>
      <c r="CL30" s="302"/>
      <c r="CM30" s="282"/>
      <c r="CN30" s="303"/>
      <c r="CO30" s="303"/>
      <c r="CR30" s="304"/>
      <c r="CS30" s="282"/>
      <c r="CT30" s="303"/>
      <c r="CU30" s="303"/>
      <c r="CW30" s="303"/>
      <c r="CX30" s="303"/>
      <c r="CY30" s="295"/>
      <c r="DA30" s="282"/>
      <c r="DB30" s="302"/>
      <c r="DC30" s="302"/>
      <c r="DD30" s="276"/>
      <c r="DE30" s="302"/>
      <c r="DF30" s="302"/>
      <c r="DG30" s="282"/>
      <c r="DH30" s="303"/>
      <c r="DI30" s="303"/>
      <c r="DL30" s="304"/>
      <c r="DM30" s="282"/>
      <c r="DN30" s="303"/>
      <c r="DO30" s="303"/>
      <c r="DQ30" s="303"/>
      <c r="DR30" s="303"/>
      <c r="DS30" s="295"/>
      <c r="DU30" s="282"/>
      <c r="DV30" s="302"/>
      <c r="DW30" s="302"/>
      <c r="DX30" s="276"/>
      <c r="DY30" s="302"/>
      <c r="DZ30" s="302"/>
      <c r="EA30" s="282"/>
      <c r="EC30" s="305"/>
      <c r="EF30" s="304"/>
      <c r="EG30" s="282"/>
      <c r="EH30" s="303"/>
      <c r="EI30" s="303"/>
      <c r="EK30" s="303"/>
      <c r="EL30" s="303"/>
      <c r="EM30" s="295"/>
      <c r="EO30" s="282"/>
      <c r="EP30" s="302"/>
      <c r="EQ30" s="302"/>
      <c r="ER30" s="276"/>
      <c r="ES30" s="302"/>
      <c r="ET30" s="302"/>
      <c r="EU30" s="282"/>
      <c r="EV30" s="303"/>
      <c r="EW30" s="303"/>
      <c r="EZ30" s="304"/>
      <c r="FA30" s="282"/>
      <c r="FB30" s="303"/>
      <c r="FC30" s="303"/>
      <c r="FE30" s="303"/>
      <c r="FF30" s="303"/>
      <c r="FG30" s="295"/>
      <c r="FI30" s="282"/>
      <c r="FJ30" s="302"/>
      <c r="FK30" s="302"/>
      <c r="FL30" s="276"/>
      <c r="FM30" s="302"/>
      <c r="FN30" s="302"/>
      <c r="FO30" s="282"/>
      <c r="FP30" s="303"/>
      <c r="FQ30" s="303"/>
      <c r="FT30" s="304"/>
      <c r="FU30" s="282"/>
      <c r="FV30" s="303"/>
      <c r="FW30" s="303"/>
      <c r="FY30" s="303"/>
      <c r="FZ30" s="303"/>
      <c r="GA30" s="277"/>
      <c r="GB30" s="308"/>
      <c r="GC30" s="308"/>
      <c r="GD30" s="309"/>
      <c r="GE30" s="282"/>
      <c r="GF30" s="282"/>
      <c r="GG30" s="302"/>
      <c r="GH30" s="282"/>
      <c r="GI30" s="278"/>
      <c r="GJ30" s="276"/>
      <c r="GK30" s="276"/>
      <c r="GL30" s="276"/>
      <c r="GM30" s="276"/>
      <c r="GN30" s="279"/>
      <c r="GO30" s="276"/>
      <c r="GP30" s="276"/>
      <c r="GQ30" s="276"/>
      <c r="GR30" s="276"/>
      <c r="GS30" s="276"/>
      <c r="GT30" s="276"/>
      <c r="GU30" s="277"/>
      <c r="GV30" s="308"/>
      <c r="GW30" s="308"/>
      <c r="GX30" s="309"/>
      <c r="GY30" s="282"/>
      <c r="GZ30" s="282"/>
      <c r="HA30" s="302"/>
      <c r="HB30" s="282"/>
      <c r="HC30" s="278"/>
      <c r="HD30" s="276"/>
      <c r="HE30" s="276"/>
      <c r="HF30" s="276"/>
      <c r="HG30" s="276"/>
      <c r="HH30" s="279"/>
      <c r="HI30" s="276"/>
      <c r="HJ30" s="276"/>
      <c r="HK30" s="276"/>
      <c r="HL30" s="276"/>
      <c r="HM30" s="276"/>
      <c r="HN30" s="276"/>
      <c r="HO30" s="277"/>
      <c r="HP30" s="308"/>
      <c r="HQ30" s="308"/>
      <c r="HR30" s="309"/>
      <c r="HS30" s="282"/>
      <c r="HT30" s="282"/>
      <c r="HU30" s="302"/>
      <c r="HV30" s="282"/>
      <c r="HW30" s="278"/>
      <c r="HX30" s="276"/>
      <c r="HY30" s="276"/>
      <c r="HZ30" s="276"/>
      <c r="IA30" s="276"/>
      <c r="IB30" s="279"/>
      <c r="IC30" s="276"/>
      <c r="ID30" s="276"/>
      <c r="IE30" s="276"/>
      <c r="IF30" s="276"/>
      <c r="IG30" s="276"/>
      <c r="IH30" s="276"/>
      <c r="II30" s="277"/>
      <c r="IJ30" s="308"/>
      <c r="IK30" s="308"/>
      <c r="IL30" s="309"/>
      <c r="IM30" s="282"/>
      <c r="IN30" s="282"/>
      <c r="IO30" s="302"/>
      <c r="IP30" s="282"/>
      <c r="IQ30" s="278"/>
      <c r="IR30" s="276"/>
      <c r="IS30" s="276"/>
      <c r="IT30" s="276"/>
      <c r="IU30" s="276"/>
      <c r="IV30" s="279"/>
      <c r="IW30" s="276"/>
      <c r="IX30" s="276"/>
      <c r="IY30" s="276"/>
      <c r="IZ30" s="276"/>
      <c r="JA30" s="276"/>
      <c r="JB30" s="276"/>
    </row>
    <row r="31" spans="2:262" s="301" customFormat="1" ht="13.5" customHeight="1">
      <c r="B31" s="276"/>
      <c r="C31" s="295"/>
      <c r="E31" s="282"/>
      <c r="F31" s="302"/>
      <c r="G31" s="303"/>
      <c r="H31" s="276"/>
      <c r="I31" s="302"/>
      <c r="J31" s="303"/>
      <c r="K31" s="303"/>
      <c r="L31" s="303"/>
      <c r="M31" s="303"/>
      <c r="P31" s="304"/>
      <c r="Q31" s="282"/>
      <c r="R31" s="303"/>
      <c r="S31" s="303"/>
      <c r="U31" s="303"/>
      <c r="V31" s="303"/>
      <c r="W31" s="295"/>
      <c r="Y31" s="282"/>
      <c r="Z31" s="302"/>
      <c r="AA31" s="302"/>
      <c r="AB31" s="276"/>
      <c r="AC31" s="302"/>
      <c r="AD31" s="302"/>
      <c r="AE31" s="282"/>
      <c r="AF31" s="303"/>
      <c r="AG31" s="303"/>
      <c r="AJ31" s="304"/>
      <c r="AK31" s="282"/>
      <c r="AM31" s="303"/>
      <c r="AO31" s="303"/>
      <c r="AP31" s="303"/>
      <c r="AQ31" s="295"/>
      <c r="AS31" s="282"/>
      <c r="AT31" s="302"/>
      <c r="AU31" s="302"/>
      <c r="AV31" s="276"/>
      <c r="AW31" s="302"/>
      <c r="AX31" s="302"/>
      <c r="AY31" s="282"/>
      <c r="AZ31" s="303"/>
      <c r="BA31" s="303"/>
      <c r="BD31" s="304"/>
      <c r="BE31" s="282"/>
      <c r="BF31" s="303"/>
      <c r="BG31" s="303"/>
      <c r="BI31" s="303"/>
      <c r="BJ31" s="303"/>
      <c r="BK31" s="295"/>
      <c r="BM31" s="282"/>
      <c r="BN31" s="302"/>
      <c r="BO31" s="302"/>
      <c r="BP31" s="276"/>
      <c r="BQ31" s="302"/>
      <c r="BR31" s="302"/>
      <c r="BS31" s="282"/>
      <c r="BT31" s="303"/>
      <c r="BU31" s="303"/>
      <c r="BX31" s="304"/>
      <c r="BY31" s="282"/>
      <c r="BZ31" s="303"/>
      <c r="CA31" s="303"/>
      <c r="CC31" s="303"/>
      <c r="CD31" s="303"/>
      <c r="CE31" s="282"/>
      <c r="CG31" s="282"/>
      <c r="CH31" s="302"/>
      <c r="CI31" s="302"/>
      <c r="CJ31" s="276"/>
      <c r="CK31" s="302"/>
      <c r="CL31" s="302"/>
      <c r="CM31" s="282"/>
      <c r="CN31" s="303"/>
      <c r="CO31" s="303"/>
      <c r="CR31" s="304"/>
      <c r="CS31" s="282"/>
      <c r="CT31" s="303"/>
      <c r="CU31" s="303"/>
      <c r="CW31" s="303"/>
      <c r="CX31" s="303"/>
      <c r="CY31" s="295"/>
      <c r="DA31" s="282"/>
      <c r="DB31" s="302"/>
      <c r="DC31" s="302"/>
      <c r="DD31" s="276"/>
      <c r="DE31" s="302"/>
      <c r="DF31" s="302"/>
      <c r="DG31" s="282"/>
      <c r="DH31" s="303"/>
      <c r="DI31" s="303"/>
      <c r="DL31" s="304"/>
      <c r="DM31" s="282"/>
      <c r="DN31" s="303"/>
      <c r="DO31" s="303"/>
      <c r="DQ31" s="303"/>
      <c r="DR31" s="303"/>
      <c r="DS31" s="295"/>
      <c r="DU31" s="282"/>
      <c r="DV31" s="302"/>
      <c r="DW31" s="302"/>
      <c r="DX31" s="276"/>
      <c r="DY31" s="302"/>
      <c r="DZ31" s="302"/>
      <c r="EA31" s="282"/>
      <c r="EC31" s="305"/>
      <c r="EF31" s="304"/>
      <c r="EG31" s="282"/>
      <c r="EH31" s="303"/>
      <c r="EI31" s="303"/>
      <c r="EK31" s="303"/>
      <c r="EL31" s="303"/>
      <c r="EM31" s="295"/>
      <c r="EO31" s="282"/>
      <c r="EP31" s="302"/>
      <c r="EQ31" s="302"/>
      <c r="ER31" s="276"/>
      <c r="ES31" s="302"/>
      <c r="ET31" s="302"/>
      <c r="EU31" s="282"/>
      <c r="EV31" s="303"/>
      <c r="EW31" s="303"/>
      <c r="EZ31" s="304"/>
      <c r="FA31" s="282"/>
      <c r="FB31" s="303"/>
      <c r="FC31" s="303"/>
      <c r="FE31" s="303"/>
      <c r="FF31" s="303"/>
      <c r="FG31" s="295"/>
      <c r="FI31" s="282"/>
      <c r="FJ31" s="302"/>
      <c r="FK31" s="302"/>
      <c r="FL31" s="276"/>
      <c r="FM31" s="302"/>
      <c r="FN31" s="302"/>
      <c r="FO31" s="282"/>
      <c r="FP31" s="303"/>
      <c r="FQ31" s="303"/>
      <c r="FT31" s="304"/>
      <c r="FU31" s="282"/>
      <c r="FV31" s="303"/>
      <c r="FW31" s="303"/>
      <c r="FY31" s="303"/>
      <c r="FZ31" s="303"/>
      <c r="GA31" s="277"/>
      <c r="GB31" s="308"/>
      <c r="GC31" s="308"/>
      <c r="GD31" s="309"/>
      <c r="GE31" s="282"/>
      <c r="GF31" s="282"/>
      <c r="GG31" s="302"/>
      <c r="GH31" s="282"/>
      <c r="GI31" s="278"/>
      <c r="GJ31" s="276"/>
      <c r="GK31" s="276"/>
      <c r="GL31" s="276"/>
      <c r="GM31" s="276"/>
      <c r="GN31" s="279"/>
      <c r="GO31" s="276"/>
      <c r="GP31" s="276"/>
      <c r="GQ31" s="276"/>
      <c r="GR31" s="276"/>
      <c r="GS31" s="276"/>
      <c r="GT31" s="276"/>
      <c r="GU31" s="277"/>
      <c r="GV31" s="308"/>
      <c r="GW31" s="308"/>
      <c r="GX31" s="309"/>
      <c r="GY31" s="282"/>
      <c r="GZ31" s="282"/>
      <c r="HA31" s="302"/>
      <c r="HB31" s="282"/>
      <c r="HC31" s="278"/>
      <c r="HD31" s="276"/>
      <c r="HE31" s="276"/>
      <c r="HF31" s="276"/>
      <c r="HG31" s="276"/>
      <c r="HH31" s="279"/>
      <c r="HI31" s="276"/>
      <c r="HJ31" s="276"/>
      <c r="HK31" s="276"/>
      <c r="HL31" s="276"/>
      <c r="HM31" s="276"/>
      <c r="HN31" s="276"/>
      <c r="HO31" s="277"/>
      <c r="HP31" s="308"/>
      <c r="HQ31" s="308"/>
      <c r="HR31" s="309"/>
      <c r="HS31" s="282"/>
      <c r="HT31" s="282"/>
      <c r="HU31" s="302"/>
      <c r="HV31" s="282"/>
      <c r="HW31" s="278"/>
      <c r="HX31" s="276"/>
      <c r="HY31" s="276"/>
      <c r="HZ31" s="276"/>
      <c r="IA31" s="276"/>
      <c r="IB31" s="279"/>
      <c r="IC31" s="276"/>
      <c r="ID31" s="276"/>
      <c r="IE31" s="276"/>
      <c r="IF31" s="276"/>
      <c r="IG31" s="276"/>
      <c r="IH31" s="276"/>
      <c r="II31" s="277"/>
      <c r="IJ31" s="308"/>
      <c r="IK31" s="308"/>
      <c r="IL31" s="309"/>
      <c r="IM31" s="282"/>
      <c r="IN31" s="282"/>
      <c r="IO31" s="302"/>
      <c r="IP31" s="282"/>
      <c r="IQ31" s="278"/>
      <c r="IR31" s="276"/>
      <c r="IS31" s="276"/>
      <c r="IT31" s="276"/>
      <c r="IU31" s="276"/>
      <c r="IV31" s="279"/>
      <c r="IW31" s="276"/>
      <c r="IX31" s="276"/>
      <c r="IY31" s="276"/>
      <c r="IZ31" s="276"/>
      <c r="JA31" s="276"/>
      <c r="JB31" s="276"/>
    </row>
    <row r="32" spans="2:262" s="301" customFormat="1" ht="13.5" customHeight="1">
      <c r="B32" s="276"/>
      <c r="C32" s="295"/>
      <c r="E32" s="282"/>
      <c r="F32" s="302"/>
      <c r="G32" s="303"/>
      <c r="H32" s="276"/>
      <c r="I32" s="302"/>
      <c r="J32" s="303"/>
      <c r="K32" s="303"/>
      <c r="L32" s="303"/>
      <c r="M32" s="303"/>
      <c r="P32" s="304"/>
      <c r="Q32" s="282"/>
      <c r="R32" s="303"/>
      <c r="S32" s="303"/>
      <c r="U32" s="303"/>
      <c r="V32" s="303"/>
      <c r="W32" s="295"/>
      <c r="Y32" s="282"/>
      <c r="Z32" s="302"/>
      <c r="AA32" s="302"/>
      <c r="AB32" s="276"/>
      <c r="AC32" s="302"/>
      <c r="AD32" s="302"/>
      <c r="AE32" s="282"/>
      <c r="AF32" s="303"/>
      <c r="AG32" s="303"/>
      <c r="AJ32" s="304"/>
      <c r="AK32" s="282"/>
      <c r="AM32" s="303"/>
      <c r="AO32" s="303"/>
      <c r="AP32" s="303"/>
      <c r="AQ32" s="295"/>
      <c r="AS32" s="282"/>
      <c r="AT32" s="302"/>
      <c r="AU32" s="302"/>
      <c r="AV32" s="276"/>
      <c r="AW32" s="302"/>
      <c r="AX32" s="302"/>
      <c r="AY32" s="282"/>
      <c r="AZ32" s="303"/>
      <c r="BA32" s="303"/>
      <c r="BD32" s="304"/>
      <c r="BE32" s="282"/>
      <c r="BF32" s="303"/>
      <c r="BG32" s="303"/>
      <c r="BI32" s="303"/>
      <c r="BJ32" s="303"/>
      <c r="BK32" s="295"/>
      <c r="BM32" s="282"/>
      <c r="BN32" s="302"/>
      <c r="BO32" s="302"/>
      <c r="BP32" s="276"/>
      <c r="BQ32" s="302"/>
      <c r="BR32" s="302"/>
      <c r="BS32" s="282"/>
      <c r="BT32" s="303"/>
      <c r="BU32" s="303"/>
      <c r="BX32" s="304"/>
      <c r="BY32" s="282"/>
      <c r="BZ32" s="303"/>
      <c r="CA32" s="303"/>
      <c r="CC32" s="303"/>
      <c r="CD32" s="303"/>
      <c r="CE32" s="282"/>
      <c r="CG32" s="282"/>
      <c r="CH32" s="302"/>
      <c r="CI32" s="302"/>
      <c r="CJ32" s="276"/>
      <c r="CK32" s="302"/>
      <c r="CL32" s="302"/>
      <c r="CM32" s="282"/>
      <c r="CN32" s="303"/>
      <c r="CO32" s="303"/>
      <c r="CR32" s="304"/>
      <c r="CS32" s="282"/>
      <c r="CT32" s="303"/>
      <c r="CU32" s="303"/>
      <c r="CW32" s="303"/>
      <c r="CX32" s="303"/>
      <c r="CY32" s="295"/>
      <c r="DA32" s="282"/>
      <c r="DB32" s="302"/>
      <c r="DC32" s="302"/>
      <c r="DD32" s="276"/>
      <c r="DE32" s="302"/>
      <c r="DF32" s="302"/>
      <c r="DG32" s="282"/>
      <c r="DH32" s="303"/>
      <c r="DI32" s="303"/>
      <c r="DL32" s="304"/>
      <c r="DM32" s="282"/>
      <c r="DN32" s="303"/>
      <c r="DO32" s="303"/>
      <c r="DQ32" s="303"/>
      <c r="DR32" s="303"/>
      <c r="DS32" s="295"/>
      <c r="DU32" s="282"/>
      <c r="DV32" s="302"/>
      <c r="DW32" s="302"/>
      <c r="DX32" s="276"/>
      <c r="DY32" s="302"/>
      <c r="DZ32" s="302"/>
      <c r="EA32" s="282"/>
      <c r="EC32" s="305"/>
      <c r="EF32" s="304"/>
      <c r="EG32" s="282"/>
      <c r="EH32" s="303"/>
      <c r="EI32" s="303"/>
      <c r="EK32" s="303"/>
      <c r="EL32" s="303"/>
      <c r="EM32" s="295"/>
      <c r="EO32" s="282"/>
      <c r="EP32" s="302"/>
      <c r="EQ32" s="302"/>
      <c r="ER32" s="276"/>
      <c r="ES32" s="302"/>
      <c r="ET32" s="302"/>
      <c r="EU32" s="282"/>
      <c r="EV32" s="303"/>
      <c r="EW32" s="303"/>
      <c r="EZ32" s="304"/>
      <c r="FA32" s="282"/>
      <c r="FB32" s="303"/>
      <c r="FC32" s="303"/>
      <c r="FE32" s="303"/>
      <c r="FF32" s="303"/>
      <c r="FG32" s="295"/>
      <c r="FI32" s="282"/>
      <c r="FJ32" s="302"/>
      <c r="FK32" s="302"/>
      <c r="FL32" s="276"/>
      <c r="FM32" s="302"/>
      <c r="FN32" s="302"/>
      <c r="FO32" s="282"/>
      <c r="FP32" s="303"/>
      <c r="FQ32" s="303"/>
      <c r="FT32" s="304"/>
      <c r="FU32" s="282"/>
      <c r="FV32" s="303"/>
      <c r="FW32" s="303"/>
      <c r="FY32" s="303"/>
      <c r="FZ32" s="303"/>
      <c r="GA32" s="277"/>
      <c r="GB32" s="308"/>
      <c r="GC32" s="308"/>
      <c r="GD32" s="309"/>
      <c r="GE32" s="276"/>
      <c r="GF32" s="310"/>
      <c r="GG32" s="309"/>
      <c r="GH32" s="276"/>
      <c r="GI32" s="278"/>
      <c r="GJ32" s="276"/>
      <c r="GK32" s="276"/>
      <c r="GL32" s="276"/>
      <c r="GM32" s="276"/>
      <c r="GN32" s="279"/>
      <c r="GO32" s="276"/>
      <c r="GP32" s="276"/>
      <c r="GQ32" s="276"/>
      <c r="GR32" s="276"/>
      <c r="GS32" s="276"/>
      <c r="GT32" s="276"/>
      <c r="GU32" s="277"/>
      <c r="GV32" s="308"/>
      <c r="GW32" s="308"/>
      <c r="GX32" s="309"/>
      <c r="GY32" s="276"/>
      <c r="GZ32" s="310"/>
      <c r="HA32" s="309"/>
      <c r="HB32" s="276"/>
      <c r="HC32" s="278"/>
      <c r="HD32" s="276"/>
      <c r="HE32" s="276"/>
      <c r="HF32" s="276"/>
      <c r="HG32" s="276"/>
      <c r="HH32" s="279"/>
      <c r="HI32" s="276"/>
      <c r="HJ32" s="276"/>
      <c r="HK32" s="276"/>
      <c r="HL32" s="276"/>
      <c r="HM32" s="276"/>
      <c r="HN32" s="276"/>
      <c r="HO32" s="277"/>
      <c r="HP32" s="308"/>
      <c r="HQ32" s="308"/>
      <c r="HR32" s="309"/>
      <c r="HS32" s="276"/>
      <c r="HT32" s="310"/>
      <c r="HU32" s="309"/>
      <c r="HV32" s="276"/>
      <c r="HW32" s="278"/>
      <c r="HX32" s="276"/>
      <c r="HY32" s="276"/>
      <c r="HZ32" s="276"/>
      <c r="IA32" s="276"/>
      <c r="IB32" s="279"/>
      <c r="IC32" s="276"/>
      <c r="ID32" s="276"/>
      <c r="IE32" s="276"/>
      <c r="IF32" s="276"/>
      <c r="IG32" s="276"/>
      <c r="IH32" s="276"/>
      <c r="II32" s="277"/>
      <c r="IJ32" s="308"/>
      <c r="IK32" s="308"/>
      <c r="IL32" s="309"/>
      <c r="IM32" s="276"/>
      <c r="IN32" s="310"/>
      <c r="IO32" s="309"/>
      <c r="IP32" s="276"/>
      <c r="IQ32" s="278"/>
      <c r="IR32" s="276"/>
      <c r="IS32" s="276"/>
      <c r="IT32" s="276"/>
      <c r="IU32" s="276"/>
      <c r="IV32" s="279"/>
      <c r="IW32" s="276"/>
      <c r="IX32" s="276"/>
      <c r="IY32" s="276"/>
      <c r="IZ32" s="276"/>
      <c r="JA32" s="276"/>
      <c r="JB32" s="276"/>
    </row>
    <row r="33" spans="2:262" s="301" customFormat="1" ht="13.5" customHeight="1">
      <c r="B33" s="276"/>
      <c r="C33" s="295"/>
      <c r="E33" s="282"/>
      <c r="F33" s="302"/>
      <c r="G33" s="303"/>
      <c r="H33" s="276"/>
      <c r="I33" s="302"/>
      <c r="J33" s="303"/>
      <c r="K33" s="303"/>
      <c r="L33" s="303"/>
      <c r="M33" s="303"/>
      <c r="P33" s="304"/>
      <c r="Q33" s="282"/>
      <c r="R33" s="303"/>
      <c r="S33" s="303"/>
      <c r="U33" s="303"/>
      <c r="V33" s="303"/>
      <c r="W33" s="295"/>
      <c r="Y33" s="282"/>
      <c r="Z33" s="302"/>
      <c r="AA33" s="302"/>
      <c r="AB33" s="276"/>
      <c r="AC33" s="302"/>
      <c r="AD33" s="302"/>
      <c r="AE33" s="282"/>
      <c r="AF33" s="303"/>
      <c r="AG33" s="303"/>
      <c r="AJ33" s="304"/>
      <c r="AK33" s="282"/>
      <c r="AM33" s="303"/>
      <c r="AO33" s="303"/>
      <c r="AP33" s="303"/>
      <c r="AQ33" s="295"/>
      <c r="AS33" s="282"/>
      <c r="AT33" s="302"/>
      <c r="AU33" s="302"/>
      <c r="AV33" s="276"/>
      <c r="AW33" s="302"/>
      <c r="AX33" s="302"/>
      <c r="AY33" s="282"/>
      <c r="AZ33" s="303"/>
      <c r="BA33" s="303"/>
      <c r="BD33" s="304"/>
      <c r="BE33" s="282"/>
      <c r="BF33" s="303"/>
      <c r="BG33" s="303"/>
      <c r="BI33" s="303"/>
      <c r="BJ33" s="303"/>
      <c r="BK33" s="295"/>
      <c r="BM33" s="282"/>
      <c r="BN33" s="302"/>
      <c r="BO33" s="302"/>
      <c r="BP33" s="276"/>
      <c r="BQ33" s="302"/>
      <c r="BR33" s="302"/>
      <c r="BS33" s="282"/>
      <c r="BT33" s="303"/>
      <c r="BU33" s="303"/>
      <c r="BX33" s="304"/>
      <c r="BY33" s="282"/>
      <c r="BZ33" s="303"/>
      <c r="CA33" s="303"/>
      <c r="CC33" s="303"/>
      <c r="CD33" s="303"/>
      <c r="CE33" s="282"/>
      <c r="CG33" s="282"/>
      <c r="CH33" s="302"/>
      <c r="CI33" s="302"/>
      <c r="CJ33" s="276"/>
      <c r="CK33" s="302"/>
      <c r="CL33" s="302"/>
      <c r="CM33" s="282"/>
      <c r="CN33" s="303"/>
      <c r="CO33" s="303"/>
      <c r="CR33" s="304"/>
      <c r="CS33" s="282"/>
      <c r="CT33" s="303"/>
      <c r="CU33" s="303"/>
      <c r="CW33" s="303"/>
      <c r="CX33" s="303"/>
      <c r="CY33" s="295"/>
      <c r="DA33" s="282"/>
      <c r="DB33" s="302"/>
      <c r="DC33" s="302"/>
      <c r="DD33" s="276"/>
      <c r="DE33" s="302"/>
      <c r="DF33" s="302"/>
      <c r="DG33" s="282"/>
      <c r="DH33" s="303"/>
      <c r="DI33" s="303"/>
      <c r="DL33" s="304"/>
      <c r="DM33" s="282"/>
      <c r="DN33" s="303"/>
      <c r="DO33" s="303"/>
      <c r="DQ33" s="303"/>
      <c r="DR33" s="303"/>
      <c r="DS33" s="295"/>
      <c r="DU33" s="282"/>
      <c r="DV33" s="302"/>
      <c r="DW33" s="302"/>
      <c r="DX33" s="276"/>
      <c r="DY33" s="302"/>
      <c r="DZ33" s="302"/>
      <c r="EA33" s="282"/>
      <c r="EC33" s="305"/>
      <c r="EF33" s="304"/>
      <c r="EG33" s="282"/>
      <c r="EH33" s="303"/>
      <c r="EI33" s="303"/>
      <c r="EK33" s="303"/>
      <c r="EL33" s="303"/>
      <c r="EM33" s="295"/>
      <c r="EO33" s="282"/>
      <c r="EP33" s="302"/>
      <c r="EQ33" s="302"/>
      <c r="ER33" s="276"/>
      <c r="ES33" s="302"/>
      <c r="ET33" s="302"/>
      <c r="EU33" s="282"/>
      <c r="EV33" s="303"/>
      <c r="EW33" s="303"/>
      <c r="EZ33" s="304"/>
      <c r="FA33" s="282"/>
      <c r="FB33" s="303"/>
      <c r="FC33" s="303"/>
      <c r="FE33" s="303"/>
      <c r="FF33" s="303"/>
      <c r="FG33" s="295"/>
      <c r="FI33" s="282"/>
      <c r="FJ33" s="302"/>
      <c r="FK33" s="302"/>
      <c r="FL33" s="276"/>
      <c r="FM33" s="302"/>
      <c r="FN33" s="302"/>
      <c r="FO33" s="282"/>
      <c r="FP33" s="303"/>
      <c r="FQ33" s="303"/>
      <c r="FT33" s="304"/>
      <c r="FU33" s="282"/>
      <c r="FV33" s="303"/>
      <c r="FW33" s="303"/>
      <c r="FY33" s="303"/>
      <c r="FZ33" s="303"/>
      <c r="GA33" s="277"/>
      <c r="GB33" s="308"/>
      <c r="GC33" s="308"/>
      <c r="GD33" s="309"/>
      <c r="GE33" s="276"/>
      <c r="GF33" s="310"/>
      <c r="GG33" s="309"/>
      <c r="GH33" s="276"/>
      <c r="GI33" s="278"/>
      <c r="GJ33" s="276"/>
      <c r="GK33" s="276"/>
      <c r="GL33" s="276"/>
      <c r="GM33" s="276"/>
      <c r="GN33" s="279"/>
      <c r="GO33" s="276"/>
      <c r="GP33" s="276"/>
      <c r="GQ33" s="276"/>
      <c r="GR33" s="276"/>
      <c r="GS33" s="276"/>
      <c r="GT33" s="276"/>
      <c r="GU33" s="277"/>
      <c r="GV33" s="308"/>
      <c r="GW33" s="308"/>
      <c r="GX33" s="309"/>
      <c r="GY33" s="276"/>
      <c r="GZ33" s="310"/>
      <c r="HA33" s="309"/>
      <c r="HB33" s="276"/>
      <c r="HC33" s="278"/>
      <c r="HD33" s="276"/>
      <c r="HE33" s="276"/>
      <c r="HF33" s="276"/>
      <c r="HG33" s="276"/>
      <c r="HH33" s="279"/>
      <c r="HI33" s="276"/>
      <c r="HJ33" s="276"/>
      <c r="HK33" s="276"/>
      <c r="HL33" s="276"/>
      <c r="HM33" s="276"/>
      <c r="HN33" s="276"/>
      <c r="HO33" s="277"/>
      <c r="HP33" s="308"/>
      <c r="HQ33" s="308"/>
      <c r="HR33" s="309"/>
      <c r="HS33" s="276"/>
      <c r="HT33" s="310"/>
      <c r="HU33" s="309"/>
      <c r="HV33" s="276"/>
      <c r="HW33" s="278"/>
      <c r="HX33" s="276"/>
      <c r="HY33" s="276"/>
      <c r="HZ33" s="276"/>
      <c r="IA33" s="276"/>
      <c r="IB33" s="279"/>
      <c r="IC33" s="276"/>
      <c r="ID33" s="276"/>
      <c r="IE33" s="276"/>
      <c r="IF33" s="276"/>
      <c r="IG33" s="276"/>
      <c r="IH33" s="276"/>
      <c r="II33" s="277"/>
      <c r="IJ33" s="308"/>
      <c r="IK33" s="308"/>
      <c r="IL33" s="309"/>
      <c r="IM33" s="276"/>
      <c r="IN33" s="310"/>
      <c r="IO33" s="309"/>
      <c r="IP33" s="276"/>
      <c r="IQ33" s="278"/>
      <c r="IR33" s="276"/>
      <c r="IS33" s="276"/>
      <c r="IT33" s="276"/>
      <c r="IU33" s="276"/>
      <c r="IV33" s="279"/>
      <c r="IW33" s="276"/>
      <c r="IX33" s="276"/>
      <c r="IY33" s="276"/>
      <c r="IZ33" s="276"/>
      <c r="JA33" s="276"/>
      <c r="JB33" s="276"/>
    </row>
    <row r="34" spans="2:262" s="301" customFormat="1" ht="13.5" customHeight="1">
      <c r="B34" s="276"/>
      <c r="C34" s="295"/>
      <c r="E34" s="282"/>
      <c r="F34" s="302"/>
      <c r="G34" s="303"/>
      <c r="H34" s="276"/>
      <c r="I34" s="302"/>
      <c r="J34" s="303"/>
      <c r="K34" s="303"/>
      <c r="L34" s="303"/>
      <c r="M34" s="303"/>
      <c r="P34" s="304"/>
      <c r="Q34" s="282"/>
      <c r="R34" s="303"/>
      <c r="S34" s="303"/>
      <c r="U34" s="303"/>
      <c r="V34" s="303"/>
      <c r="W34" s="295"/>
      <c r="Y34" s="282"/>
      <c r="Z34" s="302"/>
      <c r="AA34" s="302"/>
      <c r="AB34" s="276"/>
      <c r="AC34" s="302"/>
      <c r="AD34" s="302"/>
      <c r="AE34" s="282"/>
      <c r="AF34" s="303"/>
      <c r="AG34" s="303"/>
      <c r="AJ34" s="304"/>
      <c r="AK34" s="282"/>
      <c r="AM34" s="303"/>
      <c r="AO34" s="303"/>
      <c r="AP34" s="303"/>
      <c r="AQ34" s="295"/>
      <c r="AS34" s="282"/>
      <c r="AT34" s="302"/>
      <c r="AU34" s="302"/>
      <c r="AV34" s="276"/>
      <c r="AW34" s="302"/>
      <c r="AX34" s="302"/>
      <c r="AY34" s="282"/>
      <c r="AZ34" s="303"/>
      <c r="BA34" s="303"/>
      <c r="BD34" s="304"/>
      <c r="BE34" s="282"/>
      <c r="BF34" s="303"/>
      <c r="BG34" s="303"/>
      <c r="BI34" s="303"/>
      <c r="BJ34" s="303"/>
      <c r="BK34" s="295"/>
      <c r="BM34" s="282"/>
      <c r="BN34" s="302"/>
      <c r="BO34" s="302"/>
      <c r="BP34" s="276"/>
      <c r="BQ34" s="302"/>
      <c r="BR34" s="302"/>
      <c r="BS34" s="282"/>
      <c r="BT34" s="303"/>
      <c r="BU34" s="303"/>
      <c r="BX34" s="304"/>
      <c r="BY34" s="282"/>
      <c r="BZ34" s="303"/>
      <c r="CA34" s="303"/>
      <c r="CC34" s="303"/>
      <c r="CD34" s="303"/>
      <c r="CE34" s="282"/>
      <c r="CG34" s="282"/>
      <c r="CH34" s="302"/>
      <c r="CI34" s="302"/>
      <c r="CJ34" s="276"/>
      <c r="CK34" s="302"/>
      <c r="CL34" s="302"/>
      <c r="CM34" s="282"/>
      <c r="CN34" s="303"/>
      <c r="CO34" s="303"/>
      <c r="CR34" s="304"/>
      <c r="CS34" s="282"/>
      <c r="CT34" s="303"/>
      <c r="CU34" s="303"/>
      <c r="CW34" s="303"/>
      <c r="CX34" s="303"/>
      <c r="CY34" s="295"/>
      <c r="DA34" s="282"/>
      <c r="DB34" s="302"/>
      <c r="DC34" s="302"/>
      <c r="DD34" s="276"/>
      <c r="DE34" s="302"/>
      <c r="DF34" s="302"/>
      <c r="DG34" s="282"/>
      <c r="DH34" s="303"/>
      <c r="DI34" s="303"/>
      <c r="DL34" s="304"/>
      <c r="DM34" s="282"/>
      <c r="DN34" s="303"/>
      <c r="DO34" s="303"/>
      <c r="DQ34" s="303"/>
      <c r="DR34" s="303"/>
      <c r="DS34" s="295"/>
      <c r="DU34" s="282"/>
      <c r="DV34" s="302"/>
      <c r="DW34" s="302"/>
      <c r="DX34" s="276"/>
      <c r="DY34" s="302"/>
      <c r="DZ34" s="302"/>
      <c r="EA34" s="282"/>
      <c r="EC34" s="305"/>
      <c r="EF34" s="304"/>
      <c r="EG34" s="282"/>
      <c r="EH34" s="303"/>
      <c r="EI34" s="303"/>
      <c r="EK34" s="303"/>
      <c r="EL34" s="303"/>
      <c r="EM34" s="295"/>
      <c r="EO34" s="282"/>
      <c r="EP34" s="302"/>
      <c r="EQ34" s="302"/>
      <c r="ER34" s="276"/>
      <c r="ES34" s="302"/>
      <c r="ET34" s="302"/>
      <c r="EU34" s="282"/>
      <c r="EV34" s="303"/>
      <c r="EW34" s="303"/>
      <c r="EZ34" s="304"/>
      <c r="FA34" s="282"/>
      <c r="FB34" s="303"/>
      <c r="FC34" s="303"/>
      <c r="FE34" s="303"/>
      <c r="FF34" s="303"/>
      <c r="FG34" s="295"/>
      <c r="FI34" s="282"/>
      <c r="FJ34" s="302"/>
      <c r="FK34" s="302"/>
      <c r="FL34" s="276"/>
      <c r="FM34" s="302"/>
      <c r="FN34" s="302"/>
      <c r="FO34" s="282"/>
      <c r="FP34" s="303"/>
      <c r="FQ34" s="303"/>
      <c r="FT34" s="304"/>
      <c r="FU34" s="282"/>
      <c r="FV34" s="303"/>
      <c r="FW34" s="303"/>
      <c r="FY34" s="303"/>
      <c r="FZ34" s="303"/>
      <c r="GA34" s="277"/>
      <c r="GB34" s="308"/>
      <c r="GC34" s="308"/>
      <c r="GD34" s="309"/>
      <c r="GE34" s="276"/>
      <c r="GF34" s="310"/>
      <c r="GG34" s="309"/>
      <c r="GH34" s="276"/>
      <c r="GI34" s="278"/>
      <c r="GJ34" s="276"/>
      <c r="GK34" s="276"/>
      <c r="GL34" s="276"/>
      <c r="GM34" s="276"/>
      <c r="GN34" s="279"/>
      <c r="GO34" s="276"/>
      <c r="GP34" s="276"/>
      <c r="GQ34" s="276"/>
      <c r="GR34" s="276"/>
      <c r="GS34" s="276"/>
      <c r="GT34" s="276"/>
      <c r="GU34" s="277"/>
      <c r="GV34" s="308"/>
      <c r="GW34" s="308"/>
      <c r="GX34" s="309"/>
      <c r="GY34" s="276"/>
      <c r="GZ34" s="310"/>
      <c r="HA34" s="309"/>
      <c r="HB34" s="276"/>
      <c r="HC34" s="278"/>
      <c r="HD34" s="276"/>
      <c r="HE34" s="276"/>
      <c r="HF34" s="276"/>
      <c r="HG34" s="276"/>
      <c r="HH34" s="279"/>
      <c r="HI34" s="276"/>
      <c r="HJ34" s="276"/>
      <c r="HK34" s="276"/>
      <c r="HL34" s="276"/>
      <c r="HM34" s="276"/>
      <c r="HN34" s="276"/>
      <c r="HO34" s="277"/>
      <c r="HP34" s="308"/>
      <c r="HQ34" s="308"/>
      <c r="HR34" s="309"/>
      <c r="HS34" s="276"/>
      <c r="HT34" s="310"/>
      <c r="HU34" s="309"/>
      <c r="HV34" s="276"/>
      <c r="HW34" s="278"/>
      <c r="HX34" s="276"/>
      <c r="HY34" s="276"/>
      <c r="HZ34" s="276"/>
      <c r="IA34" s="276"/>
      <c r="IB34" s="279"/>
      <c r="IC34" s="276"/>
      <c r="ID34" s="276"/>
      <c r="IE34" s="276"/>
      <c r="IF34" s="276"/>
      <c r="IG34" s="276"/>
      <c r="IH34" s="276"/>
      <c r="II34" s="277"/>
      <c r="IJ34" s="308"/>
      <c r="IK34" s="308"/>
      <c r="IL34" s="309"/>
      <c r="IM34" s="276"/>
      <c r="IN34" s="310"/>
      <c r="IO34" s="309"/>
      <c r="IP34" s="276"/>
      <c r="IQ34" s="278"/>
      <c r="IR34" s="276"/>
      <c r="IS34" s="276"/>
      <c r="IT34" s="276"/>
      <c r="IU34" s="276"/>
      <c r="IV34" s="279"/>
      <c r="IW34" s="276"/>
      <c r="IX34" s="276"/>
      <c r="IY34" s="276"/>
      <c r="IZ34" s="276"/>
      <c r="JA34" s="276"/>
      <c r="JB34" s="276"/>
    </row>
    <row r="35" spans="2:262" s="301" customFormat="1" ht="13.5" customHeight="1">
      <c r="B35" s="276"/>
      <c r="C35" s="295"/>
      <c r="E35" s="282"/>
      <c r="F35" s="302"/>
      <c r="G35" s="303"/>
      <c r="H35" s="276"/>
      <c r="I35" s="302"/>
      <c r="J35" s="303"/>
      <c r="K35" s="303"/>
      <c r="L35" s="303"/>
      <c r="M35" s="303"/>
      <c r="P35" s="304"/>
      <c r="Q35" s="282"/>
      <c r="R35" s="303"/>
      <c r="S35" s="303"/>
      <c r="U35" s="303"/>
      <c r="V35" s="303"/>
      <c r="W35" s="295"/>
      <c r="Y35" s="282"/>
      <c r="Z35" s="302"/>
      <c r="AA35" s="302"/>
      <c r="AB35" s="276"/>
      <c r="AC35" s="302"/>
      <c r="AD35" s="302"/>
      <c r="AE35" s="282"/>
      <c r="AF35" s="303"/>
      <c r="AG35" s="303"/>
      <c r="AJ35" s="304"/>
      <c r="AK35" s="282"/>
      <c r="AM35" s="303"/>
      <c r="AO35" s="303"/>
      <c r="AP35" s="303"/>
      <c r="AQ35" s="295"/>
      <c r="AS35" s="282"/>
      <c r="AT35" s="302"/>
      <c r="AU35" s="302"/>
      <c r="AV35" s="276"/>
      <c r="AW35" s="302"/>
      <c r="AX35" s="302"/>
      <c r="AY35" s="282"/>
      <c r="AZ35" s="303"/>
      <c r="BA35" s="303"/>
      <c r="BD35" s="304"/>
      <c r="BE35" s="282"/>
      <c r="BF35" s="303"/>
      <c r="BG35" s="303"/>
      <c r="BI35" s="303"/>
      <c r="BJ35" s="303"/>
      <c r="BK35" s="295"/>
      <c r="BM35" s="282"/>
      <c r="BN35" s="302"/>
      <c r="BO35" s="302"/>
      <c r="BP35" s="276"/>
      <c r="BQ35" s="302"/>
      <c r="BR35" s="302"/>
      <c r="BS35" s="282"/>
      <c r="BT35" s="303"/>
      <c r="BU35" s="303"/>
      <c r="BX35" s="304"/>
      <c r="BY35" s="282"/>
      <c r="BZ35" s="303"/>
      <c r="CA35" s="303"/>
      <c r="CC35" s="303"/>
      <c r="CD35" s="303"/>
      <c r="CE35" s="282"/>
      <c r="CG35" s="282"/>
      <c r="CH35" s="302"/>
      <c r="CI35" s="302"/>
      <c r="CJ35" s="276"/>
      <c r="CK35" s="302"/>
      <c r="CL35" s="302"/>
      <c r="CM35" s="282"/>
      <c r="CN35" s="303"/>
      <c r="CO35" s="303"/>
      <c r="CR35" s="304"/>
      <c r="CS35" s="282"/>
      <c r="CT35" s="303"/>
      <c r="CU35" s="303"/>
      <c r="CW35" s="303"/>
      <c r="CX35" s="303"/>
      <c r="CY35" s="295"/>
      <c r="DA35" s="282"/>
      <c r="DB35" s="302"/>
      <c r="DC35" s="302"/>
      <c r="DD35" s="276"/>
      <c r="DE35" s="302"/>
      <c r="DF35" s="302"/>
      <c r="DG35" s="282"/>
      <c r="DH35" s="303"/>
      <c r="DI35" s="303"/>
      <c r="DL35" s="304"/>
      <c r="DM35" s="282"/>
      <c r="DN35" s="303"/>
      <c r="DO35" s="303"/>
      <c r="DQ35" s="303"/>
      <c r="DR35" s="303"/>
      <c r="DS35" s="295"/>
      <c r="DU35" s="282"/>
      <c r="DV35" s="302"/>
      <c r="DW35" s="302"/>
      <c r="DX35" s="276"/>
      <c r="DY35" s="302"/>
      <c r="DZ35" s="302"/>
      <c r="EA35" s="282"/>
      <c r="EC35" s="305"/>
      <c r="EF35" s="304"/>
      <c r="EG35" s="282"/>
      <c r="EH35" s="303"/>
      <c r="EI35" s="303"/>
      <c r="EK35" s="303"/>
      <c r="EL35" s="303"/>
      <c r="EM35" s="295"/>
      <c r="EO35" s="282"/>
      <c r="EP35" s="302"/>
      <c r="EQ35" s="302"/>
      <c r="ER35" s="276"/>
      <c r="ES35" s="302"/>
      <c r="ET35" s="302"/>
      <c r="EU35" s="282"/>
      <c r="EV35" s="303"/>
      <c r="EW35" s="303"/>
      <c r="EZ35" s="304"/>
      <c r="FA35" s="282"/>
      <c r="FB35" s="303"/>
      <c r="FC35" s="303"/>
      <c r="FE35" s="303"/>
      <c r="FF35" s="303"/>
      <c r="FG35" s="295"/>
      <c r="FI35" s="282"/>
      <c r="FJ35" s="302"/>
      <c r="FK35" s="302"/>
      <c r="FL35" s="276"/>
      <c r="FM35" s="302"/>
      <c r="FN35" s="302"/>
      <c r="FO35" s="282"/>
      <c r="FP35" s="303"/>
      <c r="FQ35" s="303"/>
      <c r="FT35" s="304"/>
      <c r="FU35" s="282"/>
      <c r="FV35" s="303"/>
      <c r="FW35" s="303"/>
      <c r="FY35" s="303"/>
      <c r="FZ35" s="303"/>
      <c r="GA35" s="277"/>
      <c r="GB35" s="308"/>
      <c r="GC35" s="308"/>
      <c r="GD35" s="309"/>
      <c r="GE35" s="276"/>
      <c r="GF35" s="310"/>
      <c r="GG35" s="309"/>
      <c r="GH35" s="276"/>
      <c r="GI35" s="278"/>
      <c r="GJ35" s="276"/>
      <c r="GK35" s="276"/>
      <c r="GL35" s="276"/>
      <c r="GM35" s="276"/>
      <c r="GN35" s="279"/>
      <c r="GO35" s="276"/>
      <c r="GP35" s="276"/>
      <c r="GQ35" s="276"/>
      <c r="GR35" s="276"/>
      <c r="GS35" s="276"/>
      <c r="GT35" s="276"/>
      <c r="GU35" s="277"/>
      <c r="GV35" s="308"/>
      <c r="GW35" s="308"/>
      <c r="GX35" s="309"/>
      <c r="GY35" s="276"/>
      <c r="GZ35" s="310"/>
      <c r="HA35" s="309"/>
      <c r="HB35" s="276"/>
      <c r="HC35" s="278"/>
      <c r="HD35" s="276"/>
      <c r="HE35" s="276"/>
      <c r="HF35" s="276"/>
      <c r="HG35" s="276"/>
      <c r="HH35" s="279"/>
      <c r="HI35" s="276"/>
      <c r="HJ35" s="276"/>
      <c r="HK35" s="276"/>
      <c r="HL35" s="276"/>
      <c r="HM35" s="276"/>
      <c r="HN35" s="276"/>
      <c r="HO35" s="277"/>
      <c r="HP35" s="308"/>
      <c r="HQ35" s="308"/>
      <c r="HR35" s="309"/>
      <c r="HS35" s="276"/>
      <c r="HT35" s="310"/>
      <c r="HU35" s="309"/>
      <c r="HV35" s="276"/>
      <c r="HW35" s="278"/>
      <c r="HX35" s="276"/>
      <c r="HY35" s="276"/>
      <c r="HZ35" s="276"/>
      <c r="IA35" s="276"/>
      <c r="IB35" s="279"/>
      <c r="IC35" s="276"/>
      <c r="ID35" s="276"/>
      <c r="IE35" s="276"/>
      <c r="IF35" s="276"/>
      <c r="IG35" s="276"/>
      <c r="IH35" s="276"/>
      <c r="II35" s="277"/>
      <c r="IJ35" s="308"/>
      <c r="IK35" s="308"/>
      <c r="IL35" s="309"/>
      <c r="IM35" s="276"/>
      <c r="IN35" s="310"/>
      <c r="IO35" s="309"/>
      <c r="IP35" s="276"/>
      <c r="IQ35" s="278"/>
      <c r="IR35" s="276"/>
      <c r="IS35" s="276"/>
      <c r="IT35" s="276"/>
      <c r="IU35" s="276"/>
      <c r="IV35" s="279"/>
      <c r="IW35" s="276"/>
      <c r="IX35" s="276"/>
      <c r="IY35" s="276"/>
      <c r="IZ35" s="276"/>
      <c r="JA35" s="276"/>
      <c r="JB35" s="276"/>
    </row>
    <row r="36" spans="2:262" s="301" customFormat="1" ht="13.5" customHeight="1">
      <c r="B36" s="276"/>
      <c r="C36" s="295"/>
      <c r="E36" s="282"/>
      <c r="F36" s="302"/>
      <c r="G36" s="303"/>
      <c r="H36" s="276"/>
      <c r="I36" s="302"/>
      <c r="J36" s="303"/>
      <c r="K36" s="303"/>
      <c r="L36" s="303"/>
      <c r="M36" s="303"/>
      <c r="P36" s="304"/>
      <c r="Q36" s="282"/>
      <c r="R36" s="303"/>
      <c r="S36" s="303"/>
      <c r="U36" s="303"/>
      <c r="V36" s="303"/>
      <c r="W36" s="295"/>
      <c r="Y36" s="282"/>
      <c r="Z36" s="302"/>
      <c r="AA36" s="302"/>
      <c r="AB36" s="276"/>
      <c r="AC36" s="302"/>
      <c r="AD36" s="302"/>
      <c r="AE36" s="282"/>
      <c r="AF36" s="303"/>
      <c r="AG36" s="303"/>
      <c r="AJ36" s="304"/>
      <c r="AK36" s="282"/>
      <c r="AM36" s="303"/>
      <c r="AO36" s="303"/>
      <c r="AP36" s="303"/>
      <c r="AQ36" s="295"/>
      <c r="AS36" s="282"/>
      <c r="AT36" s="302"/>
      <c r="AU36" s="302"/>
      <c r="AV36" s="276"/>
      <c r="AW36" s="302"/>
      <c r="AX36" s="302"/>
      <c r="AY36" s="282"/>
      <c r="AZ36" s="303"/>
      <c r="BA36" s="303"/>
      <c r="BD36" s="304"/>
      <c r="BE36" s="282"/>
      <c r="BF36" s="303"/>
      <c r="BG36" s="303"/>
      <c r="BI36" s="303"/>
      <c r="BJ36" s="303"/>
      <c r="BK36" s="295"/>
      <c r="BM36" s="282"/>
      <c r="BN36" s="302"/>
      <c r="BO36" s="302"/>
      <c r="BP36" s="276"/>
      <c r="BQ36" s="302"/>
      <c r="BR36" s="302"/>
      <c r="BS36" s="282"/>
      <c r="BT36" s="303"/>
      <c r="BU36" s="303"/>
      <c r="BX36" s="304"/>
      <c r="BY36" s="282"/>
      <c r="BZ36" s="303"/>
      <c r="CA36" s="303"/>
      <c r="CC36" s="303"/>
      <c r="CD36" s="303"/>
      <c r="CE36" s="282"/>
      <c r="CG36" s="282"/>
      <c r="CH36" s="302"/>
      <c r="CI36" s="302"/>
      <c r="CJ36" s="276"/>
      <c r="CK36" s="302"/>
      <c r="CL36" s="302"/>
      <c r="CM36" s="282"/>
      <c r="CN36" s="303"/>
      <c r="CO36" s="303"/>
      <c r="CR36" s="304"/>
      <c r="CS36" s="282"/>
      <c r="CT36" s="303"/>
      <c r="CU36" s="303"/>
      <c r="CW36" s="303"/>
      <c r="CX36" s="303"/>
      <c r="CY36" s="295"/>
      <c r="DA36" s="282"/>
      <c r="DB36" s="302"/>
      <c r="DC36" s="302"/>
      <c r="DD36" s="276"/>
      <c r="DE36" s="302"/>
      <c r="DF36" s="302"/>
      <c r="DG36" s="282"/>
      <c r="DH36" s="303"/>
      <c r="DI36" s="303"/>
      <c r="DL36" s="304"/>
      <c r="DM36" s="282"/>
      <c r="DN36" s="303"/>
      <c r="DO36" s="303"/>
      <c r="DQ36" s="303"/>
      <c r="DR36" s="303"/>
      <c r="DS36" s="295"/>
      <c r="DU36" s="282"/>
      <c r="DV36" s="302"/>
      <c r="DW36" s="302"/>
      <c r="DX36" s="276"/>
      <c r="DY36" s="302"/>
      <c r="DZ36" s="302"/>
      <c r="EA36" s="282"/>
      <c r="EC36" s="305"/>
      <c r="EF36" s="304"/>
      <c r="EG36" s="282"/>
      <c r="EH36" s="303"/>
      <c r="EI36" s="303"/>
      <c r="EK36" s="303"/>
      <c r="EL36" s="303"/>
      <c r="EM36" s="295"/>
      <c r="EO36" s="282"/>
      <c r="EP36" s="302"/>
      <c r="EQ36" s="302"/>
      <c r="ER36" s="276"/>
      <c r="ES36" s="302"/>
      <c r="ET36" s="302"/>
      <c r="EU36" s="282"/>
      <c r="EV36" s="303"/>
      <c r="EW36" s="303"/>
      <c r="EZ36" s="304"/>
      <c r="FA36" s="282"/>
      <c r="FB36" s="303"/>
      <c r="FC36" s="303"/>
      <c r="FE36" s="303"/>
      <c r="FF36" s="303"/>
      <c r="FG36" s="295"/>
      <c r="FI36" s="282"/>
      <c r="FJ36" s="302"/>
      <c r="FK36" s="302"/>
      <c r="FL36" s="276"/>
      <c r="FM36" s="302"/>
      <c r="FN36" s="302"/>
      <c r="FO36" s="282"/>
      <c r="FP36" s="303"/>
      <c r="FQ36" s="303"/>
      <c r="FT36" s="304"/>
      <c r="FU36" s="282"/>
      <c r="FV36" s="303"/>
      <c r="FW36" s="303"/>
      <c r="FY36" s="303"/>
      <c r="FZ36" s="303"/>
      <c r="GA36" s="277"/>
      <c r="GB36" s="308"/>
      <c r="GC36" s="308"/>
      <c r="GD36" s="309"/>
      <c r="GE36" s="276"/>
      <c r="GF36" s="310"/>
      <c r="GG36" s="309"/>
      <c r="GH36" s="276"/>
      <c r="GI36" s="278"/>
      <c r="GJ36" s="276"/>
      <c r="GK36" s="276"/>
      <c r="GL36" s="276"/>
      <c r="GM36" s="276"/>
      <c r="GN36" s="279"/>
      <c r="GO36" s="276"/>
      <c r="GP36" s="276"/>
      <c r="GQ36" s="276"/>
      <c r="GR36" s="276"/>
      <c r="GS36" s="276"/>
      <c r="GT36" s="276"/>
      <c r="GU36" s="277"/>
      <c r="GV36" s="308"/>
      <c r="GW36" s="308"/>
      <c r="GX36" s="309"/>
      <c r="GY36" s="276"/>
      <c r="GZ36" s="310"/>
      <c r="HA36" s="309"/>
      <c r="HB36" s="276"/>
      <c r="HC36" s="278"/>
      <c r="HD36" s="276"/>
      <c r="HE36" s="276"/>
      <c r="HF36" s="276"/>
      <c r="HG36" s="276"/>
      <c r="HH36" s="279"/>
      <c r="HI36" s="276"/>
      <c r="HJ36" s="276"/>
      <c r="HK36" s="276"/>
      <c r="HL36" s="276"/>
      <c r="HM36" s="276"/>
      <c r="HN36" s="276"/>
      <c r="HO36" s="277"/>
      <c r="HP36" s="308"/>
      <c r="HQ36" s="308"/>
      <c r="HR36" s="309"/>
      <c r="HS36" s="276"/>
      <c r="HT36" s="310"/>
      <c r="HU36" s="309"/>
      <c r="HV36" s="276"/>
      <c r="HW36" s="278"/>
      <c r="HX36" s="276"/>
      <c r="HY36" s="276"/>
      <c r="HZ36" s="276"/>
      <c r="IA36" s="276"/>
      <c r="IB36" s="279"/>
      <c r="IC36" s="276"/>
      <c r="ID36" s="276"/>
      <c r="IE36" s="276"/>
      <c r="IF36" s="276"/>
      <c r="IG36" s="276"/>
      <c r="IH36" s="276"/>
      <c r="II36" s="277"/>
      <c r="IJ36" s="308"/>
      <c r="IK36" s="308"/>
      <c r="IL36" s="309"/>
      <c r="IM36" s="276"/>
      <c r="IN36" s="310"/>
      <c r="IO36" s="309"/>
      <c r="IP36" s="276"/>
      <c r="IQ36" s="278"/>
      <c r="IR36" s="276"/>
      <c r="IS36" s="276"/>
      <c r="IT36" s="276"/>
      <c r="IU36" s="276"/>
      <c r="IV36" s="279"/>
      <c r="IW36" s="276"/>
      <c r="IX36" s="276"/>
      <c r="IY36" s="276"/>
      <c r="IZ36" s="276"/>
      <c r="JA36" s="276"/>
      <c r="JB36" s="276"/>
    </row>
    <row r="37" spans="2:262" s="301" customFormat="1" ht="13.5" customHeight="1">
      <c r="B37" s="276"/>
      <c r="C37" s="295"/>
      <c r="E37" s="282"/>
      <c r="F37" s="302"/>
      <c r="G37" s="303"/>
      <c r="H37" s="276"/>
      <c r="I37" s="302"/>
      <c r="J37" s="303"/>
      <c r="K37" s="282"/>
      <c r="L37" s="303"/>
      <c r="M37" s="303"/>
      <c r="P37" s="304"/>
      <c r="Q37" s="282"/>
      <c r="R37" s="303"/>
      <c r="S37" s="303"/>
      <c r="U37" s="303"/>
      <c r="V37" s="303"/>
      <c r="W37" s="295"/>
      <c r="Y37" s="282"/>
      <c r="Z37" s="302"/>
      <c r="AA37" s="302"/>
      <c r="AB37" s="276"/>
      <c r="AC37" s="302"/>
      <c r="AD37" s="302"/>
      <c r="AE37" s="282"/>
      <c r="AF37" s="303"/>
      <c r="AG37" s="303"/>
      <c r="AJ37" s="304"/>
      <c r="AK37" s="282"/>
      <c r="AM37" s="303"/>
      <c r="AO37" s="303"/>
      <c r="AP37" s="303"/>
      <c r="AQ37" s="295"/>
      <c r="AS37" s="282"/>
      <c r="AT37" s="302"/>
      <c r="AU37" s="302"/>
      <c r="AV37" s="276"/>
      <c r="AW37" s="302"/>
      <c r="AX37" s="302"/>
      <c r="AY37" s="282"/>
      <c r="AZ37" s="303"/>
      <c r="BA37" s="303"/>
      <c r="BD37" s="304"/>
      <c r="BE37" s="282"/>
      <c r="BF37" s="303"/>
      <c r="BG37" s="303"/>
      <c r="BI37" s="303"/>
      <c r="BJ37" s="303"/>
      <c r="BK37" s="295"/>
      <c r="BM37" s="282"/>
      <c r="BN37" s="302"/>
      <c r="BO37" s="302"/>
      <c r="BP37" s="276"/>
      <c r="BQ37" s="302"/>
      <c r="BR37" s="302"/>
      <c r="BS37" s="282"/>
      <c r="BT37" s="303"/>
      <c r="BU37" s="303"/>
      <c r="BX37" s="304"/>
      <c r="BY37" s="282"/>
      <c r="BZ37" s="303"/>
      <c r="CA37" s="303"/>
      <c r="CC37" s="303"/>
      <c r="CD37" s="303"/>
      <c r="CE37" s="282"/>
      <c r="CG37" s="282"/>
      <c r="CH37" s="302"/>
      <c r="CI37" s="302"/>
      <c r="CJ37" s="276"/>
      <c r="CK37" s="302"/>
      <c r="CL37" s="302"/>
      <c r="CM37" s="282"/>
      <c r="CN37" s="303"/>
      <c r="CO37" s="303"/>
      <c r="CR37" s="304"/>
      <c r="CS37" s="282"/>
      <c r="CT37" s="303"/>
      <c r="CU37" s="303"/>
      <c r="CW37" s="303"/>
      <c r="CX37" s="303"/>
      <c r="CY37" s="295"/>
      <c r="DA37" s="282"/>
      <c r="DB37" s="302"/>
      <c r="DC37" s="302"/>
      <c r="DD37" s="276"/>
      <c r="DE37" s="302"/>
      <c r="DF37" s="302"/>
      <c r="DG37" s="282"/>
      <c r="DH37" s="303"/>
      <c r="DI37" s="303"/>
      <c r="DL37" s="304"/>
      <c r="DM37" s="282"/>
      <c r="DN37" s="303"/>
      <c r="DO37" s="303"/>
      <c r="DQ37" s="303"/>
      <c r="DR37" s="303"/>
      <c r="DS37" s="295"/>
      <c r="DU37" s="282"/>
      <c r="DV37" s="302"/>
      <c r="DW37" s="302"/>
      <c r="DX37" s="276"/>
      <c r="DY37" s="302"/>
      <c r="DZ37" s="302"/>
      <c r="EA37" s="282"/>
      <c r="EC37" s="305"/>
      <c r="EF37" s="304"/>
      <c r="EG37" s="282"/>
      <c r="EH37" s="303"/>
      <c r="EI37" s="303"/>
      <c r="EK37" s="303"/>
      <c r="EL37" s="303"/>
      <c r="EM37" s="295"/>
      <c r="EO37" s="282"/>
      <c r="EP37" s="302"/>
      <c r="EQ37" s="302"/>
      <c r="ER37" s="276"/>
      <c r="ES37" s="302"/>
      <c r="ET37" s="302"/>
      <c r="EU37" s="282"/>
      <c r="EV37" s="303"/>
      <c r="EW37" s="303"/>
      <c r="EZ37" s="304"/>
      <c r="FA37" s="282"/>
      <c r="FB37" s="303"/>
      <c r="FC37" s="303"/>
      <c r="FE37" s="303"/>
      <c r="FF37" s="303"/>
      <c r="FG37" s="295"/>
      <c r="FI37" s="282"/>
      <c r="FJ37" s="302"/>
      <c r="FK37" s="302"/>
      <c r="FL37" s="276"/>
      <c r="FM37" s="302"/>
      <c r="FN37" s="302"/>
      <c r="FO37" s="282"/>
      <c r="FP37" s="303"/>
      <c r="FQ37" s="303"/>
      <c r="FT37" s="304"/>
      <c r="FU37" s="282"/>
      <c r="FV37" s="303"/>
      <c r="FW37" s="303"/>
      <c r="FY37" s="303"/>
      <c r="FZ37" s="303"/>
      <c r="GA37" s="277"/>
      <c r="GB37" s="308"/>
      <c r="GC37" s="308"/>
      <c r="GD37" s="309"/>
      <c r="GE37" s="276"/>
      <c r="GF37" s="310"/>
      <c r="GG37" s="309"/>
      <c r="GH37" s="276"/>
      <c r="GI37" s="278"/>
      <c r="GJ37" s="276"/>
      <c r="GK37" s="276"/>
      <c r="GL37" s="276"/>
      <c r="GM37" s="276"/>
      <c r="GN37" s="279"/>
      <c r="GO37" s="276"/>
      <c r="GP37" s="276"/>
      <c r="GQ37" s="276"/>
      <c r="GR37" s="276"/>
      <c r="GS37" s="276"/>
      <c r="GT37" s="276"/>
      <c r="GU37" s="277"/>
      <c r="GV37" s="308"/>
      <c r="GW37" s="308"/>
      <c r="GX37" s="309"/>
      <c r="GY37" s="276"/>
      <c r="GZ37" s="310"/>
      <c r="HA37" s="309"/>
      <c r="HB37" s="276"/>
      <c r="HC37" s="278"/>
      <c r="HD37" s="276"/>
      <c r="HE37" s="276"/>
      <c r="HF37" s="276"/>
      <c r="HG37" s="276"/>
      <c r="HH37" s="279"/>
      <c r="HI37" s="276"/>
      <c r="HJ37" s="276"/>
      <c r="HK37" s="276"/>
      <c r="HL37" s="276"/>
      <c r="HM37" s="276"/>
      <c r="HN37" s="276"/>
      <c r="HO37" s="277"/>
      <c r="HP37" s="308"/>
      <c r="HQ37" s="308"/>
      <c r="HR37" s="309"/>
      <c r="HS37" s="276"/>
      <c r="HT37" s="310"/>
      <c r="HU37" s="309"/>
      <c r="HV37" s="276"/>
      <c r="HW37" s="278"/>
      <c r="HX37" s="276"/>
      <c r="HY37" s="276"/>
      <c r="HZ37" s="276"/>
      <c r="IA37" s="276"/>
      <c r="IB37" s="279"/>
      <c r="IC37" s="276"/>
      <c r="ID37" s="276"/>
      <c r="IE37" s="276"/>
      <c r="IF37" s="276"/>
      <c r="IG37" s="276"/>
      <c r="IH37" s="276"/>
      <c r="II37" s="277"/>
      <c r="IJ37" s="308"/>
      <c r="IK37" s="308"/>
      <c r="IL37" s="309"/>
      <c r="IM37" s="276"/>
      <c r="IN37" s="310"/>
      <c r="IO37" s="309"/>
      <c r="IP37" s="276"/>
      <c r="IQ37" s="278"/>
      <c r="IR37" s="276"/>
      <c r="IS37" s="276"/>
      <c r="IT37" s="276"/>
      <c r="IU37" s="276"/>
      <c r="IV37" s="279"/>
      <c r="IW37" s="276"/>
      <c r="IX37" s="276"/>
      <c r="IY37" s="276"/>
      <c r="IZ37" s="276"/>
      <c r="JA37" s="276"/>
      <c r="JB37" s="276"/>
    </row>
    <row r="38" spans="2:262" s="301" customFormat="1" ht="13.5" customHeight="1">
      <c r="B38" s="276"/>
      <c r="C38" s="295"/>
      <c r="E38" s="282"/>
      <c r="F38" s="302"/>
      <c r="G38" s="303"/>
      <c r="H38" s="276"/>
      <c r="I38" s="302"/>
      <c r="J38" s="303"/>
      <c r="K38" s="282"/>
      <c r="L38" s="303"/>
      <c r="M38" s="303"/>
      <c r="P38" s="304"/>
      <c r="Q38" s="282"/>
      <c r="R38" s="303"/>
      <c r="S38" s="303"/>
      <c r="U38" s="303"/>
      <c r="V38" s="303"/>
      <c r="W38" s="295"/>
      <c r="Y38" s="282"/>
      <c r="Z38" s="302"/>
      <c r="AA38" s="302"/>
      <c r="AB38" s="276"/>
      <c r="AC38" s="302"/>
      <c r="AD38" s="302"/>
      <c r="AE38" s="282"/>
      <c r="AF38" s="303"/>
      <c r="AG38" s="303"/>
      <c r="AJ38" s="304"/>
      <c r="AK38" s="282"/>
      <c r="AM38" s="303"/>
      <c r="AO38" s="303"/>
      <c r="AP38" s="303"/>
      <c r="AQ38" s="295"/>
      <c r="AS38" s="282"/>
      <c r="AT38" s="302"/>
      <c r="AU38" s="302"/>
      <c r="AV38" s="276"/>
      <c r="AW38" s="302"/>
      <c r="AX38" s="302"/>
      <c r="AY38" s="282"/>
      <c r="AZ38" s="303"/>
      <c r="BA38" s="303"/>
      <c r="BD38" s="304"/>
      <c r="BE38" s="282"/>
      <c r="BF38" s="303"/>
      <c r="BG38" s="303"/>
      <c r="BI38" s="303"/>
      <c r="BJ38" s="303"/>
      <c r="BK38" s="295"/>
      <c r="BM38" s="282"/>
      <c r="BN38" s="302"/>
      <c r="BO38" s="302"/>
      <c r="BP38" s="276"/>
      <c r="BQ38" s="302"/>
      <c r="BR38" s="302"/>
      <c r="BS38" s="282"/>
      <c r="BT38" s="303"/>
      <c r="BU38" s="303"/>
      <c r="BX38" s="304"/>
      <c r="BY38" s="282"/>
      <c r="BZ38" s="303"/>
      <c r="CA38" s="303"/>
      <c r="CC38" s="303"/>
      <c r="CD38" s="303"/>
      <c r="CE38" s="282"/>
      <c r="CG38" s="282"/>
      <c r="CH38" s="302"/>
      <c r="CI38" s="302"/>
      <c r="CJ38" s="276"/>
      <c r="CK38" s="302"/>
      <c r="CL38" s="302"/>
      <c r="CM38" s="282"/>
      <c r="CN38" s="303"/>
      <c r="CO38" s="303"/>
      <c r="CR38" s="304"/>
      <c r="CS38" s="282"/>
      <c r="CT38" s="303"/>
      <c r="CU38" s="303"/>
      <c r="CW38" s="303"/>
      <c r="CX38" s="303"/>
      <c r="CY38" s="295"/>
      <c r="DA38" s="282"/>
      <c r="DB38" s="302"/>
      <c r="DC38" s="302"/>
      <c r="DD38" s="276"/>
      <c r="DE38" s="302"/>
      <c r="DF38" s="302"/>
      <c r="DG38" s="282"/>
      <c r="DH38" s="303"/>
      <c r="DI38" s="303"/>
      <c r="DL38" s="304"/>
      <c r="DM38" s="282"/>
      <c r="DN38" s="303"/>
      <c r="DO38" s="303"/>
      <c r="DQ38" s="303"/>
      <c r="DR38" s="303"/>
      <c r="DS38" s="295"/>
      <c r="DU38" s="282"/>
      <c r="DV38" s="302"/>
      <c r="DW38" s="302"/>
      <c r="DX38" s="276"/>
      <c r="DY38" s="302"/>
      <c r="DZ38" s="302"/>
      <c r="EA38" s="282"/>
      <c r="EC38" s="305"/>
      <c r="EF38" s="304"/>
      <c r="EG38" s="282"/>
      <c r="EH38" s="303"/>
      <c r="EI38" s="303"/>
      <c r="EK38" s="303"/>
      <c r="EL38" s="303"/>
      <c r="EM38" s="295"/>
      <c r="EO38" s="282"/>
      <c r="EP38" s="302"/>
      <c r="EQ38" s="302"/>
      <c r="ER38" s="276"/>
      <c r="ES38" s="302"/>
      <c r="ET38" s="302"/>
      <c r="EU38" s="282"/>
      <c r="EV38" s="303"/>
      <c r="EW38" s="303"/>
      <c r="EZ38" s="304"/>
      <c r="FA38" s="282"/>
      <c r="FB38" s="303"/>
      <c r="FC38" s="303"/>
      <c r="FE38" s="303"/>
      <c r="FF38" s="303"/>
      <c r="FG38" s="295"/>
      <c r="FI38" s="282"/>
      <c r="FJ38" s="302"/>
      <c r="FK38" s="302"/>
      <c r="FL38" s="276"/>
      <c r="FM38" s="302"/>
      <c r="FN38" s="302"/>
      <c r="FO38" s="282"/>
      <c r="FP38" s="303"/>
      <c r="FQ38" s="303"/>
      <c r="FT38" s="304"/>
      <c r="FU38" s="282"/>
      <c r="FV38" s="303"/>
      <c r="FW38" s="303"/>
      <c r="FY38" s="303"/>
      <c r="FZ38" s="303"/>
      <c r="GA38" s="277"/>
      <c r="GB38" s="308"/>
      <c r="GC38" s="308"/>
      <c r="GD38" s="309"/>
      <c r="GE38" s="276"/>
      <c r="GF38" s="310"/>
      <c r="GG38" s="309"/>
      <c r="GH38" s="276"/>
      <c r="GI38" s="278"/>
      <c r="GJ38" s="276"/>
      <c r="GK38" s="276"/>
      <c r="GL38" s="276"/>
      <c r="GM38" s="276"/>
      <c r="GN38" s="279"/>
      <c r="GO38" s="276"/>
      <c r="GP38" s="276"/>
      <c r="GQ38" s="276"/>
      <c r="GR38" s="276"/>
      <c r="GS38" s="276"/>
      <c r="GT38" s="276"/>
      <c r="GU38" s="277"/>
      <c r="GV38" s="308"/>
      <c r="GW38" s="308"/>
      <c r="GX38" s="309"/>
      <c r="GY38" s="276"/>
      <c r="GZ38" s="310"/>
      <c r="HA38" s="309"/>
      <c r="HB38" s="276"/>
      <c r="HC38" s="278"/>
      <c r="HD38" s="276"/>
      <c r="HE38" s="276"/>
      <c r="HF38" s="276"/>
      <c r="HG38" s="276"/>
      <c r="HH38" s="279"/>
      <c r="HI38" s="276"/>
      <c r="HJ38" s="276"/>
      <c r="HK38" s="276"/>
      <c r="HL38" s="276"/>
      <c r="HM38" s="276"/>
      <c r="HN38" s="276"/>
      <c r="HO38" s="277"/>
      <c r="HP38" s="308"/>
      <c r="HQ38" s="308"/>
      <c r="HR38" s="309"/>
      <c r="HS38" s="276"/>
      <c r="HT38" s="310"/>
      <c r="HU38" s="309"/>
      <c r="HV38" s="276"/>
      <c r="HW38" s="278"/>
      <c r="HX38" s="276"/>
      <c r="HY38" s="276"/>
      <c r="HZ38" s="276"/>
      <c r="IA38" s="276"/>
      <c r="IB38" s="279"/>
      <c r="IC38" s="276"/>
      <c r="ID38" s="276"/>
      <c r="IE38" s="276"/>
      <c r="IF38" s="276"/>
      <c r="IG38" s="276"/>
      <c r="IH38" s="276"/>
      <c r="II38" s="277"/>
      <c r="IJ38" s="308"/>
      <c r="IK38" s="308"/>
      <c r="IL38" s="309"/>
      <c r="IM38" s="276"/>
      <c r="IN38" s="310"/>
      <c r="IO38" s="309"/>
      <c r="IP38" s="276"/>
      <c r="IQ38" s="278"/>
      <c r="IR38" s="276"/>
      <c r="IS38" s="276"/>
      <c r="IT38" s="276"/>
      <c r="IU38" s="276"/>
      <c r="IV38" s="279"/>
      <c r="IW38" s="276"/>
      <c r="IX38" s="276"/>
      <c r="IY38" s="276"/>
      <c r="IZ38" s="276"/>
      <c r="JA38" s="276"/>
      <c r="JB38" s="276"/>
    </row>
    <row r="39" spans="2:262" s="301" customFormat="1" ht="13.5" customHeight="1">
      <c r="B39" s="276"/>
      <c r="C39" s="295"/>
      <c r="E39" s="282"/>
      <c r="F39" s="302"/>
      <c r="G39" s="303"/>
      <c r="H39" s="276"/>
      <c r="I39" s="302"/>
      <c r="J39" s="303"/>
      <c r="K39" s="282"/>
      <c r="L39" s="303"/>
      <c r="M39" s="303"/>
      <c r="P39" s="304"/>
      <c r="Q39" s="282"/>
      <c r="R39" s="303"/>
      <c r="S39" s="303"/>
      <c r="U39" s="303"/>
      <c r="V39" s="303"/>
      <c r="W39" s="295"/>
      <c r="Y39" s="282"/>
      <c r="Z39" s="302"/>
      <c r="AA39" s="302"/>
      <c r="AB39" s="276"/>
      <c r="AC39" s="302"/>
      <c r="AD39" s="302"/>
      <c r="AE39" s="282"/>
      <c r="AF39" s="303"/>
      <c r="AG39" s="303"/>
      <c r="AJ39" s="304"/>
      <c r="AK39" s="282"/>
      <c r="AM39" s="303"/>
      <c r="AO39" s="303"/>
      <c r="AP39" s="303"/>
      <c r="AQ39" s="295"/>
      <c r="AS39" s="282"/>
      <c r="AT39" s="302"/>
      <c r="AU39" s="302"/>
      <c r="AV39" s="276"/>
      <c r="AW39" s="302"/>
      <c r="AX39" s="302"/>
      <c r="AY39" s="282"/>
      <c r="AZ39" s="303"/>
      <c r="BA39" s="303"/>
      <c r="BD39" s="304"/>
      <c r="BE39" s="282"/>
      <c r="BF39" s="303"/>
      <c r="BG39" s="303"/>
      <c r="BI39" s="303"/>
      <c r="BJ39" s="303"/>
      <c r="BK39" s="295"/>
      <c r="BM39" s="282"/>
      <c r="BN39" s="302"/>
      <c r="BO39" s="302"/>
      <c r="BP39" s="276"/>
      <c r="BQ39" s="302"/>
      <c r="BR39" s="302"/>
      <c r="BS39" s="282"/>
      <c r="BT39" s="303"/>
      <c r="BU39" s="303"/>
      <c r="BX39" s="304"/>
      <c r="BY39" s="282"/>
      <c r="BZ39" s="303"/>
      <c r="CA39" s="303"/>
      <c r="CC39" s="303"/>
      <c r="CD39" s="303"/>
      <c r="CE39" s="282"/>
      <c r="CG39" s="282"/>
      <c r="CH39" s="302"/>
      <c r="CI39" s="302"/>
      <c r="CJ39" s="276"/>
      <c r="CK39" s="302"/>
      <c r="CL39" s="302"/>
      <c r="CM39" s="282"/>
      <c r="CN39" s="303"/>
      <c r="CO39" s="303"/>
      <c r="CR39" s="304"/>
      <c r="CS39" s="282"/>
      <c r="CT39" s="303"/>
      <c r="CU39" s="303"/>
      <c r="CW39" s="303"/>
      <c r="CX39" s="303"/>
      <c r="CY39" s="295"/>
      <c r="DA39" s="282"/>
      <c r="DB39" s="302"/>
      <c r="DC39" s="302"/>
      <c r="DD39" s="276"/>
      <c r="DE39" s="302"/>
      <c r="DF39" s="302"/>
      <c r="DG39" s="282"/>
      <c r="DH39" s="303"/>
      <c r="DI39" s="303"/>
      <c r="DL39" s="304"/>
      <c r="DM39" s="282"/>
      <c r="DN39" s="303"/>
      <c r="DO39" s="303"/>
      <c r="DQ39" s="303"/>
      <c r="DR39" s="303"/>
      <c r="DS39" s="295"/>
      <c r="DU39" s="282"/>
      <c r="DV39" s="302"/>
      <c r="DW39" s="302"/>
      <c r="DX39" s="276"/>
      <c r="DY39" s="302"/>
      <c r="DZ39" s="302"/>
      <c r="EA39" s="282"/>
      <c r="EC39" s="305"/>
      <c r="EF39" s="304"/>
      <c r="EG39" s="282"/>
      <c r="EH39" s="303"/>
      <c r="EI39" s="303"/>
      <c r="EK39" s="303"/>
      <c r="EL39" s="303"/>
      <c r="EM39" s="295"/>
      <c r="EO39" s="282"/>
      <c r="EP39" s="302"/>
      <c r="EQ39" s="302"/>
      <c r="ER39" s="276"/>
      <c r="ES39" s="302"/>
      <c r="ET39" s="302"/>
      <c r="EU39" s="282"/>
      <c r="EV39" s="303"/>
      <c r="EW39" s="303"/>
      <c r="EZ39" s="304"/>
      <c r="FA39" s="282"/>
      <c r="FB39" s="303"/>
      <c r="FC39" s="303"/>
      <c r="FE39" s="303"/>
      <c r="FF39" s="303"/>
      <c r="FG39" s="295"/>
      <c r="FI39" s="282"/>
      <c r="FJ39" s="302"/>
      <c r="FK39" s="302"/>
      <c r="FL39" s="276"/>
      <c r="FM39" s="302"/>
      <c r="FN39" s="302"/>
      <c r="FO39" s="282"/>
      <c r="FP39" s="303"/>
      <c r="FQ39" s="303"/>
      <c r="FT39" s="304"/>
      <c r="FU39" s="282"/>
      <c r="FV39" s="303"/>
      <c r="FW39" s="303"/>
      <c r="FY39" s="303"/>
      <c r="FZ39" s="303"/>
      <c r="GA39" s="277"/>
      <c r="GB39" s="308"/>
      <c r="GC39" s="308"/>
      <c r="GD39" s="309"/>
      <c r="GE39" s="276"/>
      <c r="GF39" s="310"/>
      <c r="GG39" s="309"/>
      <c r="GH39" s="276"/>
      <c r="GI39" s="278"/>
      <c r="GJ39" s="276"/>
      <c r="GK39" s="276"/>
      <c r="GL39" s="276"/>
      <c r="GM39" s="276"/>
      <c r="GN39" s="279"/>
      <c r="GO39" s="276"/>
      <c r="GP39" s="276"/>
      <c r="GQ39" s="276"/>
      <c r="GR39" s="276"/>
      <c r="GS39" s="276"/>
      <c r="GT39" s="276"/>
      <c r="GU39" s="277"/>
      <c r="GV39" s="308"/>
      <c r="GW39" s="308"/>
      <c r="GX39" s="309"/>
      <c r="GY39" s="276"/>
      <c r="GZ39" s="310"/>
      <c r="HA39" s="309"/>
      <c r="HB39" s="276"/>
      <c r="HC39" s="278"/>
      <c r="HD39" s="276"/>
      <c r="HE39" s="276"/>
      <c r="HF39" s="276"/>
      <c r="HG39" s="276"/>
      <c r="HH39" s="279"/>
      <c r="HI39" s="276"/>
      <c r="HJ39" s="276"/>
      <c r="HK39" s="276"/>
      <c r="HL39" s="276"/>
      <c r="HM39" s="276"/>
      <c r="HN39" s="276"/>
      <c r="HO39" s="277"/>
      <c r="HP39" s="308"/>
      <c r="HQ39" s="308"/>
      <c r="HR39" s="309"/>
      <c r="HS39" s="276"/>
      <c r="HT39" s="310"/>
      <c r="HU39" s="309"/>
      <c r="HV39" s="276"/>
      <c r="HW39" s="278"/>
      <c r="HX39" s="276"/>
      <c r="HY39" s="276"/>
      <c r="HZ39" s="276"/>
      <c r="IA39" s="276"/>
      <c r="IB39" s="279"/>
      <c r="IC39" s="276"/>
      <c r="ID39" s="276"/>
      <c r="IE39" s="276"/>
      <c r="IF39" s="276"/>
      <c r="IG39" s="276"/>
      <c r="IH39" s="276"/>
      <c r="II39" s="277"/>
      <c r="IJ39" s="308"/>
      <c r="IK39" s="308"/>
      <c r="IL39" s="309"/>
      <c r="IM39" s="276"/>
      <c r="IN39" s="310"/>
      <c r="IO39" s="309"/>
      <c r="IP39" s="276"/>
      <c r="IQ39" s="278"/>
      <c r="IR39" s="276"/>
      <c r="IS39" s="276"/>
      <c r="IT39" s="276"/>
      <c r="IU39" s="276"/>
      <c r="IV39" s="279"/>
      <c r="IW39" s="276"/>
      <c r="IX39" s="276"/>
      <c r="IY39" s="276"/>
      <c r="IZ39" s="276"/>
      <c r="JA39" s="276"/>
      <c r="JB39" s="276"/>
    </row>
    <row r="40" spans="2:262" s="301" customFormat="1" ht="13.5" customHeight="1">
      <c r="B40" s="276"/>
      <c r="C40" s="295"/>
      <c r="E40" s="282"/>
      <c r="F40" s="302"/>
      <c r="G40" s="303"/>
      <c r="H40" s="276"/>
      <c r="I40" s="302"/>
      <c r="J40" s="303"/>
      <c r="K40" s="282"/>
      <c r="L40" s="303"/>
      <c r="M40" s="303"/>
      <c r="P40" s="304"/>
      <c r="Q40" s="282"/>
      <c r="R40" s="303"/>
      <c r="S40" s="303"/>
      <c r="U40" s="303"/>
      <c r="V40" s="303"/>
      <c r="W40" s="295"/>
      <c r="Y40" s="282"/>
      <c r="Z40" s="302"/>
      <c r="AA40" s="302"/>
      <c r="AB40" s="276"/>
      <c r="AC40" s="302"/>
      <c r="AD40" s="302"/>
      <c r="AE40" s="282"/>
      <c r="AF40" s="303"/>
      <c r="AG40" s="303"/>
      <c r="AJ40" s="304"/>
      <c r="AK40" s="282"/>
      <c r="AM40" s="303"/>
      <c r="AO40" s="303"/>
      <c r="AP40" s="303"/>
      <c r="AQ40" s="295"/>
      <c r="AS40" s="282"/>
      <c r="AT40" s="302"/>
      <c r="AU40" s="302"/>
      <c r="AV40" s="276"/>
      <c r="AW40" s="302"/>
      <c r="AX40" s="302"/>
      <c r="AY40" s="282"/>
      <c r="AZ40" s="303"/>
      <c r="BA40" s="303"/>
      <c r="BD40" s="304"/>
      <c r="BE40" s="282"/>
      <c r="BF40" s="303"/>
      <c r="BG40" s="303"/>
      <c r="BI40" s="303"/>
      <c r="BJ40" s="303"/>
      <c r="BK40" s="295"/>
      <c r="BM40" s="282"/>
      <c r="BN40" s="302"/>
      <c r="BO40" s="302"/>
      <c r="BP40" s="276"/>
      <c r="BQ40" s="302"/>
      <c r="BR40" s="302"/>
      <c r="BS40" s="282"/>
      <c r="BT40" s="303"/>
      <c r="BU40" s="303"/>
      <c r="BX40" s="304"/>
      <c r="BY40" s="282"/>
      <c r="BZ40" s="303"/>
      <c r="CA40" s="303"/>
      <c r="CC40" s="303"/>
      <c r="CD40" s="303"/>
      <c r="CE40" s="282"/>
      <c r="CG40" s="282"/>
      <c r="CH40" s="302"/>
      <c r="CI40" s="302"/>
      <c r="CJ40" s="276"/>
      <c r="CK40" s="302"/>
      <c r="CL40" s="302"/>
      <c r="CM40" s="282"/>
      <c r="CN40" s="303"/>
      <c r="CO40" s="303"/>
      <c r="CR40" s="304"/>
      <c r="CS40" s="282"/>
      <c r="CT40" s="303"/>
      <c r="CU40" s="303"/>
      <c r="CW40" s="303"/>
      <c r="CX40" s="303"/>
      <c r="CY40" s="295"/>
      <c r="DA40" s="282"/>
      <c r="DB40" s="302"/>
      <c r="DC40" s="302"/>
      <c r="DD40" s="276"/>
      <c r="DE40" s="302"/>
      <c r="DF40" s="302"/>
      <c r="DG40" s="282"/>
      <c r="DH40" s="303"/>
      <c r="DI40" s="303"/>
      <c r="DL40" s="304"/>
      <c r="DM40" s="282"/>
      <c r="DN40" s="303"/>
      <c r="DO40" s="303"/>
      <c r="DQ40" s="303"/>
      <c r="DR40" s="303"/>
      <c r="DS40" s="295"/>
      <c r="DU40" s="282"/>
      <c r="DV40" s="302"/>
      <c r="DW40" s="302"/>
      <c r="DX40" s="276"/>
      <c r="DY40" s="302"/>
      <c r="DZ40" s="302"/>
      <c r="EA40" s="282"/>
      <c r="EC40" s="305"/>
      <c r="EF40" s="304"/>
      <c r="EG40" s="282"/>
      <c r="EH40" s="303"/>
      <c r="EI40" s="303"/>
      <c r="EK40" s="303"/>
      <c r="EL40" s="303"/>
      <c r="EM40" s="295"/>
      <c r="EO40" s="282"/>
      <c r="EP40" s="302"/>
      <c r="EQ40" s="302"/>
      <c r="ER40" s="276"/>
      <c r="ES40" s="302"/>
      <c r="ET40" s="302"/>
      <c r="EU40" s="282"/>
      <c r="EV40" s="303"/>
      <c r="EW40" s="303"/>
      <c r="EZ40" s="304"/>
      <c r="FA40" s="282"/>
      <c r="FB40" s="303"/>
      <c r="FC40" s="303"/>
      <c r="FE40" s="303"/>
      <c r="FF40" s="303"/>
      <c r="FG40" s="295"/>
      <c r="FI40" s="282"/>
      <c r="FJ40" s="302"/>
      <c r="FK40" s="302"/>
      <c r="FL40" s="276"/>
      <c r="FM40" s="302"/>
      <c r="FN40" s="302"/>
      <c r="FO40" s="282"/>
      <c r="FP40" s="303"/>
      <c r="FQ40" s="303"/>
      <c r="FT40" s="304"/>
      <c r="FU40" s="282"/>
      <c r="FV40" s="303"/>
      <c r="FW40" s="303"/>
      <c r="FY40" s="303"/>
      <c r="FZ40" s="303"/>
      <c r="GA40" s="277"/>
      <c r="GB40" s="308"/>
      <c r="GC40" s="308"/>
      <c r="GD40" s="309"/>
      <c r="GE40" s="276"/>
      <c r="GF40" s="310"/>
      <c r="GG40" s="309"/>
      <c r="GH40" s="276"/>
      <c r="GI40" s="278"/>
      <c r="GJ40" s="276"/>
      <c r="GK40" s="276"/>
      <c r="GL40" s="276"/>
      <c r="GM40" s="276"/>
      <c r="GN40" s="279"/>
      <c r="GO40" s="276"/>
      <c r="GP40" s="276"/>
      <c r="GQ40" s="276"/>
      <c r="GR40" s="276"/>
      <c r="GS40" s="276"/>
      <c r="GT40" s="276"/>
      <c r="GU40" s="277"/>
      <c r="GV40" s="308"/>
      <c r="GW40" s="308"/>
      <c r="GX40" s="309"/>
      <c r="GY40" s="276"/>
      <c r="GZ40" s="310"/>
      <c r="HA40" s="309"/>
      <c r="HB40" s="276"/>
      <c r="HC40" s="278"/>
      <c r="HD40" s="276"/>
      <c r="HE40" s="276"/>
      <c r="HF40" s="276"/>
      <c r="HG40" s="276"/>
      <c r="HH40" s="279"/>
      <c r="HI40" s="276"/>
      <c r="HJ40" s="276"/>
      <c r="HK40" s="276"/>
      <c r="HL40" s="276"/>
      <c r="HM40" s="276"/>
      <c r="HN40" s="276"/>
      <c r="HO40" s="277"/>
      <c r="HP40" s="308"/>
      <c r="HQ40" s="308"/>
      <c r="HR40" s="309"/>
      <c r="HS40" s="276"/>
      <c r="HT40" s="310"/>
      <c r="HU40" s="309"/>
      <c r="HV40" s="276"/>
      <c r="HW40" s="278"/>
      <c r="HX40" s="276"/>
      <c r="HY40" s="276"/>
      <c r="HZ40" s="276"/>
      <c r="IA40" s="276"/>
      <c r="IB40" s="279"/>
      <c r="IC40" s="276"/>
      <c r="ID40" s="276"/>
      <c r="IE40" s="276"/>
      <c r="IF40" s="276"/>
      <c r="IG40" s="276"/>
      <c r="IH40" s="276"/>
      <c r="II40" s="277"/>
      <c r="IJ40" s="308"/>
      <c r="IK40" s="308"/>
      <c r="IL40" s="309"/>
      <c r="IM40" s="276"/>
      <c r="IN40" s="310"/>
      <c r="IO40" s="309"/>
      <c r="IP40" s="276"/>
      <c r="IQ40" s="278"/>
      <c r="IR40" s="276"/>
      <c r="IS40" s="276"/>
      <c r="IT40" s="276"/>
      <c r="IU40" s="276"/>
      <c r="IV40" s="279"/>
      <c r="IW40" s="276"/>
      <c r="IX40" s="276"/>
      <c r="IY40" s="276"/>
      <c r="IZ40" s="276"/>
      <c r="JA40" s="276"/>
      <c r="JB40" s="276"/>
    </row>
    <row r="41" spans="2:262" s="301" customFormat="1" ht="13.5" customHeight="1">
      <c r="B41" s="276"/>
      <c r="C41" s="295"/>
      <c r="E41" s="282"/>
      <c r="F41" s="302"/>
      <c r="G41" s="303"/>
      <c r="H41" s="276"/>
      <c r="I41" s="302"/>
      <c r="J41" s="303"/>
      <c r="K41" s="282"/>
      <c r="L41" s="303"/>
      <c r="M41" s="303"/>
      <c r="P41" s="304"/>
      <c r="Q41" s="282"/>
      <c r="R41" s="303"/>
      <c r="S41" s="303"/>
      <c r="U41" s="303"/>
      <c r="V41" s="303"/>
      <c r="W41" s="295"/>
      <c r="Y41" s="282"/>
      <c r="Z41" s="302"/>
      <c r="AA41" s="302"/>
      <c r="AB41" s="276"/>
      <c r="AC41" s="302"/>
      <c r="AD41" s="302"/>
      <c r="AE41" s="282"/>
      <c r="AF41" s="303"/>
      <c r="AG41" s="303"/>
      <c r="AJ41" s="304"/>
      <c r="AK41" s="282"/>
      <c r="AM41" s="303"/>
      <c r="AO41" s="303"/>
      <c r="AP41" s="303"/>
      <c r="AQ41" s="295"/>
      <c r="AS41" s="282"/>
      <c r="AT41" s="302"/>
      <c r="AU41" s="302"/>
      <c r="AV41" s="276"/>
      <c r="AW41" s="302"/>
      <c r="AX41" s="302"/>
      <c r="AY41" s="282"/>
      <c r="AZ41" s="303"/>
      <c r="BA41" s="303"/>
      <c r="BD41" s="304"/>
      <c r="BE41" s="282"/>
      <c r="BF41" s="303"/>
      <c r="BG41" s="303"/>
      <c r="BI41" s="303"/>
      <c r="BJ41" s="303"/>
      <c r="BK41" s="295"/>
      <c r="BM41" s="282"/>
      <c r="BN41" s="302"/>
      <c r="BO41" s="302"/>
      <c r="BP41" s="276"/>
      <c r="BQ41" s="302"/>
      <c r="BR41" s="302"/>
      <c r="BS41" s="282"/>
      <c r="BT41" s="303"/>
      <c r="BU41" s="303"/>
      <c r="BX41" s="304"/>
      <c r="BY41" s="282"/>
      <c r="BZ41" s="303"/>
      <c r="CA41" s="303"/>
      <c r="CC41" s="303"/>
      <c r="CD41" s="303"/>
      <c r="CE41" s="282"/>
      <c r="CG41" s="282"/>
      <c r="CH41" s="302"/>
      <c r="CI41" s="302"/>
      <c r="CJ41" s="276"/>
      <c r="CK41" s="302"/>
      <c r="CL41" s="302"/>
      <c r="CM41" s="282"/>
      <c r="CN41" s="303"/>
      <c r="CO41" s="303"/>
      <c r="CR41" s="304"/>
      <c r="CS41" s="282"/>
      <c r="CT41" s="303"/>
      <c r="CU41" s="303"/>
      <c r="CW41" s="303"/>
      <c r="CX41" s="303"/>
      <c r="CY41" s="295"/>
      <c r="DA41" s="282"/>
      <c r="DB41" s="302"/>
      <c r="DC41" s="302"/>
      <c r="DD41" s="276"/>
      <c r="DE41" s="302"/>
      <c r="DF41" s="302"/>
      <c r="DG41" s="282"/>
      <c r="DH41" s="303"/>
      <c r="DI41" s="303"/>
      <c r="DL41" s="304"/>
      <c r="DM41" s="282"/>
      <c r="DN41" s="303"/>
      <c r="DO41" s="303"/>
      <c r="DQ41" s="303"/>
      <c r="DR41" s="303"/>
      <c r="DS41" s="295"/>
      <c r="DU41" s="282"/>
      <c r="DV41" s="302"/>
      <c r="DW41" s="302"/>
      <c r="DX41" s="276"/>
      <c r="DY41" s="302"/>
      <c r="DZ41" s="302"/>
      <c r="EA41" s="282"/>
      <c r="EC41" s="305"/>
      <c r="EF41" s="304"/>
      <c r="EG41" s="282"/>
      <c r="EH41" s="303"/>
      <c r="EI41" s="303"/>
      <c r="EK41" s="303"/>
      <c r="EL41" s="303"/>
      <c r="EM41" s="295"/>
      <c r="EO41" s="282"/>
      <c r="EP41" s="302"/>
      <c r="EQ41" s="302"/>
      <c r="ER41" s="276"/>
      <c r="ES41" s="302"/>
      <c r="ET41" s="302"/>
      <c r="EU41" s="282"/>
      <c r="EV41" s="303"/>
      <c r="EW41" s="303"/>
      <c r="EZ41" s="304"/>
      <c r="FA41" s="282"/>
      <c r="FB41" s="303"/>
      <c r="FC41" s="303"/>
      <c r="FE41" s="303"/>
      <c r="FF41" s="303"/>
      <c r="FG41" s="295"/>
      <c r="FI41" s="282"/>
      <c r="FJ41" s="302"/>
      <c r="FK41" s="302"/>
      <c r="FL41" s="276"/>
      <c r="FM41" s="302"/>
      <c r="FN41" s="302"/>
      <c r="FO41" s="282"/>
      <c r="FP41" s="303"/>
      <c r="FQ41" s="303"/>
      <c r="FT41" s="304"/>
      <c r="FU41" s="282"/>
      <c r="FV41" s="303"/>
      <c r="FW41" s="303"/>
      <c r="FY41" s="303"/>
      <c r="FZ41" s="303"/>
      <c r="GA41" s="277"/>
      <c r="GB41" s="308"/>
      <c r="GC41" s="308"/>
      <c r="GD41" s="309"/>
      <c r="GE41" s="276"/>
      <c r="GF41" s="310"/>
      <c r="GG41" s="309"/>
      <c r="GH41" s="276"/>
      <c r="GI41" s="278"/>
      <c r="GJ41" s="276"/>
      <c r="GK41" s="276"/>
      <c r="GL41" s="276"/>
      <c r="GM41" s="276"/>
      <c r="GN41" s="279"/>
      <c r="GO41" s="276"/>
      <c r="GP41" s="276"/>
      <c r="GQ41" s="276"/>
      <c r="GR41" s="276"/>
      <c r="GS41" s="276"/>
      <c r="GT41" s="276"/>
      <c r="GU41" s="277"/>
      <c r="GV41" s="308"/>
      <c r="GW41" s="308"/>
      <c r="GX41" s="309"/>
      <c r="GY41" s="276"/>
      <c r="GZ41" s="310"/>
      <c r="HA41" s="309"/>
      <c r="HB41" s="276"/>
      <c r="HC41" s="278"/>
      <c r="HD41" s="276"/>
      <c r="HE41" s="276"/>
      <c r="HF41" s="276"/>
      <c r="HG41" s="276"/>
      <c r="HH41" s="279"/>
      <c r="HI41" s="276"/>
      <c r="HJ41" s="276"/>
      <c r="HK41" s="276"/>
      <c r="HL41" s="276"/>
      <c r="HM41" s="276"/>
      <c r="HN41" s="276"/>
      <c r="HO41" s="277"/>
      <c r="HP41" s="308"/>
      <c r="HQ41" s="308"/>
      <c r="HR41" s="309"/>
      <c r="HS41" s="276"/>
      <c r="HT41" s="310"/>
      <c r="HU41" s="309"/>
      <c r="HV41" s="276"/>
      <c r="HW41" s="278"/>
      <c r="HX41" s="276"/>
      <c r="HY41" s="276"/>
      <c r="HZ41" s="276"/>
      <c r="IA41" s="276"/>
      <c r="IB41" s="279"/>
      <c r="IC41" s="276"/>
      <c r="ID41" s="276"/>
      <c r="IE41" s="276"/>
      <c r="IF41" s="276"/>
      <c r="IG41" s="276"/>
      <c r="IH41" s="276"/>
      <c r="II41" s="277"/>
      <c r="IJ41" s="308"/>
      <c r="IK41" s="308"/>
      <c r="IL41" s="309"/>
      <c r="IM41" s="276"/>
      <c r="IN41" s="310"/>
      <c r="IO41" s="309"/>
      <c r="IP41" s="276"/>
      <c r="IQ41" s="278"/>
      <c r="IR41" s="276"/>
      <c r="IS41" s="276"/>
      <c r="IT41" s="276"/>
      <c r="IU41" s="276"/>
      <c r="IV41" s="279"/>
      <c r="IW41" s="276"/>
      <c r="IX41" s="276"/>
      <c r="IY41" s="276"/>
      <c r="IZ41" s="276"/>
      <c r="JA41" s="276"/>
      <c r="JB41" s="276"/>
    </row>
    <row r="42" spans="2:262" s="301" customFormat="1" ht="13.5" customHeight="1">
      <c r="B42" s="276"/>
      <c r="C42" s="295"/>
      <c r="E42" s="282"/>
      <c r="F42" s="302"/>
      <c r="G42" s="303"/>
      <c r="H42" s="276"/>
      <c r="I42" s="302"/>
      <c r="J42" s="303"/>
      <c r="K42" s="282"/>
      <c r="L42" s="303"/>
      <c r="M42" s="303"/>
      <c r="P42" s="304"/>
      <c r="Q42" s="282"/>
      <c r="R42" s="303"/>
      <c r="S42" s="303"/>
      <c r="U42" s="303"/>
      <c r="V42" s="303"/>
      <c r="W42" s="295"/>
      <c r="Y42" s="282"/>
      <c r="Z42" s="302"/>
      <c r="AA42" s="302"/>
      <c r="AB42" s="276"/>
      <c r="AC42" s="302"/>
      <c r="AD42" s="302"/>
      <c r="AE42" s="282"/>
      <c r="AF42" s="303"/>
      <c r="AG42" s="303"/>
      <c r="AJ42" s="304"/>
      <c r="AK42" s="282"/>
      <c r="AM42" s="303"/>
      <c r="AO42" s="303"/>
      <c r="AP42" s="303"/>
      <c r="AQ42" s="295"/>
      <c r="AS42" s="282"/>
      <c r="AT42" s="302"/>
      <c r="AU42" s="302"/>
      <c r="AV42" s="276"/>
      <c r="AW42" s="302"/>
      <c r="AX42" s="302"/>
      <c r="AY42" s="282"/>
      <c r="AZ42" s="303"/>
      <c r="BA42" s="303"/>
      <c r="BD42" s="304"/>
      <c r="BE42" s="282"/>
      <c r="BF42" s="303"/>
      <c r="BG42" s="303"/>
      <c r="BI42" s="303"/>
      <c r="BJ42" s="303"/>
      <c r="BK42" s="295"/>
      <c r="BM42" s="282"/>
      <c r="BN42" s="302"/>
      <c r="BO42" s="302"/>
      <c r="BP42" s="276"/>
      <c r="BQ42" s="302"/>
      <c r="BR42" s="302"/>
      <c r="BS42" s="282"/>
      <c r="BT42" s="303"/>
      <c r="BU42" s="303"/>
      <c r="BX42" s="304"/>
      <c r="BY42" s="282"/>
      <c r="BZ42" s="303"/>
      <c r="CA42" s="303"/>
      <c r="CC42" s="303"/>
      <c r="CD42" s="303"/>
      <c r="CE42" s="282"/>
      <c r="CG42" s="282"/>
      <c r="CH42" s="302"/>
      <c r="CI42" s="302"/>
      <c r="CJ42" s="276"/>
      <c r="CK42" s="302"/>
      <c r="CL42" s="302"/>
      <c r="CM42" s="282"/>
      <c r="CN42" s="303"/>
      <c r="CO42" s="303"/>
      <c r="CR42" s="304"/>
      <c r="CS42" s="282"/>
      <c r="CT42" s="303"/>
      <c r="CU42" s="303"/>
      <c r="CW42" s="303"/>
      <c r="CX42" s="303"/>
      <c r="CY42" s="295"/>
      <c r="DA42" s="282"/>
      <c r="DB42" s="302"/>
      <c r="DC42" s="302"/>
      <c r="DD42" s="276"/>
      <c r="DE42" s="302"/>
      <c r="DF42" s="302"/>
      <c r="DG42" s="282"/>
      <c r="DH42" s="303"/>
      <c r="DI42" s="303"/>
      <c r="DL42" s="304"/>
      <c r="DM42" s="282"/>
      <c r="DN42" s="303"/>
      <c r="DO42" s="303"/>
      <c r="DQ42" s="303"/>
      <c r="DR42" s="303"/>
      <c r="DS42" s="295"/>
      <c r="DU42" s="282"/>
      <c r="DV42" s="302"/>
      <c r="DW42" s="302"/>
      <c r="DX42" s="276"/>
      <c r="DY42" s="302"/>
      <c r="DZ42" s="302"/>
      <c r="EA42" s="282"/>
      <c r="EC42" s="305"/>
      <c r="EF42" s="304"/>
      <c r="EG42" s="282"/>
      <c r="EH42" s="303"/>
      <c r="EI42" s="303"/>
      <c r="EK42" s="303"/>
      <c r="EL42" s="303"/>
      <c r="EM42" s="295"/>
      <c r="EO42" s="282"/>
      <c r="EP42" s="302"/>
      <c r="EQ42" s="302"/>
      <c r="ER42" s="276"/>
      <c r="ES42" s="302"/>
      <c r="ET42" s="302"/>
      <c r="EU42" s="282"/>
      <c r="EV42" s="303"/>
      <c r="EW42" s="303"/>
      <c r="EZ42" s="304"/>
      <c r="FA42" s="282"/>
      <c r="FB42" s="303"/>
      <c r="FC42" s="303"/>
      <c r="FE42" s="303"/>
      <c r="FF42" s="303"/>
      <c r="FG42" s="295"/>
      <c r="FI42" s="282"/>
      <c r="FJ42" s="302"/>
      <c r="FK42" s="302"/>
      <c r="FL42" s="276"/>
      <c r="FM42" s="302"/>
      <c r="FN42" s="302"/>
      <c r="FO42" s="282"/>
      <c r="FP42" s="303"/>
      <c r="FQ42" s="303"/>
      <c r="FT42" s="304"/>
      <c r="FU42" s="282"/>
      <c r="FV42" s="303"/>
      <c r="FW42" s="303"/>
      <c r="FY42" s="303"/>
      <c r="FZ42" s="303"/>
      <c r="GA42" s="277"/>
      <c r="GB42" s="308"/>
      <c r="GC42" s="308"/>
      <c r="GD42" s="309"/>
      <c r="GE42" s="276"/>
      <c r="GF42" s="310"/>
      <c r="GG42" s="309"/>
      <c r="GH42" s="276"/>
      <c r="GI42" s="278"/>
      <c r="GJ42" s="276"/>
      <c r="GK42" s="276"/>
      <c r="GL42" s="276"/>
      <c r="GM42" s="276"/>
      <c r="GN42" s="279"/>
      <c r="GO42" s="276"/>
      <c r="GP42" s="276"/>
      <c r="GQ42" s="276"/>
      <c r="GR42" s="276"/>
      <c r="GS42" s="276"/>
      <c r="GT42" s="276"/>
      <c r="GU42" s="277"/>
      <c r="GV42" s="308"/>
      <c r="GW42" s="308"/>
      <c r="GX42" s="309"/>
      <c r="GY42" s="276"/>
      <c r="GZ42" s="310"/>
      <c r="HA42" s="309"/>
      <c r="HB42" s="276"/>
      <c r="HC42" s="278"/>
      <c r="HD42" s="276"/>
      <c r="HE42" s="276"/>
      <c r="HF42" s="276"/>
      <c r="HG42" s="276"/>
      <c r="HH42" s="279"/>
      <c r="HI42" s="276"/>
      <c r="HJ42" s="276"/>
      <c r="HK42" s="276"/>
      <c r="HL42" s="276"/>
      <c r="HM42" s="276"/>
      <c r="HN42" s="276"/>
      <c r="HO42" s="277"/>
      <c r="HP42" s="308"/>
      <c r="HQ42" s="308"/>
      <c r="HR42" s="309"/>
      <c r="HS42" s="276"/>
      <c r="HT42" s="310"/>
      <c r="HU42" s="309"/>
      <c r="HV42" s="276"/>
      <c r="HW42" s="278"/>
      <c r="HX42" s="276"/>
      <c r="HY42" s="276"/>
      <c r="HZ42" s="276"/>
      <c r="IA42" s="276"/>
      <c r="IB42" s="279"/>
      <c r="IC42" s="276"/>
      <c r="ID42" s="276"/>
      <c r="IE42" s="276"/>
      <c r="IF42" s="276"/>
      <c r="IG42" s="276"/>
      <c r="IH42" s="276"/>
      <c r="II42" s="277"/>
      <c r="IJ42" s="308"/>
      <c r="IK42" s="308"/>
      <c r="IL42" s="309"/>
      <c r="IM42" s="276"/>
      <c r="IN42" s="310"/>
      <c r="IO42" s="309"/>
      <c r="IP42" s="276"/>
      <c r="IQ42" s="278"/>
      <c r="IR42" s="276"/>
      <c r="IS42" s="276"/>
      <c r="IT42" s="276"/>
      <c r="IU42" s="276"/>
      <c r="IV42" s="279"/>
      <c r="IW42" s="276"/>
      <c r="IX42" s="276"/>
      <c r="IY42" s="276"/>
      <c r="IZ42" s="276"/>
      <c r="JA42" s="276"/>
      <c r="JB42" s="276"/>
    </row>
    <row r="43" spans="2:262" s="301" customFormat="1" ht="13.5" customHeight="1">
      <c r="B43" s="276"/>
      <c r="C43" s="295"/>
      <c r="E43" s="282"/>
      <c r="F43" s="302"/>
      <c r="G43" s="303"/>
      <c r="H43" s="276"/>
      <c r="I43" s="302"/>
      <c r="J43" s="303"/>
      <c r="K43" s="282"/>
      <c r="L43" s="303"/>
      <c r="M43" s="303"/>
      <c r="P43" s="304"/>
      <c r="Q43" s="282"/>
      <c r="R43" s="303"/>
      <c r="S43" s="303"/>
      <c r="U43" s="303"/>
      <c r="V43" s="303"/>
      <c r="W43" s="295"/>
      <c r="Y43" s="282"/>
      <c r="Z43" s="302"/>
      <c r="AA43" s="302"/>
      <c r="AB43" s="276"/>
      <c r="AC43" s="302"/>
      <c r="AD43" s="302"/>
      <c r="AE43" s="282"/>
      <c r="AF43" s="303"/>
      <c r="AG43" s="303"/>
      <c r="AJ43" s="304"/>
      <c r="AK43" s="282"/>
      <c r="AM43" s="303"/>
      <c r="AO43" s="303"/>
      <c r="AP43" s="303"/>
      <c r="AQ43" s="295"/>
      <c r="AS43" s="282"/>
      <c r="AT43" s="302"/>
      <c r="AU43" s="302"/>
      <c r="AV43" s="276"/>
      <c r="AW43" s="302"/>
      <c r="AX43" s="302"/>
      <c r="AY43" s="282"/>
      <c r="AZ43" s="303"/>
      <c r="BA43" s="303"/>
      <c r="BD43" s="304"/>
      <c r="BE43" s="282"/>
      <c r="BF43" s="303"/>
      <c r="BG43" s="303"/>
      <c r="BI43" s="303"/>
      <c r="BJ43" s="303"/>
      <c r="BK43" s="295"/>
      <c r="BM43" s="282"/>
      <c r="BN43" s="302"/>
      <c r="BO43" s="302"/>
      <c r="BP43" s="276"/>
      <c r="BQ43" s="302"/>
      <c r="BR43" s="302"/>
      <c r="BS43" s="282"/>
      <c r="BT43" s="303"/>
      <c r="BU43" s="303"/>
      <c r="BX43" s="304"/>
      <c r="BY43" s="282"/>
      <c r="BZ43" s="303"/>
      <c r="CA43" s="303"/>
      <c r="CC43" s="303"/>
      <c r="CD43" s="303"/>
      <c r="CE43" s="282"/>
      <c r="CG43" s="282"/>
      <c r="CH43" s="302"/>
      <c r="CI43" s="302"/>
      <c r="CJ43" s="276"/>
      <c r="CK43" s="302"/>
      <c r="CL43" s="302"/>
      <c r="CM43" s="282"/>
      <c r="CN43" s="303"/>
      <c r="CO43" s="303"/>
      <c r="CR43" s="304"/>
      <c r="CS43" s="282"/>
      <c r="CT43" s="303"/>
      <c r="CU43" s="303"/>
      <c r="CW43" s="303"/>
      <c r="CX43" s="303"/>
      <c r="CY43" s="295"/>
      <c r="DA43" s="282"/>
      <c r="DB43" s="302"/>
      <c r="DC43" s="302"/>
      <c r="DD43" s="276"/>
      <c r="DE43" s="302"/>
      <c r="DF43" s="302"/>
      <c r="DG43" s="282"/>
      <c r="DH43" s="303"/>
      <c r="DI43" s="303"/>
      <c r="DL43" s="304"/>
      <c r="DM43" s="282"/>
      <c r="DN43" s="303"/>
      <c r="DO43" s="303"/>
      <c r="DQ43" s="303"/>
      <c r="DR43" s="303"/>
      <c r="DS43" s="295"/>
      <c r="DU43" s="282"/>
      <c r="DV43" s="302"/>
      <c r="DW43" s="302"/>
      <c r="DX43" s="276"/>
      <c r="DY43" s="302"/>
      <c r="DZ43" s="302"/>
      <c r="EA43" s="282"/>
      <c r="EC43" s="305"/>
      <c r="EF43" s="304"/>
      <c r="EG43" s="282"/>
      <c r="EH43" s="303"/>
      <c r="EI43" s="303"/>
      <c r="EK43" s="303"/>
      <c r="EL43" s="303"/>
      <c r="EM43" s="295"/>
      <c r="EO43" s="282"/>
      <c r="EP43" s="302"/>
      <c r="EQ43" s="302"/>
      <c r="ER43" s="276"/>
      <c r="ES43" s="302"/>
      <c r="ET43" s="302"/>
      <c r="EU43" s="282"/>
      <c r="EV43" s="303"/>
      <c r="EW43" s="303"/>
      <c r="EZ43" s="304"/>
      <c r="FA43" s="282"/>
      <c r="FB43" s="303"/>
      <c r="FC43" s="303"/>
      <c r="FE43" s="303"/>
      <c r="FF43" s="303"/>
      <c r="FG43" s="295"/>
      <c r="FI43" s="282"/>
      <c r="FJ43" s="302"/>
      <c r="FK43" s="302"/>
      <c r="FL43" s="276"/>
      <c r="FM43" s="302"/>
      <c r="FN43" s="302"/>
      <c r="FO43" s="282"/>
      <c r="FP43" s="303"/>
      <c r="FQ43" s="303"/>
      <c r="FT43" s="304"/>
      <c r="FU43" s="282"/>
      <c r="FV43" s="303"/>
      <c r="FW43" s="303"/>
      <c r="FY43" s="303"/>
      <c r="FZ43" s="303"/>
      <c r="GA43" s="277"/>
      <c r="GB43" s="308"/>
      <c r="GC43" s="308"/>
      <c r="GD43" s="309"/>
      <c r="GE43" s="282"/>
      <c r="GF43" s="282"/>
      <c r="GG43" s="302"/>
      <c r="GH43" s="282"/>
      <c r="GI43" s="278"/>
      <c r="GJ43" s="276"/>
      <c r="GK43" s="276"/>
      <c r="GL43" s="276"/>
      <c r="GM43" s="276"/>
      <c r="GN43" s="279"/>
      <c r="GO43" s="276"/>
      <c r="GP43" s="276"/>
      <c r="GQ43" s="276"/>
      <c r="GR43" s="276"/>
      <c r="GS43" s="276"/>
      <c r="GT43" s="276"/>
      <c r="GU43" s="277"/>
      <c r="GV43" s="308"/>
      <c r="GW43" s="308"/>
      <c r="GX43" s="309"/>
      <c r="GY43" s="282"/>
      <c r="GZ43" s="282"/>
      <c r="HA43" s="302"/>
      <c r="HB43" s="282"/>
      <c r="HC43" s="278"/>
      <c r="HD43" s="276"/>
      <c r="HE43" s="276"/>
      <c r="HF43" s="276"/>
      <c r="HG43" s="276"/>
      <c r="HH43" s="279"/>
      <c r="HI43" s="276"/>
      <c r="HJ43" s="276"/>
      <c r="HK43" s="276"/>
      <c r="HL43" s="276"/>
      <c r="HM43" s="276"/>
      <c r="HN43" s="276"/>
      <c r="HO43" s="277"/>
      <c r="HP43" s="308"/>
      <c r="HQ43" s="308"/>
      <c r="HR43" s="309"/>
      <c r="HS43" s="282"/>
      <c r="HT43" s="282"/>
      <c r="HU43" s="302"/>
      <c r="HV43" s="282"/>
      <c r="HW43" s="278"/>
      <c r="HX43" s="276"/>
      <c r="HY43" s="276"/>
      <c r="HZ43" s="276"/>
      <c r="IA43" s="276"/>
      <c r="IB43" s="279"/>
      <c r="IC43" s="276"/>
      <c r="ID43" s="276"/>
      <c r="IE43" s="276"/>
      <c r="IF43" s="276"/>
      <c r="IG43" s="276"/>
      <c r="IH43" s="276"/>
      <c r="II43" s="277"/>
      <c r="IJ43" s="308"/>
      <c r="IK43" s="308"/>
      <c r="IL43" s="309"/>
      <c r="IM43" s="282"/>
      <c r="IN43" s="282"/>
      <c r="IO43" s="302"/>
      <c r="IP43" s="282"/>
      <c r="IQ43" s="278"/>
      <c r="IR43" s="276"/>
      <c r="IS43" s="276"/>
      <c r="IT43" s="276"/>
      <c r="IU43" s="276"/>
      <c r="IV43" s="279"/>
      <c r="IW43" s="276"/>
      <c r="IX43" s="276"/>
      <c r="IY43" s="276"/>
      <c r="IZ43" s="276"/>
      <c r="JA43" s="276"/>
      <c r="JB43" s="276"/>
    </row>
    <row r="44" spans="2:262" s="301" customFormat="1" ht="13.5" customHeight="1">
      <c r="B44" s="276"/>
      <c r="C44" s="295"/>
      <c r="E44" s="282"/>
      <c r="F44" s="302"/>
      <c r="G44" s="303"/>
      <c r="H44" s="276"/>
      <c r="I44" s="302"/>
      <c r="J44" s="303"/>
      <c r="K44" s="282"/>
      <c r="L44" s="303"/>
      <c r="M44" s="303"/>
      <c r="P44" s="304"/>
      <c r="Q44" s="282"/>
      <c r="R44" s="303"/>
      <c r="S44" s="303"/>
      <c r="U44" s="303"/>
      <c r="V44" s="303"/>
      <c r="W44" s="295"/>
      <c r="Y44" s="282"/>
      <c r="Z44" s="302"/>
      <c r="AA44" s="302"/>
      <c r="AB44" s="276"/>
      <c r="AC44" s="302"/>
      <c r="AD44" s="302"/>
      <c r="AE44" s="282"/>
      <c r="AF44" s="303"/>
      <c r="AG44" s="303"/>
      <c r="AJ44" s="304"/>
      <c r="AK44" s="282"/>
      <c r="AM44" s="303"/>
      <c r="AO44" s="303"/>
      <c r="AP44" s="303"/>
      <c r="AQ44" s="295"/>
      <c r="AS44" s="282"/>
      <c r="AT44" s="302"/>
      <c r="AU44" s="302"/>
      <c r="AV44" s="276"/>
      <c r="AW44" s="302"/>
      <c r="AX44" s="302"/>
      <c r="AY44" s="282"/>
      <c r="AZ44" s="303"/>
      <c r="BA44" s="303"/>
      <c r="BD44" s="304"/>
      <c r="BE44" s="282"/>
      <c r="BF44" s="303"/>
      <c r="BG44" s="303"/>
      <c r="BI44" s="303"/>
      <c r="BJ44" s="303"/>
      <c r="BK44" s="295"/>
      <c r="BM44" s="282"/>
      <c r="BN44" s="302"/>
      <c r="BO44" s="302"/>
      <c r="BP44" s="276"/>
      <c r="BQ44" s="302"/>
      <c r="BR44" s="302"/>
      <c r="BS44" s="282"/>
      <c r="BT44" s="303"/>
      <c r="BU44" s="303"/>
      <c r="BX44" s="304"/>
      <c r="BY44" s="282"/>
      <c r="BZ44" s="303"/>
      <c r="CA44" s="303"/>
      <c r="CC44" s="303"/>
      <c r="CD44" s="303"/>
      <c r="CE44" s="282"/>
      <c r="CG44" s="282"/>
      <c r="CH44" s="302"/>
      <c r="CI44" s="302"/>
      <c r="CJ44" s="276"/>
      <c r="CK44" s="302"/>
      <c r="CL44" s="302"/>
      <c r="CM44" s="282"/>
      <c r="CN44" s="303"/>
      <c r="CO44" s="303"/>
      <c r="CR44" s="304"/>
      <c r="CS44" s="282"/>
      <c r="CT44" s="303"/>
      <c r="CU44" s="303"/>
      <c r="CW44" s="303"/>
      <c r="CX44" s="303"/>
      <c r="CY44" s="295"/>
      <c r="DA44" s="282"/>
      <c r="DB44" s="302"/>
      <c r="DC44" s="302"/>
      <c r="DD44" s="276"/>
      <c r="DE44" s="302"/>
      <c r="DF44" s="302"/>
      <c r="DG44" s="282"/>
      <c r="DH44" s="303"/>
      <c r="DI44" s="303"/>
      <c r="DL44" s="304"/>
      <c r="DM44" s="282"/>
      <c r="DN44" s="303"/>
      <c r="DO44" s="303"/>
      <c r="DQ44" s="303"/>
      <c r="DR44" s="303"/>
      <c r="DS44" s="295"/>
      <c r="DU44" s="282"/>
      <c r="DV44" s="302"/>
      <c r="DW44" s="302"/>
      <c r="DX44" s="276"/>
      <c r="DY44" s="302"/>
      <c r="DZ44" s="302"/>
      <c r="EA44" s="282"/>
      <c r="EC44" s="305"/>
      <c r="EF44" s="304"/>
      <c r="EG44" s="282"/>
      <c r="EH44" s="303"/>
      <c r="EI44" s="303"/>
      <c r="EK44" s="303"/>
      <c r="EL44" s="303"/>
      <c r="EM44" s="295"/>
      <c r="EO44" s="282"/>
      <c r="EP44" s="302"/>
      <c r="EQ44" s="302"/>
      <c r="ER44" s="276"/>
      <c r="ES44" s="302"/>
      <c r="ET44" s="302"/>
      <c r="EU44" s="282"/>
      <c r="EV44" s="303"/>
      <c r="EW44" s="303"/>
      <c r="EZ44" s="304"/>
      <c r="FA44" s="282"/>
      <c r="FB44" s="303"/>
      <c r="FC44" s="303"/>
      <c r="FE44" s="303"/>
      <c r="FF44" s="303"/>
      <c r="FG44" s="295"/>
      <c r="FI44" s="282"/>
      <c r="FJ44" s="302"/>
      <c r="FK44" s="302"/>
      <c r="FL44" s="276"/>
      <c r="FM44" s="302"/>
      <c r="FN44" s="302"/>
      <c r="FO44" s="282"/>
      <c r="FP44" s="303"/>
      <c r="FQ44" s="303"/>
      <c r="FT44" s="304"/>
      <c r="FU44" s="282"/>
      <c r="FV44" s="303"/>
      <c r="FW44" s="303"/>
      <c r="FY44" s="303"/>
      <c r="FZ44" s="303"/>
      <c r="GA44" s="277"/>
      <c r="GB44" s="308"/>
      <c r="GC44" s="308"/>
      <c r="GD44" s="309"/>
      <c r="GE44" s="276"/>
      <c r="GF44" s="310"/>
      <c r="GG44" s="309"/>
      <c r="GH44" s="276"/>
      <c r="GI44" s="278"/>
      <c r="GJ44" s="276"/>
      <c r="GK44" s="276"/>
      <c r="GL44" s="276"/>
      <c r="GM44" s="276"/>
      <c r="GN44" s="279"/>
      <c r="GO44" s="276"/>
      <c r="GP44" s="276"/>
      <c r="GQ44" s="276"/>
      <c r="GR44" s="276"/>
      <c r="GS44" s="276"/>
      <c r="GT44" s="276"/>
      <c r="GU44" s="277"/>
      <c r="GV44" s="308"/>
      <c r="GW44" s="308"/>
      <c r="GX44" s="309"/>
      <c r="GY44" s="276"/>
      <c r="GZ44" s="310"/>
      <c r="HA44" s="309"/>
      <c r="HB44" s="276"/>
      <c r="HC44" s="278"/>
      <c r="HD44" s="276"/>
      <c r="HE44" s="276"/>
      <c r="HF44" s="276"/>
      <c r="HG44" s="276"/>
      <c r="HH44" s="279"/>
      <c r="HI44" s="276"/>
      <c r="HJ44" s="276"/>
      <c r="HK44" s="276"/>
      <c r="HL44" s="276"/>
      <c r="HM44" s="276"/>
      <c r="HN44" s="276"/>
      <c r="HO44" s="277"/>
      <c r="HP44" s="308"/>
      <c r="HQ44" s="308"/>
      <c r="HR44" s="309"/>
      <c r="HS44" s="276"/>
      <c r="HT44" s="310"/>
      <c r="HU44" s="309"/>
      <c r="HV44" s="276"/>
      <c r="HW44" s="278"/>
      <c r="HX44" s="276"/>
      <c r="HY44" s="276"/>
      <c r="HZ44" s="276"/>
      <c r="IA44" s="276"/>
      <c r="IB44" s="279"/>
      <c r="IC44" s="276"/>
      <c r="ID44" s="276"/>
      <c r="IE44" s="276"/>
      <c r="IF44" s="276"/>
      <c r="IG44" s="276"/>
      <c r="IH44" s="276"/>
      <c r="II44" s="277"/>
      <c r="IJ44" s="308"/>
      <c r="IK44" s="308"/>
      <c r="IL44" s="309"/>
      <c r="IM44" s="276"/>
      <c r="IN44" s="310"/>
      <c r="IO44" s="309"/>
      <c r="IP44" s="276"/>
      <c r="IQ44" s="278"/>
      <c r="IR44" s="276"/>
      <c r="IS44" s="276"/>
      <c r="IT44" s="276"/>
      <c r="IU44" s="276"/>
      <c r="IV44" s="279"/>
      <c r="IW44" s="276"/>
      <c r="IX44" s="276"/>
      <c r="IY44" s="276"/>
      <c r="IZ44" s="276"/>
      <c r="JA44" s="276"/>
      <c r="JB44" s="276"/>
    </row>
    <row r="45" spans="2:262" s="301" customFormat="1" ht="13.5" customHeight="1">
      <c r="B45" s="276"/>
      <c r="C45" s="295"/>
      <c r="E45" s="282"/>
      <c r="F45" s="302"/>
      <c r="G45" s="303"/>
      <c r="H45" s="276"/>
      <c r="I45" s="302"/>
      <c r="J45" s="303"/>
      <c r="K45" s="282"/>
      <c r="L45" s="303"/>
      <c r="M45" s="303"/>
      <c r="P45" s="304"/>
      <c r="Q45" s="282"/>
      <c r="R45" s="303"/>
      <c r="S45" s="303"/>
      <c r="U45" s="303"/>
      <c r="V45" s="303"/>
      <c r="W45" s="295"/>
      <c r="Y45" s="282"/>
      <c r="Z45" s="302"/>
      <c r="AA45" s="302"/>
      <c r="AB45" s="276"/>
      <c r="AC45" s="302"/>
      <c r="AD45" s="302"/>
      <c r="AE45" s="282"/>
      <c r="AF45" s="303"/>
      <c r="AG45" s="303"/>
      <c r="AJ45" s="304"/>
      <c r="AK45" s="282"/>
      <c r="AM45" s="303"/>
      <c r="AO45" s="303"/>
      <c r="AP45" s="303"/>
      <c r="AQ45" s="295"/>
      <c r="AS45" s="282"/>
      <c r="AT45" s="302"/>
      <c r="AU45" s="302"/>
      <c r="AV45" s="276"/>
      <c r="AW45" s="302"/>
      <c r="AX45" s="302"/>
      <c r="AY45" s="282"/>
      <c r="AZ45" s="303"/>
      <c r="BA45" s="303"/>
      <c r="BD45" s="304"/>
      <c r="BE45" s="282"/>
      <c r="BF45" s="303"/>
      <c r="BG45" s="303"/>
      <c r="BI45" s="303"/>
      <c r="BJ45" s="303"/>
      <c r="BK45" s="295"/>
      <c r="BM45" s="282"/>
      <c r="BN45" s="302"/>
      <c r="BO45" s="302"/>
      <c r="BP45" s="276"/>
      <c r="BQ45" s="302"/>
      <c r="BR45" s="302"/>
      <c r="BS45" s="282"/>
      <c r="BT45" s="303"/>
      <c r="BU45" s="303"/>
      <c r="BX45" s="304"/>
      <c r="BY45" s="282"/>
      <c r="BZ45" s="303"/>
      <c r="CA45" s="303"/>
      <c r="CC45" s="303"/>
      <c r="CD45" s="303"/>
      <c r="CE45" s="282"/>
      <c r="CG45" s="282"/>
      <c r="CH45" s="302"/>
      <c r="CI45" s="302"/>
      <c r="CJ45" s="276"/>
      <c r="CK45" s="302"/>
      <c r="CL45" s="302"/>
      <c r="CM45" s="282"/>
      <c r="CN45" s="303"/>
      <c r="CO45" s="303"/>
      <c r="CR45" s="304"/>
      <c r="CS45" s="282"/>
      <c r="CT45" s="303"/>
      <c r="CU45" s="303"/>
      <c r="CW45" s="303"/>
      <c r="CX45" s="303"/>
      <c r="CY45" s="295"/>
      <c r="DA45" s="282"/>
      <c r="DB45" s="302"/>
      <c r="DC45" s="302"/>
      <c r="DD45" s="276"/>
      <c r="DE45" s="302"/>
      <c r="DF45" s="302"/>
      <c r="DG45" s="282"/>
      <c r="DH45" s="303"/>
      <c r="DI45" s="303"/>
      <c r="DL45" s="304"/>
      <c r="DM45" s="282"/>
      <c r="DN45" s="303"/>
      <c r="DO45" s="303"/>
      <c r="DQ45" s="303"/>
      <c r="DR45" s="303"/>
      <c r="DS45" s="295"/>
      <c r="DU45" s="282"/>
      <c r="DV45" s="302"/>
      <c r="DW45" s="302"/>
      <c r="DX45" s="276"/>
      <c r="DY45" s="302"/>
      <c r="DZ45" s="302"/>
      <c r="EA45" s="282"/>
      <c r="EC45" s="305"/>
      <c r="EF45" s="304"/>
      <c r="EG45" s="282"/>
      <c r="EH45" s="303"/>
      <c r="EI45" s="303"/>
      <c r="EK45" s="303"/>
      <c r="EL45" s="303"/>
      <c r="EM45" s="295"/>
      <c r="EO45" s="282"/>
      <c r="EP45" s="302"/>
      <c r="EQ45" s="302"/>
      <c r="ER45" s="276"/>
      <c r="ES45" s="302"/>
      <c r="ET45" s="302"/>
      <c r="EU45" s="282"/>
      <c r="EV45" s="303"/>
      <c r="EW45" s="303"/>
      <c r="EZ45" s="304"/>
      <c r="FA45" s="282"/>
      <c r="FB45" s="303"/>
      <c r="FC45" s="303"/>
      <c r="FE45" s="303"/>
      <c r="FF45" s="303"/>
      <c r="FG45" s="295"/>
      <c r="FI45" s="282"/>
      <c r="FJ45" s="302"/>
      <c r="FK45" s="302"/>
      <c r="FL45" s="276"/>
      <c r="FM45" s="302"/>
      <c r="FN45" s="302"/>
      <c r="FO45" s="282"/>
      <c r="FP45" s="303"/>
      <c r="FQ45" s="303"/>
      <c r="FT45" s="304"/>
      <c r="FU45" s="282"/>
      <c r="FV45" s="303"/>
      <c r="FW45" s="303"/>
      <c r="FY45" s="303"/>
      <c r="FZ45" s="303"/>
      <c r="GA45" s="277"/>
      <c r="GB45" s="308"/>
      <c r="GC45" s="308"/>
      <c r="GD45" s="309"/>
      <c r="GE45" s="276"/>
      <c r="GF45" s="310"/>
      <c r="GG45" s="309"/>
      <c r="GH45" s="276"/>
      <c r="GI45" s="278"/>
      <c r="GJ45" s="276"/>
      <c r="GK45" s="276"/>
      <c r="GL45" s="276"/>
      <c r="GM45" s="276"/>
      <c r="GN45" s="279"/>
      <c r="GO45" s="276"/>
      <c r="GP45" s="276"/>
      <c r="GQ45" s="276"/>
      <c r="GR45" s="276"/>
      <c r="GS45" s="276"/>
      <c r="GT45" s="276"/>
      <c r="GU45" s="277"/>
      <c r="GV45" s="308"/>
      <c r="GW45" s="308"/>
      <c r="GX45" s="309"/>
      <c r="GY45" s="276"/>
      <c r="GZ45" s="310"/>
      <c r="HA45" s="309"/>
      <c r="HB45" s="276"/>
      <c r="HC45" s="278"/>
      <c r="HD45" s="276"/>
      <c r="HE45" s="276"/>
      <c r="HF45" s="276"/>
      <c r="HG45" s="276"/>
      <c r="HH45" s="279"/>
      <c r="HI45" s="276"/>
      <c r="HJ45" s="276"/>
      <c r="HK45" s="276"/>
      <c r="HL45" s="276"/>
      <c r="HM45" s="276"/>
      <c r="HN45" s="276"/>
      <c r="HO45" s="277"/>
      <c r="HP45" s="308"/>
      <c r="HQ45" s="308"/>
      <c r="HR45" s="309"/>
      <c r="HS45" s="276"/>
      <c r="HT45" s="310"/>
      <c r="HU45" s="309"/>
      <c r="HV45" s="276"/>
      <c r="HW45" s="278"/>
      <c r="HX45" s="276"/>
      <c r="HY45" s="276"/>
      <c r="HZ45" s="276"/>
      <c r="IA45" s="276"/>
      <c r="IB45" s="279"/>
      <c r="IC45" s="276"/>
      <c r="ID45" s="276"/>
      <c r="IE45" s="276"/>
      <c r="IF45" s="276"/>
      <c r="IG45" s="276"/>
      <c r="IH45" s="276"/>
      <c r="II45" s="277"/>
      <c r="IJ45" s="308"/>
      <c r="IK45" s="308"/>
      <c r="IL45" s="309"/>
      <c r="IM45" s="276"/>
      <c r="IN45" s="310"/>
      <c r="IO45" s="309"/>
      <c r="IP45" s="276"/>
      <c r="IQ45" s="278"/>
      <c r="IR45" s="276"/>
      <c r="IS45" s="276"/>
      <c r="IT45" s="276"/>
      <c r="IU45" s="276"/>
      <c r="IV45" s="279"/>
      <c r="IW45" s="276"/>
      <c r="IX45" s="276"/>
      <c r="IY45" s="276"/>
      <c r="IZ45" s="276"/>
      <c r="JA45" s="276"/>
      <c r="JB45" s="276"/>
    </row>
    <row r="46" spans="2:262" s="301" customFormat="1" ht="13.5" customHeight="1">
      <c r="B46" s="276"/>
      <c r="C46" s="295"/>
      <c r="E46" s="282"/>
      <c r="F46" s="302"/>
      <c r="G46" s="303"/>
      <c r="H46" s="276"/>
      <c r="I46" s="302"/>
      <c r="J46" s="303"/>
      <c r="K46" s="282"/>
      <c r="L46" s="303"/>
      <c r="M46" s="303"/>
      <c r="P46" s="304"/>
      <c r="Q46" s="282"/>
      <c r="R46" s="303"/>
      <c r="S46" s="303"/>
      <c r="U46" s="303"/>
      <c r="V46" s="303"/>
      <c r="W46" s="295"/>
      <c r="Y46" s="282"/>
      <c r="Z46" s="302"/>
      <c r="AA46" s="302"/>
      <c r="AB46" s="276"/>
      <c r="AC46" s="302"/>
      <c r="AD46" s="302"/>
      <c r="AE46" s="282"/>
      <c r="AF46" s="303"/>
      <c r="AG46" s="303"/>
      <c r="AJ46" s="304"/>
      <c r="AK46" s="282"/>
      <c r="AM46" s="303"/>
      <c r="AO46" s="303"/>
      <c r="AP46" s="303"/>
      <c r="AQ46" s="295"/>
      <c r="AS46" s="282"/>
      <c r="AT46" s="302"/>
      <c r="AU46" s="302"/>
      <c r="AV46" s="276"/>
      <c r="AW46" s="302"/>
      <c r="AX46" s="302"/>
      <c r="AY46" s="282"/>
      <c r="AZ46" s="303"/>
      <c r="BA46" s="303"/>
      <c r="BD46" s="304"/>
      <c r="BE46" s="282"/>
      <c r="BF46" s="303"/>
      <c r="BG46" s="303"/>
      <c r="BI46" s="303"/>
      <c r="BJ46" s="303"/>
      <c r="BK46" s="295"/>
      <c r="BM46" s="282"/>
      <c r="BN46" s="302"/>
      <c r="BO46" s="302"/>
      <c r="BP46" s="276"/>
      <c r="BQ46" s="302"/>
      <c r="BR46" s="302"/>
      <c r="BS46" s="282"/>
      <c r="BT46" s="303"/>
      <c r="BU46" s="303"/>
      <c r="BX46" s="304"/>
      <c r="BY46" s="282"/>
      <c r="BZ46" s="303"/>
      <c r="CA46" s="303"/>
      <c r="CC46" s="303"/>
      <c r="CD46" s="303"/>
      <c r="CE46" s="282"/>
      <c r="CG46" s="282"/>
      <c r="CH46" s="302"/>
      <c r="CI46" s="302"/>
      <c r="CJ46" s="276"/>
      <c r="CK46" s="302"/>
      <c r="CL46" s="302"/>
      <c r="CM46" s="282"/>
      <c r="CN46" s="303"/>
      <c r="CO46" s="303"/>
      <c r="CR46" s="304"/>
      <c r="CS46" s="282"/>
      <c r="CT46" s="303"/>
      <c r="CU46" s="303"/>
      <c r="CW46" s="303"/>
      <c r="CX46" s="303"/>
      <c r="CY46" s="295"/>
      <c r="DA46" s="282"/>
      <c r="DB46" s="302"/>
      <c r="DC46" s="302"/>
      <c r="DD46" s="276"/>
      <c r="DE46" s="302"/>
      <c r="DF46" s="302"/>
      <c r="DG46" s="282"/>
      <c r="DH46" s="303"/>
      <c r="DI46" s="303"/>
      <c r="DL46" s="304"/>
      <c r="DM46" s="282"/>
      <c r="DN46" s="303"/>
      <c r="DO46" s="303"/>
      <c r="DQ46" s="303"/>
      <c r="DR46" s="303"/>
      <c r="DS46" s="295"/>
      <c r="DU46" s="282"/>
      <c r="DV46" s="302"/>
      <c r="DW46" s="302"/>
      <c r="DX46" s="276"/>
      <c r="DY46" s="302"/>
      <c r="DZ46" s="302"/>
      <c r="EA46" s="282"/>
      <c r="EC46" s="305"/>
      <c r="EF46" s="304"/>
      <c r="EG46" s="282"/>
      <c r="EH46" s="303"/>
      <c r="EI46" s="303"/>
      <c r="EK46" s="303"/>
      <c r="EL46" s="303"/>
      <c r="EM46" s="295"/>
      <c r="EO46" s="282"/>
      <c r="EP46" s="302"/>
      <c r="EQ46" s="302"/>
      <c r="ER46" s="276"/>
      <c r="ES46" s="302"/>
      <c r="ET46" s="302"/>
      <c r="EU46" s="282"/>
      <c r="EV46" s="303"/>
      <c r="EW46" s="303"/>
      <c r="EZ46" s="304"/>
      <c r="FA46" s="282"/>
      <c r="FB46" s="303"/>
      <c r="FC46" s="303"/>
      <c r="FE46" s="303"/>
      <c r="FF46" s="303"/>
      <c r="FG46" s="295"/>
      <c r="FI46" s="282"/>
      <c r="FJ46" s="302"/>
      <c r="FK46" s="302"/>
      <c r="FL46" s="276"/>
      <c r="FM46" s="302"/>
      <c r="FN46" s="302"/>
      <c r="FO46" s="282"/>
      <c r="FP46" s="303"/>
      <c r="FQ46" s="303"/>
      <c r="FT46" s="304"/>
      <c r="FU46" s="282"/>
      <c r="FV46" s="303"/>
      <c r="FW46" s="303"/>
      <c r="FY46" s="303"/>
      <c r="FZ46" s="303"/>
      <c r="GA46" s="277"/>
      <c r="GB46" s="308"/>
      <c r="GC46" s="308"/>
      <c r="GD46" s="309"/>
      <c r="GE46" s="276"/>
      <c r="GF46" s="310"/>
      <c r="GG46" s="309"/>
      <c r="GH46" s="276"/>
      <c r="GI46" s="278"/>
      <c r="GJ46" s="276"/>
      <c r="GK46" s="276"/>
      <c r="GL46" s="276"/>
      <c r="GM46" s="276"/>
      <c r="GN46" s="279"/>
      <c r="GO46" s="276"/>
      <c r="GP46" s="276"/>
      <c r="GQ46" s="276"/>
      <c r="GR46" s="276"/>
      <c r="GS46" s="276"/>
      <c r="GT46" s="276"/>
      <c r="GU46" s="277"/>
      <c r="GV46" s="308"/>
      <c r="GW46" s="308"/>
      <c r="GX46" s="309"/>
      <c r="GY46" s="276"/>
      <c r="GZ46" s="310"/>
      <c r="HA46" s="309"/>
      <c r="HB46" s="276"/>
      <c r="HC46" s="278"/>
      <c r="HD46" s="276"/>
      <c r="HE46" s="276"/>
      <c r="HF46" s="276"/>
      <c r="HG46" s="276"/>
      <c r="HH46" s="279"/>
      <c r="HI46" s="276"/>
      <c r="HJ46" s="276"/>
      <c r="HK46" s="276"/>
      <c r="HL46" s="276"/>
      <c r="HM46" s="276"/>
      <c r="HN46" s="276"/>
      <c r="HO46" s="277"/>
      <c r="HP46" s="308"/>
      <c r="HQ46" s="308"/>
      <c r="HR46" s="309"/>
      <c r="HS46" s="276"/>
      <c r="HT46" s="310"/>
      <c r="HU46" s="309"/>
      <c r="HV46" s="276"/>
      <c r="HW46" s="278"/>
      <c r="HX46" s="276"/>
      <c r="HY46" s="276"/>
      <c r="HZ46" s="276"/>
      <c r="IA46" s="276"/>
      <c r="IB46" s="279"/>
      <c r="IC46" s="276"/>
      <c r="ID46" s="276"/>
      <c r="IE46" s="276"/>
      <c r="IF46" s="276"/>
      <c r="IG46" s="276"/>
      <c r="IH46" s="276"/>
      <c r="II46" s="277"/>
      <c r="IJ46" s="308"/>
      <c r="IK46" s="308"/>
      <c r="IL46" s="309"/>
      <c r="IM46" s="276"/>
      <c r="IN46" s="310"/>
      <c r="IO46" s="309"/>
      <c r="IP46" s="276"/>
      <c r="IQ46" s="278"/>
      <c r="IR46" s="276"/>
      <c r="IS46" s="276"/>
      <c r="IT46" s="276"/>
      <c r="IU46" s="276"/>
      <c r="IV46" s="279"/>
      <c r="IW46" s="276"/>
      <c r="IX46" s="276"/>
      <c r="IY46" s="276"/>
      <c r="IZ46" s="276"/>
      <c r="JA46" s="276"/>
      <c r="JB46" s="276"/>
    </row>
    <row r="47" spans="2:262" s="301" customFormat="1" ht="13.5" customHeight="1">
      <c r="B47" s="276"/>
      <c r="C47" s="295"/>
      <c r="E47" s="282"/>
      <c r="F47" s="302"/>
      <c r="G47" s="303"/>
      <c r="H47" s="276"/>
      <c r="I47" s="302"/>
      <c r="J47" s="303"/>
      <c r="K47" s="282"/>
      <c r="L47" s="303"/>
      <c r="M47" s="303"/>
      <c r="P47" s="304"/>
      <c r="Q47" s="282"/>
      <c r="R47" s="303"/>
      <c r="S47" s="303"/>
      <c r="U47" s="303"/>
      <c r="V47" s="303"/>
      <c r="W47" s="295"/>
      <c r="Y47" s="282"/>
      <c r="Z47" s="302"/>
      <c r="AA47" s="302"/>
      <c r="AB47" s="276"/>
      <c r="AC47" s="302"/>
      <c r="AD47" s="302"/>
      <c r="AE47" s="282"/>
      <c r="AF47" s="303"/>
      <c r="AG47" s="303"/>
      <c r="AJ47" s="304"/>
      <c r="AK47" s="282"/>
      <c r="AM47" s="303"/>
      <c r="AO47" s="303"/>
      <c r="AP47" s="303"/>
      <c r="AQ47" s="295"/>
      <c r="AS47" s="282"/>
      <c r="AT47" s="302"/>
      <c r="AU47" s="302"/>
      <c r="AV47" s="276"/>
      <c r="AW47" s="302"/>
      <c r="AX47" s="302"/>
      <c r="AY47" s="282"/>
      <c r="AZ47" s="303"/>
      <c r="BA47" s="303"/>
      <c r="BD47" s="304"/>
      <c r="BE47" s="282"/>
      <c r="BF47" s="303"/>
      <c r="BG47" s="303"/>
      <c r="BI47" s="303"/>
      <c r="BJ47" s="303"/>
      <c r="BK47" s="295"/>
      <c r="BM47" s="282"/>
      <c r="BN47" s="302"/>
      <c r="BO47" s="302"/>
      <c r="BP47" s="276"/>
      <c r="BQ47" s="302"/>
      <c r="BR47" s="302"/>
      <c r="BS47" s="282"/>
      <c r="BT47" s="303"/>
      <c r="BU47" s="303"/>
      <c r="BX47" s="304"/>
      <c r="BY47" s="282"/>
      <c r="BZ47" s="303"/>
      <c r="CA47" s="303"/>
      <c r="CC47" s="303"/>
      <c r="CD47" s="303"/>
      <c r="CE47" s="282"/>
      <c r="CG47" s="282"/>
      <c r="CH47" s="302"/>
      <c r="CI47" s="302"/>
      <c r="CJ47" s="276"/>
      <c r="CK47" s="302"/>
      <c r="CL47" s="302"/>
      <c r="CM47" s="282"/>
      <c r="CN47" s="303"/>
      <c r="CO47" s="303"/>
      <c r="CR47" s="304"/>
      <c r="CS47" s="282"/>
      <c r="CT47" s="303"/>
      <c r="CU47" s="303"/>
      <c r="CW47" s="303"/>
      <c r="CX47" s="303"/>
      <c r="CY47" s="295"/>
      <c r="DA47" s="282"/>
      <c r="DB47" s="302"/>
      <c r="DC47" s="302"/>
      <c r="DD47" s="276"/>
      <c r="DE47" s="302"/>
      <c r="DF47" s="302"/>
      <c r="DG47" s="282"/>
      <c r="DH47" s="303"/>
      <c r="DI47" s="303"/>
      <c r="DL47" s="304"/>
      <c r="DM47" s="282"/>
      <c r="DN47" s="303"/>
      <c r="DO47" s="303"/>
      <c r="DQ47" s="303"/>
      <c r="DR47" s="303"/>
      <c r="DS47" s="295"/>
      <c r="DU47" s="282"/>
      <c r="DV47" s="302"/>
      <c r="DW47" s="302"/>
      <c r="DX47" s="276"/>
      <c r="DY47" s="302"/>
      <c r="DZ47" s="302"/>
      <c r="EA47" s="282"/>
      <c r="EC47" s="305"/>
      <c r="EF47" s="304"/>
      <c r="EG47" s="282"/>
      <c r="EH47" s="303"/>
      <c r="EI47" s="303"/>
      <c r="EK47" s="303"/>
      <c r="EL47" s="303"/>
      <c r="EM47" s="295"/>
      <c r="EO47" s="282"/>
      <c r="EP47" s="302"/>
      <c r="EQ47" s="302"/>
      <c r="ER47" s="276"/>
      <c r="ES47" s="302"/>
      <c r="ET47" s="302"/>
      <c r="EU47" s="282"/>
      <c r="EV47" s="303"/>
      <c r="EW47" s="303"/>
      <c r="EZ47" s="304"/>
      <c r="FA47" s="282"/>
      <c r="FB47" s="303"/>
      <c r="FC47" s="303"/>
      <c r="FE47" s="303"/>
      <c r="FF47" s="303"/>
      <c r="FG47" s="295"/>
      <c r="FI47" s="282"/>
      <c r="FJ47" s="302"/>
      <c r="FK47" s="302"/>
      <c r="FL47" s="276"/>
      <c r="FM47" s="302"/>
      <c r="FN47" s="302"/>
      <c r="FO47" s="282"/>
      <c r="FP47" s="303"/>
      <c r="FQ47" s="303"/>
      <c r="FT47" s="304"/>
      <c r="FU47" s="282"/>
      <c r="FV47" s="303"/>
      <c r="FW47" s="303"/>
      <c r="FY47" s="303"/>
      <c r="FZ47" s="303"/>
      <c r="GA47" s="277"/>
      <c r="GB47" s="308"/>
      <c r="GC47" s="308"/>
      <c r="GD47" s="309"/>
      <c r="GE47" s="276"/>
      <c r="GF47" s="310"/>
      <c r="GG47" s="309"/>
      <c r="GH47" s="276"/>
      <c r="GI47" s="278"/>
      <c r="GJ47" s="276"/>
      <c r="GK47" s="276"/>
      <c r="GL47" s="276"/>
      <c r="GM47" s="276"/>
      <c r="GN47" s="279"/>
      <c r="GO47" s="276"/>
      <c r="GP47" s="276"/>
      <c r="GQ47" s="276"/>
      <c r="GR47" s="276"/>
      <c r="GS47" s="276"/>
      <c r="GT47" s="276"/>
      <c r="GU47" s="277"/>
      <c r="GV47" s="308"/>
      <c r="GW47" s="308"/>
      <c r="GX47" s="309"/>
      <c r="GY47" s="276"/>
      <c r="GZ47" s="310"/>
      <c r="HA47" s="309"/>
      <c r="HB47" s="276"/>
      <c r="HC47" s="278"/>
      <c r="HD47" s="276"/>
      <c r="HE47" s="276"/>
      <c r="HF47" s="276"/>
      <c r="HG47" s="276"/>
      <c r="HH47" s="279"/>
      <c r="HI47" s="276"/>
      <c r="HJ47" s="276"/>
      <c r="HK47" s="276"/>
      <c r="HL47" s="276"/>
      <c r="HM47" s="276"/>
      <c r="HN47" s="276"/>
      <c r="HO47" s="277"/>
      <c r="HP47" s="308"/>
      <c r="HQ47" s="308"/>
      <c r="HR47" s="309"/>
      <c r="HS47" s="276"/>
      <c r="HT47" s="310"/>
      <c r="HU47" s="309"/>
      <c r="HV47" s="276"/>
      <c r="HW47" s="278"/>
      <c r="HX47" s="276"/>
      <c r="HY47" s="276"/>
      <c r="HZ47" s="276"/>
      <c r="IA47" s="276"/>
      <c r="IB47" s="279"/>
      <c r="IC47" s="276"/>
      <c r="ID47" s="276"/>
      <c r="IE47" s="276"/>
      <c r="IF47" s="276"/>
      <c r="IG47" s="276"/>
      <c r="IH47" s="276"/>
      <c r="II47" s="277"/>
      <c r="IJ47" s="308"/>
      <c r="IK47" s="308"/>
      <c r="IL47" s="309"/>
      <c r="IM47" s="276"/>
      <c r="IN47" s="310"/>
      <c r="IO47" s="309"/>
      <c r="IP47" s="276"/>
      <c r="IQ47" s="278"/>
      <c r="IR47" s="276"/>
      <c r="IS47" s="276"/>
      <c r="IT47" s="276"/>
      <c r="IU47" s="276"/>
      <c r="IV47" s="279"/>
      <c r="IW47" s="276"/>
      <c r="IX47" s="276"/>
      <c r="IY47" s="276"/>
      <c r="IZ47" s="276"/>
      <c r="JA47" s="276"/>
      <c r="JB47" s="276"/>
    </row>
    <row r="48" spans="2:262" s="301" customFormat="1" ht="13.5" customHeight="1">
      <c r="B48" s="276"/>
      <c r="C48" s="295"/>
      <c r="E48" s="282"/>
      <c r="F48" s="302"/>
      <c r="G48" s="303"/>
      <c r="H48" s="276"/>
      <c r="I48" s="302"/>
      <c r="J48" s="303"/>
      <c r="K48" s="282"/>
      <c r="L48" s="303"/>
      <c r="M48" s="303"/>
      <c r="P48" s="304"/>
      <c r="Q48" s="282"/>
      <c r="R48" s="303"/>
      <c r="S48" s="303"/>
      <c r="U48" s="303"/>
      <c r="V48" s="303"/>
      <c r="W48" s="295"/>
      <c r="Y48" s="282"/>
      <c r="Z48" s="302"/>
      <c r="AA48" s="302"/>
      <c r="AB48" s="276"/>
      <c r="AC48" s="302"/>
      <c r="AD48" s="302"/>
      <c r="AE48" s="282"/>
      <c r="AF48" s="303"/>
      <c r="AG48" s="303"/>
      <c r="AJ48" s="304"/>
      <c r="AK48" s="282"/>
      <c r="AM48" s="303"/>
      <c r="AO48" s="303"/>
      <c r="AP48" s="303"/>
      <c r="AQ48" s="295"/>
      <c r="AS48" s="282"/>
      <c r="AT48" s="302"/>
      <c r="AU48" s="302"/>
      <c r="AV48" s="276"/>
      <c r="AW48" s="302"/>
      <c r="AX48" s="302"/>
      <c r="AY48" s="282"/>
      <c r="AZ48" s="303"/>
      <c r="BA48" s="303"/>
      <c r="BD48" s="304"/>
      <c r="BE48" s="282"/>
      <c r="BF48" s="303"/>
      <c r="BG48" s="303"/>
      <c r="BI48" s="303"/>
      <c r="BJ48" s="303"/>
      <c r="BK48" s="295"/>
      <c r="BM48" s="282"/>
      <c r="BN48" s="302"/>
      <c r="BO48" s="302"/>
      <c r="BP48" s="276"/>
      <c r="BQ48" s="302"/>
      <c r="BR48" s="302"/>
      <c r="BS48" s="282"/>
      <c r="BT48" s="303"/>
      <c r="BU48" s="303"/>
      <c r="BX48" s="304"/>
      <c r="BY48" s="282"/>
      <c r="BZ48" s="303"/>
      <c r="CA48" s="303"/>
      <c r="CC48" s="303"/>
      <c r="CD48" s="303"/>
      <c r="CE48" s="282"/>
      <c r="CG48" s="282"/>
      <c r="CH48" s="302"/>
      <c r="CI48" s="302"/>
      <c r="CJ48" s="276"/>
      <c r="CK48" s="302"/>
      <c r="CL48" s="302"/>
      <c r="CM48" s="282"/>
      <c r="CN48" s="303"/>
      <c r="CO48" s="303"/>
      <c r="CR48" s="304"/>
      <c r="CS48" s="282"/>
      <c r="CT48" s="303"/>
      <c r="CU48" s="303"/>
      <c r="CW48" s="303"/>
      <c r="CX48" s="303"/>
      <c r="CY48" s="295"/>
      <c r="DA48" s="282"/>
      <c r="DB48" s="302"/>
      <c r="DC48" s="302"/>
      <c r="DD48" s="276"/>
      <c r="DE48" s="302"/>
      <c r="DF48" s="302"/>
      <c r="DG48" s="282"/>
      <c r="DH48" s="303"/>
      <c r="DI48" s="303"/>
      <c r="DL48" s="304"/>
      <c r="DM48" s="282"/>
      <c r="DN48" s="303"/>
      <c r="DO48" s="303"/>
      <c r="DQ48" s="303"/>
      <c r="DR48" s="303"/>
      <c r="DS48" s="295"/>
      <c r="DU48" s="282"/>
      <c r="DV48" s="302"/>
      <c r="DW48" s="302"/>
      <c r="DX48" s="276"/>
      <c r="DY48" s="302"/>
      <c r="DZ48" s="302"/>
      <c r="EA48" s="282"/>
      <c r="EC48" s="305"/>
      <c r="EF48" s="304"/>
      <c r="EG48" s="282"/>
      <c r="EH48" s="303"/>
      <c r="EI48" s="303"/>
      <c r="EK48" s="303"/>
      <c r="EL48" s="303"/>
      <c r="EM48" s="295"/>
      <c r="EO48" s="282"/>
      <c r="EP48" s="302"/>
      <c r="EQ48" s="302"/>
      <c r="ER48" s="276"/>
      <c r="ES48" s="302"/>
      <c r="ET48" s="302"/>
      <c r="EU48" s="282"/>
      <c r="EV48" s="303"/>
      <c r="EW48" s="303"/>
      <c r="EZ48" s="304"/>
      <c r="FA48" s="282"/>
      <c r="FB48" s="303"/>
      <c r="FC48" s="303"/>
      <c r="FE48" s="303"/>
      <c r="FF48" s="303"/>
      <c r="FG48" s="295"/>
      <c r="FI48" s="282"/>
      <c r="FJ48" s="302"/>
      <c r="FK48" s="302"/>
      <c r="FL48" s="276"/>
      <c r="FM48" s="302"/>
      <c r="FN48" s="302"/>
      <c r="FO48" s="282"/>
      <c r="FP48" s="303"/>
      <c r="FQ48" s="303"/>
      <c r="FT48" s="304"/>
      <c r="FU48" s="282"/>
      <c r="FV48" s="303"/>
      <c r="FW48" s="303"/>
      <c r="FY48" s="303"/>
      <c r="FZ48" s="303"/>
      <c r="GA48" s="277"/>
      <c r="GB48" s="308"/>
      <c r="GC48" s="308"/>
      <c r="GD48" s="309"/>
      <c r="GE48" s="276"/>
      <c r="GF48" s="310"/>
      <c r="GG48" s="309"/>
      <c r="GH48" s="276"/>
      <c r="GI48" s="278"/>
      <c r="GJ48" s="276"/>
      <c r="GK48" s="276"/>
      <c r="GL48" s="276"/>
      <c r="GM48" s="276"/>
      <c r="GN48" s="279"/>
      <c r="GO48" s="276"/>
      <c r="GP48" s="276"/>
      <c r="GQ48" s="276"/>
      <c r="GR48" s="276"/>
      <c r="GS48" s="276"/>
      <c r="GT48" s="276"/>
      <c r="GU48" s="277"/>
      <c r="GV48" s="308"/>
      <c r="GW48" s="308"/>
      <c r="GX48" s="309"/>
      <c r="GY48" s="276"/>
      <c r="GZ48" s="310"/>
      <c r="HA48" s="309"/>
      <c r="HB48" s="276"/>
      <c r="HC48" s="278"/>
      <c r="HD48" s="276"/>
      <c r="HE48" s="276"/>
      <c r="HF48" s="276"/>
      <c r="HG48" s="276"/>
      <c r="HH48" s="279"/>
      <c r="HI48" s="276"/>
      <c r="HJ48" s="276"/>
      <c r="HK48" s="276"/>
      <c r="HL48" s="276"/>
      <c r="HM48" s="276"/>
      <c r="HN48" s="276"/>
      <c r="HO48" s="277"/>
      <c r="HP48" s="308"/>
      <c r="HQ48" s="308"/>
      <c r="HR48" s="309"/>
      <c r="HS48" s="276"/>
      <c r="HT48" s="310"/>
      <c r="HU48" s="309"/>
      <c r="HV48" s="276"/>
      <c r="HW48" s="278"/>
      <c r="HX48" s="276"/>
      <c r="HY48" s="276"/>
      <c r="HZ48" s="276"/>
      <c r="IA48" s="276"/>
      <c r="IB48" s="279"/>
      <c r="IC48" s="276"/>
      <c r="ID48" s="276"/>
      <c r="IE48" s="276"/>
      <c r="IF48" s="276"/>
      <c r="IG48" s="276"/>
      <c r="IH48" s="276"/>
      <c r="II48" s="277"/>
      <c r="IJ48" s="308"/>
      <c r="IK48" s="308"/>
      <c r="IL48" s="309"/>
      <c r="IM48" s="276"/>
      <c r="IN48" s="310"/>
      <c r="IO48" s="309"/>
      <c r="IP48" s="276"/>
      <c r="IQ48" s="278"/>
      <c r="IR48" s="276"/>
      <c r="IS48" s="276"/>
      <c r="IT48" s="276"/>
      <c r="IU48" s="276"/>
      <c r="IV48" s="279"/>
      <c r="IW48" s="276"/>
      <c r="IX48" s="276"/>
      <c r="IY48" s="276"/>
      <c r="IZ48" s="276"/>
      <c r="JA48" s="276"/>
      <c r="JB48" s="276"/>
    </row>
    <row r="49" spans="2:262" s="301" customFormat="1" ht="13.5" customHeight="1">
      <c r="B49" s="276"/>
      <c r="C49" s="295"/>
      <c r="E49" s="282"/>
      <c r="F49" s="302"/>
      <c r="G49" s="303"/>
      <c r="H49" s="276"/>
      <c r="I49" s="302"/>
      <c r="J49" s="303"/>
      <c r="K49" s="282"/>
      <c r="L49" s="303"/>
      <c r="M49" s="303"/>
      <c r="P49" s="304"/>
      <c r="Q49" s="282"/>
      <c r="R49" s="303"/>
      <c r="S49" s="303"/>
      <c r="U49" s="303"/>
      <c r="V49" s="303"/>
      <c r="W49" s="295"/>
      <c r="Y49" s="282"/>
      <c r="Z49" s="302"/>
      <c r="AA49" s="302"/>
      <c r="AB49" s="276"/>
      <c r="AC49" s="302"/>
      <c r="AD49" s="302"/>
      <c r="AE49" s="282"/>
      <c r="AF49" s="303"/>
      <c r="AG49" s="303"/>
      <c r="AJ49" s="304"/>
      <c r="AK49" s="282"/>
      <c r="AM49" s="303"/>
      <c r="AO49" s="303"/>
      <c r="AP49" s="303"/>
      <c r="AQ49" s="295"/>
      <c r="AS49" s="282"/>
      <c r="AT49" s="302"/>
      <c r="AU49" s="302"/>
      <c r="AV49" s="276"/>
      <c r="AW49" s="302"/>
      <c r="AX49" s="302"/>
      <c r="AY49" s="282"/>
      <c r="AZ49" s="303"/>
      <c r="BA49" s="303"/>
      <c r="BD49" s="304"/>
      <c r="BE49" s="282"/>
      <c r="BF49" s="303"/>
      <c r="BG49" s="303"/>
      <c r="BI49" s="303"/>
      <c r="BJ49" s="303"/>
      <c r="BK49" s="295"/>
      <c r="BM49" s="282"/>
      <c r="BN49" s="302"/>
      <c r="BO49" s="302"/>
      <c r="BP49" s="276"/>
      <c r="BQ49" s="302"/>
      <c r="BR49" s="302"/>
      <c r="BS49" s="282"/>
      <c r="BT49" s="303"/>
      <c r="BU49" s="303"/>
      <c r="BX49" s="304"/>
      <c r="BY49" s="282"/>
      <c r="BZ49" s="303"/>
      <c r="CA49" s="303"/>
      <c r="CC49" s="303"/>
      <c r="CD49" s="303"/>
      <c r="CE49" s="282"/>
      <c r="CG49" s="282"/>
      <c r="CH49" s="302"/>
      <c r="CI49" s="302"/>
      <c r="CJ49" s="276"/>
      <c r="CK49" s="302"/>
      <c r="CL49" s="302"/>
      <c r="CM49" s="282"/>
      <c r="CN49" s="303"/>
      <c r="CO49" s="303"/>
      <c r="CR49" s="304"/>
      <c r="CS49" s="282"/>
      <c r="CT49" s="303"/>
      <c r="CU49" s="303"/>
      <c r="CW49" s="303"/>
      <c r="CX49" s="303"/>
      <c r="CY49" s="295"/>
      <c r="DA49" s="282"/>
      <c r="DB49" s="302"/>
      <c r="DC49" s="302"/>
      <c r="DD49" s="276"/>
      <c r="DE49" s="302"/>
      <c r="DF49" s="302"/>
      <c r="DG49" s="282"/>
      <c r="DH49" s="303"/>
      <c r="DI49" s="303"/>
      <c r="DL49" s="304"/>
      <c r="DM49" s="282"/>
      <c r="DN49" s="303"/>
      <c r="DO49" s="303"/>
      <c r="DQ49" s="303"/>
      <c r="DR49" s="303"/>
      <c r="DS49" s="295"/>
      <c r="DU49" s="282"/>
      <c r="DV49" s="302"/>
      <c r="DW49" s="302"/>
      <c r="DX49" s="276"/>
      <c r="DY49" s="302"/>
      <c r="DZ49" s="302"/>
      <c r="EA49" s="282"/>
      <c r="EC49" s="305"/>
      <c r="EF49" s="304"/>
      <c r="EG49" s="282"/>
      <c r="EH49" s="303"/>
      <c r="EI49" s="303"/>
      <c r="EK49" s="303"/>
      <c r="EL49" s="303"/>
      <c r="EM49" s="295"/>
      <c r="EO49" s="282"/>
      <c r="EP49" s="302"/>
      <c r="EQ49" s="302"/>
      <c r="ER49" s="276"/>
      <c r="ES49" s="302"/>
      <c r="ET49" s="302"/>
      <c r="EU49" s="282"/>
      <c r="EV49" s="303"/>
      <c r="EW49" s="303"/>
      <c r="EZ49" s="304"/>
      <c r="FA49" s="282"/>
      <c r="FB49" s="303"/>
      <c r="FC49" s="303"/>
      <c r="FE49" s="303"/>
      <c r="FF49" s="303"/>
      <c r="FG49" s="295"/>
      <c r="FI49" s="282"/>
      <c r="FJ49" s="302"/>
      <c r="FK49" s="302"/>
      <c r="FL49" s="276"/>
      <c r="FM49" s="302"/>
      <c r="FN49" s="302"/>
      <c r="FO49" s="282"/>
      <c r="FP49" s="303"/>
      <c r="FQ49" s="303"/>
      <c r="FT49" s="304"/>
      <c r="FU49" s="282"/>
      <c r="FV49" s="303"/>
      <c r="FW49" s="303"/>
      <c r="FY49" s="303"/>
      <c r="FZ49" s="303"/>
      <c r="GA49" s="277"/>
      <c r="GB49" s="308"/>
      <c r="GC49" s="308"/>
      <c r="GD49" s="309"/>
      <c r="GE49" s="276"/>
      <c r="GF49" s="310"/>
      <c r="GG49" s="309"/>
      <c r="GH49" s="276"/>
      <c r="GI49" s="278"/>
      <c r="GJ49" s="276"/>
      <c r="GK49" s="276"/>
      <c r="GL49" s="276"/>
      <c r="GM49" s="276"/>
      <c r="GN49" s="279"/>
      <c r="GO49" s="276"/>
      <c r="GP49" s="276"/>
      <c r="GQ49" s="276"/>
      <c r="GR49" s="276"/>
      <c r="GS49" s="276"/>
      <c r="GT49" s="276"/>
      <c r="GU49" s="277"/>
      <c r="GV49" s="308"/>
      <c r="GW49" s="308"/>
      <c r="GX49" s="309"/>
      <c r="GY49" s="276"/>
      <c r="GZ49" s="310"/>
      <c r="HA49" s="309"/>
      <c r="HB49" s="276"/>
      <c r="HC49" s="278"/>
      <c r="HD49" s="276"/>
      <c r="HE49" s="276"/>
      <c r="HF49" s="276"/>
      <c r="HG49" s="276"/>
      <c r="HH49" s="279"/>
      <c r="HI49" s="276"/>
      <c r="HJ49" s="276"/>
      <c r="HK49" s="276"/>
      <c r="HL49" s="276"/>
      <c r="HM49" s="276"/>
      <c r="HN49" s="276"/>
      <c r="HO49" s="277"/>
      <c r="HP49" s="308"/>
      <c r="HQ49" s="308"/>
      <c r="HR49" s="309"/>
      <c r="HS49" s="276"/>
      <c r="HT49" s="310"/>
      <c r="HU49" s="309"/>
      <c r="HV49" s="276"/>
      <c r="HW49" s="278"/>
      <c r="HX49" s="276"/>
      <c r="HY49" s="276"/>
      <c r="HZ49" s="276"/>
      <c r="IA49" s="276"/>
      <c r="IB49" s="279"/>
      <c r="IC49" s="276"/>
      <c r="ID49" s="276"/>
      <c r="IE49" s="276"/>
      <c r="IF49" s="276"/>
      <c r="IG49" s="276"/>
      <c r="IH49" s="276"/>
      <c r="II49" s="277"/>
      <c r="IJ49" s="308"/>
      <c r="IK49" s="308"/>
      <c r="IL49" s="309"/>
      <c r="IM49" s="276"/>
      <c r="IN49" s="310"/>
      <c r="IO49" s="309"/>
      <c r="IP49" s="276"/>
      <c r="IQ49" s="278"/>
      <c r="IR49" s="276"/>
      <c r="IS49" s="276"/>
      <c r="IT49" s="276"/>
      <c r="IU49" s="276"/>
      <c r="IV49" s="279"/>
      <c r="IW49" s="276"/>
      <c r="IX49" s="276"/>
      <c r="IY49" s="276"/>
      <c r="IZ49" s="276"/>
      <c r="JA49" s="276"/>
      <c r="JB49" s="276"/>
    </row>
    <row r="50" spans="2:262" s="301" customFormat="1" ht="13.5" customHeight="1">
      <c r="B50" s="276"/>
      <c r="C50" s="295"/>
      <c r="E50" s="282"/>
      <c r="F50" s="302"/>
      <c r="G50" s="303"/>
      <c r="H50" s="276"/>
      <c r="I50" s="302"/>
      <c r="J50" s="303"/>
      <c r="K50" s="282"/>
      <c r="L50" s="303"/>
      <c r="M50" s="303"/>
      <c r="P50" s="304"/>
      <c r="Q50" s="282"/>
      <c r="R50" s="303"/>
      <c r="S50" s="303"/>
      <c r="U50" s="303"/>
      <c r="V50" s="303"/>
      <c r="W50" s="295"/>
      <c r="Y50" s="282"/>
      <c r="Z50" s="302"/>
      <c r="AA50" s="302"/>
      <c r="AB50" s="276"/>
      <c r="AC50" s="302"/>
      <c r="AD50" s="302"/>
      <c r="AE50" s="282"/>
      <c r="AF50" s="303"/>
      <c r="AG50" s="303"/>
      <c r="AJ50" s="304"/>
      <c r="AK50" s="282"/>
      <c r="AM50" s="303"/>
      <c r="AO50" s="303"/>
      <c r="AP50" s="303"/>
      <c r="AQ50" s="295"/>
      <c r="AS50" s="282"/>
      <c r="AT50" s="302"/>
      <c r="AU50" s="302"/>
      <c r="AV50" s="276"/>
      <c r="AW50" s="302"/>
      <c r="AX50" s="302"/>
      <c r="AY50" s="282"/>
      <c r="AZ50" s="303"/>
      <c r="BA50" s="303"/>
      <c r="BD50" s="304"/>
      <c r="BE50" s="282"/>
      <c r="BF50" s="303"/>
      <c r="BG50" s="303"/>
      <c r="BI50" s="303"/>
      <c r="BJ50" s="303"/>
      <c r="BK50" s="295"/>
      <c r="BM50" s="282"/>
      <c r="BN50" s="302"/>
      <c r="BO50" s="302"/>
      <c r="BP50" s="276"/>
      <c r="BQ50" s="302"/>
      <c r="BR50" s="302"/>
      <c r="BS50" s="282"/>
      <c r="BT50" s="303"/>
      <c r="BU50" s="303"/>
      <c r="BX50" s="304"/>
      <c r="BY50" s="282"/>
      <c r="BZ50" s="303"/>
      <c r="CA50" s="303"/>
      <c r="CC50" s="303"/>
      <c r="CD50" s="303"/>
      <c r="CE50" s="282"/>
      <c r="CG50" s="282"/>
      <c r="CH50" s="302"/>
      <c r="CI50" s="302"/>
      <c r="CJ50" s="276"/>
      <c r="CK50" s="302"/>
      <c r="CL50" s="302"/>
      <c r="CM50" s="282"/>
      <c r="CN50" s="303"/>
      <c r="CO50" s="303"/>
      <c r="CR50" s="304"/>
      <c r="CS50" s="282"/>
      <c r="CT50" s="303"/>
      <c r="CU50" s="303"/>
      <c r="CW50" s="303"/>
      <c r="CX50" s="303"/>
      <c r="CY50" s="295"/>
      <c r="DA50" s="282"/>
      <c r="DB50" s="302"/>
      <c r="DC50" s="302"/>
      <c r="DD50" s="276"/>
      <c r="DE50" s="302"/>
      <c r="DF50" s="302"/>
      <c r="DG50" s="282"/>
      <c r="DH50" s="303"/>
      <c r="DI50" s="303"/>
      <c r="DL50" s="304"/>
      <c r="DM50" s="282"/>
      <c r="DN50" s="303"/>
      <c r="DO50" s="303"/>
      <c r="DQ50" s="303"/>
      <c r="DR50" s="303"/>
      <c r="DS50" s="295"/>
      <c r="DU50" s="282"/>
      <c r="DV50" s="302"/>
      <c r="DW50" s="302"/>
      <c r="DX50" s="276"/>
      <c r="DY50" s="302"/>
      <c r="DZ50" s="302"/>
      <c r="EA50" s="282"/>
      <c r="EC50" s="305"/>
      <c r="EF50" s="304"/>
      <c r="EG50" s="282"/>
      <c r="EH50" s="303"/>
      <c r="EI50" s="303"/>
      <c r="EK50" s="303"/>
      <c r="EL50" s="303"/>
      <c r="EM50" s="295"/>
      <c r="EO50" s="282"/>
      <c r="EP50" s="302"/>
      <c r="EQ50" s="302"/>
      <c r="ER50" s="276"/>
      <c r="ES50" s="302"/>
      <c r="ET50" s="302"/>
      <c r="EU50" s="282"/>
      <c r="EV50" s="303"/>
      <c r="EW50" s="303"/>
      <c r="EZ50" s="304"/>
      <c r="FA50" s="282"/>
      <c r="FB50" s="303"/>
      <c r="FC50" s="303"/>
      <c r="FE50" s="303"/>
      <c r="FF50" s="303"/>
      <c r="FG50" s="295"/>
      <c r="FI50" s="282"/>
      <c r="FJ50" s="302"/>
      <c r="FK50" s="302"/>
      <c r="FL50" s="276"/>
      <c r="FM50" s="302"/>
      <c r="FN50" s="302"/>
      <c r="FO50" s="282"/>
      <c r="FP50" s="303"/>
      <c r="FQ50" s="303"/>
      <c r="FT50" s="304"/>
      <c r="FU50" s="282"/>
      <c r="FV50" s="303"/>
      <c r="FW50" s="303"/>
      <c r="FY50" s="303"/>
      <c r="FZ50" s="303"/>
      <c r="GA50" s="277"/>
      <c r="GB50" s="308"/>
      <c r="GC50" s="308"/>
      <c r="GD50" s="309"/>
      <c r="GE50" s="276"/>
      <c r="GF50" s="310"/>
      <c r="GG50" s="309"/>
      <c r="GH50" s="276"/>
      <c r="GI50" s="278"/>
      <c r="GJ50" s="276"/>
      <c r="GK50" s="276"/>
      <c r="GL50" s="276"/>
      <c r="GM50" s="276"/>
      <c r="GN50" s="279"/>
      <c r="GO50" s="276"/>
      <c r="GP50" s="276"/>
      <c r="GQ50" s="276"/>
      <c r="GR50" s="276"/>
      <c r="GS50" s="276"/>
      <c r="GT50" s="276"/>
      <c r="GU50" s="277"/>
      <c r="GV50" s="308"/>
      <c r="GW50" s="308"/>
      <c r="GX50" s="309"/>
      <c r="GY50" s="276"/>
      <c r="GZ50" s="310"/>
      <c r="HA50" s="309"/>
      <c r="HB50" s="276"/>
      <c r="HC50" s="278"/>
      <c r="HD50" s="276"/>
      <c r="HE50" s="276"/>
      <c r="HF50" s="276"/>
      <c r="HG50" s="276"/>
      <c r="HH50" s="279"/>
      <c r="HI50" s="276"/>
      <c r="HJ50" s="276"/>
      <c r="HK50" s="276"/>
      <c r="HL50" s="276"/>
      <c r="HM50" s="276"/>
      <c r="HN50" s="276"/>
      <c r="HO50" s="277"/>
      <c r="HP50" s="308"/>
      <c r="HQ50" s="308"/>
      <c r="HR50" s="309"/>
      <c r="HS50" s="276"/>
      <c r="HT50" s="310"/>
      <c r="HU50" s="309"/>
      <c r="HV50" s="276"/>
      <c r="HW50" s="278"/>
      <c r="HX50" s="276"/>
      <c r="HY50" s="276"/>
      <c r="HZ50" s="276"/>
      <c r="IA50" s="276"/>
      <c r="IB50" s="279"/>
      <c r="IC50" s="276"/>
      <c r="ID50" s="276"/>
      <c r="IE50" s="276"/>
      <c r="IF50" s="276"/>
      <c r="IG50" s="276"/>
      <c r="IH50" s="276"/>
      <c r="II50" s="277"/>
      <c r="IJ50" s="308"/>
      <c r="IK50" s="308"/>
      <c r="IL50" s="309"/>
      <c r="IM50" s="276"/>
      <c r="IN50" s="310"/>
      <c r="IO50" s="309"/>
      <c r="IP50" s="276"/>
      <c r="IQ50" s="278"/>
      <c r="IR50" s="276"/>
      <c r="IS50" s="276"/>
      <c r="IT50" s="276"/>
      <c r="IU50" s="276"/>
      <c r="IV50" s="279"/>
      <c r="IW50" s="276"/>
      <c r="IX50" s="276"/>
      <c r="IY50" s="276"/>
      <c r="IZ50" s="276"/>
      <c r="JA50" s="276"/>
      <c r="JB50" s="276"/>
    </row>
    <row r="51" spans="2:262" s="301" customFormat="1" ht="13.5" customHeight="1">
      <c r="B51" s="276"/>
      <c r="C51" s="295"/>
      <c r="E51" s="282"/>
      <c r="F51" s="302"/>
      <c r="G51" s="303"/>
      <c r="H51" s="276"/>
      <c r="I51" s="302"/>
      <c r="J51" s="303"/>
      <c r="K51" s="282"/>
      <c r="L51" s="303"/>
      <c r="M51" s="303"/>
      <c r="P51" s="304"/>
      <c r="Q51" s="282"/>
      <c r="R51" s="303"/>
      <c r="S51" s="303"/>
      <c r="U51" s="303"/>
      <c r="V51" s="303"/>
      <c r="W51" s="295"/>
      <c r="Y51" s="282"/>
      <c r="Z51" s="302"/>
      <c r="AA51" s="302"/>
      <c r="AB51" s="276"/>
      <c r="AC51" s="302"/>
      <c r="AD51" s="302"/>
      <c r="AE51" s="282"/>
      <c r="AF51" s="303"/>
      <c r="AG51" s="303"/>
      <c r="AJ51" s="304"/>
      <c r="AK51" s="282"/>
      <c r="AM51" s="303"/>
      <c r="AO51" s="303"/>
      <c r="AP51" s="303"/>
      <c r="AQ51" s="295"/>
      <c r="AS51" s="282"/>
      <c r="AT51" s="302"/>
      <c r="AU51" s="302"/>
      <c r="AV51" s="276"/>
      <c r="AW51" s="302"/>
      <c r="AX51" s="302"/>
      <c r="AY51" s="282"/>
      <c r="AZ51" s="303"/>
      <c r="BA51" s="303"/>
      <c r="BD51" s="304"/>
      <c r="BE51" s="282"/>
      <c r="BF51" s="303"/>
      <c r="BG51" s="303"/>
      <c r="BI51" s="303"/>
      <c r="BJ51" s="303"/>
      <c r="BK51" s="295"/>
      <c r="BM51" s="282"/>
      <c r="BN51" s="302"/>
      <c r="BO51" s="302"/>
      <c r="BP51" s="276"/>
      <c r="BQ51" s="302"/>
      <c r="BR51" s="302"/>
      <c r="BS51" s="282"/>
      <c r="BT51" s="303"/>
      <c r="BU51" s="303"/>
      <c r="BX51" s="304"/>
      <c r="BY51" s="282"/>
      <c r="BZ51" s="303"/>
      <c r="CA51" s="303"/>
      <c r="CC51" s="303"/>
      <c r="CD51" s="303"/>
      <c r="CE51" s="282"/>
      <c r="CG51" s="282"/>
      <c r="CH51" s="302"/>
      <c r="CI51" s="302"/>
      <c r="CJ51" s="276"/>
      <c r="CK51" s="302"/>
      <c r="CL51" s="302"/>
      <c r="CM51" s="282"/>
      <c r="CN51" s="303"/>
      <c r="CO51" s="303"/>
      <c r="CR51" s="304"/>
      <c r="CS51" s="282"/>
      <c r="CT51" s="303"/>
      <c r="CU51" s="303"/>
      <c r="CW51" s="303"/>
      <c r="CX51" s="303"/>
      <c r="CY51" s="295"/>
      <c r="DA51" s="282"/>
      <c r="DB51" s="302"/>
      <c r="DC51" s="302"/>
      <c r="DD51" s="276"/>
      <c r="DE51" s="302"/>
      <c r="DF51" s="302"/>
      <c r="DG51" s="282"/>
      <c r="DH51" s="303"/>
      <c r="DI51" s="303"/>
      <c r="DL51" s="304"/>
      <c r="DM51" s="282"/>
      <c r="DN51" s="303"/>
      <c r="DO51" s="303"/>
      <c r="DQ51" s="303"/>
      <c r="DR51" s="303"/>
      <c r="DS51" s="295"/>
      <c r="DU51" s="282"/>
      <c r="DV51" s="302"/>
      <c r="DW51" s="302"/>
      <c r="DX51" s="276"/>
      <c r="DY51" s="302"/>
      <c r="DZ51" s="302"/>
      <c r="EA51" s="282"/>
      <c r="EC51" s="305"/>
      <c r="EF51" s="304"/>
      <c r="EG51" s="282"/>
      <c r="EH51" s="303"/>
      <c r="EI51" s="303"/>
      <c r="EK51" s="303"/>
      <c r="EL51" s="303"/>
      <c r="EM51" s="295"/>
      <c r="EO51" s="282"/>
      <c r="EP51" s="302"/>
      <c r="EQ51" s="302"/>
      <c r="ER51" s="276"/>
      <c r="ES51" s="302"/>
      <c r="ET51" s="302"/>
      <c r="EU51" s="282"/>
      <c r="EV51" s="303"/>
      <c r="EW51" s="303"/>
      <c r="EZ51" s="304"/>
      <c r="FA51" s="282"/>
      <c r="FB51" s="303"/>
      <c r="FC51" s="303"/>
      <c r="FE51" s="303"/>
      <c r="FF51" s="303"/>
      <c r="FG51" s="295"/>
      <c r="FI51" s="282"/>
      <c r="FJ51" s="302"/>
      <c r="FK51" s="302"/>
      <c r="FL51" s="276"/>
      <c r="FM51" s="302"/>
      <c r="FN51" s="302"/>
      <c r="FO51" s="282"/>
      <c r="FP51" s="303"/>
      <c r="FQ51" s="303"/>
      <c r="FT51" s="304"/>
      <c r="FU51" s="282"/>
      <c r="FV51" s="303"/>
      <c r="FW51" s="303"/>
      <c r="FY51" s="303"/>
      <c r="FZ51" s="303"/>
      <c r="GA51" s="277"/>
      <c r="GB51" s="308"/>
      <c r="GC51" s="308"/>
      <c r="GD51" s="309"/>
      <c r="GE51" s="276"/>
      <c r="GF51" s="310"/>
      <c r="GG51" s="309"/>
      <c r="GH51" s="276"/>
      <c r="GI51" s="278"/>
      <c r="GJ51" s="276"/>
      <c r="GK51" s="276"/>
      <c r="GL51" s="276"/>
      <c r="GM51" s="276"/>
      <c r="GN51" s="279"/>
      <c r="GO51" s="276"/>
      <c r="GP51" s="276"/>
      <c r="GQ51" s="276"/>
      <c r="GR51" s="276"/>
      <c r="GS51" s="276"/>
      <c r="GT51" s="276"/>
      <c r="GU51" s="277"/>
      <c r="GV51" s="308"/>
      <c r="GW51" s="308"/>
      <c r="GX51" s="309"/>
      <c r="GY51" s="276"/>
      <c r="GZ51" s="310"/>
      <c r="HA51" s="309"/>
      <c r="HB51" s="276"/>
      <c r="HC51" s="278"/>
      <c r="HD51" s="276"/>
      <c r="HE51" s="276"/>
      <c r="HF51" s="276"/>
      <c r="HG51" s="276"/>
      <c r="HH51" s="279"/>
      <c r="HI51" s="276"/>
      <c r="HJ51" s="276"/>
      <c r="HK51" s="276"/>
      <c r="HL51" s="276"/>
      <c r="HM51" s="276"/>
      <c r="HN51" s="276"/>
      <c r="HO51" s="277"/>
      <c r="HP51" s="308"/>
      <c r="HQ51" s="308"/>
      <c r="HR51" s="309"/>
      <c r="HS51" s="276"/>
      <c r="HT51" s="310"/>
      <c r="HU51" s="309"/>
      <c r="HV51" s="276"/>
      <c r="HW51" s="278"/>
      <c r="HX51" s="276"/>
      <c r="HY51" s="276"/>
      <c r="HZ51" s="276"/>
      <c r="IA51" s="276"/>
      <c r="IB51" s="279"/>
      <c r="IC51" s="276"/>
      <c r="ID51" s="276"/>
      <c r="IE51" s="276"/>
      <c r="IF51" s="276"/>
      <c r="IG51" s="276"/>
      <c r="IH51" s="276"/>
      <c r="II51" s="277"/>
      <c r="IJ51" s="308"/>
      <c r="IK51" s="308"/>
      <c r="IL51" s="309"/>
      <c r="IM51" s="276"/>
      <c r="IN51" s="310"/>
      <c r="IO51" s="309"/>
      <c r="IP51" s="276"/>
      <c r="IQ51" s="278"/>
      <c r="IR51" s="276"/>
      <c r="IS51" s="276"/>
      <c r="IT51" s="276"/>
      <c r="IU51" s="276"/>
      <c r="IV51" s="279"/>
      <c r="IW51" s="276"/>
      <c r="IX51" s="276"/>
      <c r="IY51" s="276"/>
      <c r="IZ51" s="276"/>
      <c r="JA51" s="276"/>
      <c r="JB51" s="276"/>
    </row>
    <row r="52" spans="2:262" s="301" customFormat="1" ht="13.5" customHeight="1">
      <c r="B52" s="276"/>
      <c r="C52" s="295"/>
      <c r="E52" s="282"/>
      <c r="F52" s="302"/>
      <c r="G52" s="303"/>
      <c r="H52" s="276"/>
      <c r="I52" s="302"/>
      <c r="J52" s="303"/>
      <c r="K52" s="282"/>
      <c r="L52" s="303"/>
      <c r="M52" s="303"/>
      <c r="P52" s="304"/>
      <c r="Q52" s="282"/>
      <c r="R52" s="303"/>
      <c r="S52" s="303"/>
      <c r="U52" s="303"/>
      <c r="V52" s="303"/>
      <c r="W52" s="295"/>
      <c r="Y52" s="282"/>
      <c r="Z52" s="302"/>
      <c r="AA52" s="302"/>
      <c r="AB52" s="276"/>
      <c r="AC52" s="302"/>
      <c r="AD52" s="302"/>
      <c r="AE52" s="282"/>
      <c r="AF52" s="303"/>
      <c r="AG52" s="303"/>
      <c r="AJ52" s="304"/>
      <c r="AK52" s="282"/>
      <c r="AM52" s="303"/>
      <c r="AO52" s="303"/>
      <c r="AP52" s="303"/>
      <c r="AQ52" s="295"/>
      <c r="AS52" s="282"/>
      <c r="AT52" s="302"/>
      <c r="AU52" s="302"/>
      <c r="AV52" s="276"/>
      <c r="AW52" s="302"/>
      <c r="AX52" s="302"/>
      <c r="AY52" s="282"/>
      <c r="AZ52" s="303"/>
      <c r="BA52" s="303"/>
      <c r="BD52" s="304"/>
      <c r="BE52" s="282"/>
      <c r="BF52" s="303"/>
      <c r="BG52" s="303"/>
      <c r="BI52" s="303"/>
      <c r="BJ52" s="303"/>
      <c r="BK52" s="295"/>
      <c r="BM52" s="282"/>
      <c r="BN52" s="302"/>
      <c r="BO52" s="302"/>
      <c r="BP52" s="276"/>
      <c r="BQ52" s="302"/>
      <c r="BR52" s="302"/>
      <c r="BS52" s="282"/>
      <c r="BT52" s="303"/>
      <c r="BU52" s="303"/>
      <c r="BX52" s="304"/>
      <c r="BY52" s="282"/>
      <c r="BZ52" s="303"/>
      <c r="CA52" s="303"/>
      <c r="CC52" s="303"/>
      <c r="CD52" s="303"/>
      <c r="CE52" s="282"/>
      <c r="CG52" s="282"/>
      <c r="CH52" s="302"/>
      <c r="CI52" s="302"/>
      <c r="CJ52" s="276"/>
      <c r="CK52" s="302"/>
      <c r="CL52" s="302"/>
      <c r="CM52" s="282"/>
      <c r="CN52" s="303"/>
      <c r="CO52" s="303"/>
      <c r="CR52" s="304"/>
      <c r="CS52" s="282"/>
      <c r="CT52" s="303"/>
      <c r="CU52" s="303"/>
      <c r="CW52" s="303"/>
      <c r="CX52" s="303"/>
      <c r="CY52" s="295"/>
      <c r="DA52" s="282"/>
      <c r="DB52" s="302"/>
      <c r="DC52" s="302"/>
      <c r="DD52" s="276"/>
      <c r="DE52" s="302"/>
      <c r="DF52" s="302"/>
      <c r="DG52" s="282"/>
      <c r="DH52" s="303"/>
      <c r="DI52" s="303"/>
      <c r="DL52" s="304"/>
      <c r="DM52" s="282"/>
      <c r="DN52" s="303"/>
      <c r="DO52" s="303"/>
      <c r="DQ52" s="303"/>
      <c r="DR52" s="303"/>
      <c r="DS52" s="295"/>
      <c r="DU52" s="282"/>
      <c r="DV52" s="302"/>
      <c r="DW52" s="302"/>
      <c r="DX52" s="276"/>
      <c r="DY52" s="302"/>
      <c r="DZ52" s="302"/>
      <c r="EA52" s="282"/>
      <c r="EC52" s="305"/>
      <c r="EF52" s="304"/>
      <c r="EG52" s="282"/>
      <c r="EH52" s="303"/>
      <c r="EI52" s="303"/>
      <c r="EK52" s="303"/>
      <c r="EL52" s="303"/>
      <c r="EM52" s="295"/>
      <c r="EO52" s="282"/>
      <c r="EP52" s="302"/>
      <c r="EQ52" s="302"/>
      <c r="ER52" s="276"/>
      <c r="ES52" s="302"/>
      <c r="ET52" s="302"/>
      <c r="EU52" s="282"/>
      <c r="EV52" s="303"/>
      <c r="EW52" s="303"/>
      <c r="EZ52" s="304"/>
      <c r="FA52" s="282"/>
      <c r="FB52" s="303"/>
      <c r="FC52" s="303"/>
      <c r="FE52" s="303"/>
      <c r="FF52" s="303"/>
      <c r="FG52" s="295"/>
      <c r="FI52" s="282"/>
      <c r="FJ52" s="302"/>
      <c r="FK52" s="302"/>
      <c r="FL52" s="276"/>
      <c r="FM52" s="302"/>
      <c r="FN52" s="302"/>
      <c r="FO52" s="282"/>
      <c r="FP52" s="303"/>
      <c r="FQ52" s="303"/>
      <c r="FT52" s="304"/>
      <c r="FU52" s="282"/>
      <c r="FV52" s="303"/>
      <c r="FW52" s="303"/>
      <c r="FY52" s="303"/>
      <c r="FZ52" s="303"/>
      <c r="GA52" s="277"/>
      <c r="GB52" s="308"/>
      <c r="GC52" s="308"/>
      <c r="GD52" s="309"/>
      <c r="GE52" s="276"/>
      <c r="GF52" s="310"/>
      <c r="GG52" s="309"/>
      <c r="GH52" s="276"/>
      <c r="GI52" s="278"/>
      <c r="GJ52" s="276"/>
      <c r="GK52" s="276"/>
      <c r="GL52" s="276"/>
      <c r="GM52" s="276"/>
      <c r="GN52" s="279"/>
      <c r="GO52" s="276"/>
      <c r="GP52" s="276"/>
      <c r="GQ52" s="276"/>
      <c r="GR52" s="276"/>
      <c r="GS52" s="276"/>
      <c r="GT52" s="276"/>
      <c r="GU52" s="277"/>
      <c r="GV52" s="308"/>
      <c r="GW52" s="308"/>
      <c r="GX52" s="309"/>
      <c r="GY52" s="276"/>
      <c r="GZ52" s="310"/>
      <c r="HA52" s="309"/>
      <c r="HB52" s="276"/>
      <c r="HC52" s="278"/>
      <c r="HD52" s="276"/>
      <c r="HE52" s="276"/>
      <c r="HF52" s="276"/>
      <c r="HG52" s="276"/>
      <c r="HH52" s="279"/>
      <c r="HI52" s="276"/>
      <c r="HJ52" s="276"/>
      <c r="HK52" s="276"/>
      <c r="HL52" s="276"/>
      <c r="HM52" s="276"/>
      <c r="HN52" s="276"/>
      <c r="HO52" s="277"/>
      <c r="HP52" s="308"/>
      <c r="HQ52" s="308"/>
      <c r="HR52" s="309"/>
      <c r="HS52" s="276"/>
      <c r="HT52" s="310"/>
      <c r="HU52" s="309"/>
      <c r="HV52" s="276"/>
      <c r="HW52" s="278"/>
      <c r="HX52" s="276"/>
      <c r="HY52" s="276"/>
      <c r="HZ52" s="276"/>
      <c r="IA52" s="276"/>
      <c r="IB52" s="279"/>
      <c r="IC52" s="276"/>
      <c r="ID52" s="276"/>
      <c r="IE52" s="276"/>
      <c r="IF52" s="276"/>
      <c r="IG52" s="276"/>
      <c r="IH52" s="276"/>
      <c r="II52" s="277"/>
      <c r="IJ52" s="308"/>
      <c r="IK52" s="308"/>
      <c r="IL52" s="309"/>
      <c r="IM52" s="276"/>
      <c r="IN52" s="310"/>
      <c r="IO52" s="309"/>
      <c r="IP52" s="276"/>
      <c r="IQ52" s="278"/>
      <c r="IR52" s="276"/>
      <c r="IS52" s="276"/>
      <c r="IT52" s="276"/>
      <c r="IU52" s="276"/>
      <c r="IV52" s="279"/>
      <c r="IW52" s="276"/>
      <c r="IX52" s="276"/>
      <c r="IY52" s="276"/>
      <c r="IZ52" s="276"/>
      <c r="JA52" s="276"/>
      <c r="JB52" s="276"/>
    </row>
    <row r="53" spans="2:262" s="301" customFormat="1" ht="13.5" customHeight="1">
      <c r="B53" s="276"/>
      <c r="C53" s="295"/>
      <c r="E53" s="282"/>
      <c r="F53" s="302"/>
      <c r="G53" s="303"/>
      <c r="H53" s="276"/>
      <c r="I53" s="302"/>
      <c r="J53" s="303"/>
      <c r="K53" s="282"/>
      <c r="L53" s="303"/>
      <c r="M53" s="303"/>
      <c r="P53" s="304"/>
      <c r="Q53" s="282"/>
      <c r="R53" s="303"/>
      <c r="S53" s="303"/>
      <c r="U53" s="303"/>
      <c r="V53" s="303"/>
      <c r="W53" s="295"/>
      <c r="Y53" s="282"/>
      <c r="Z53" s="302"/>
      <c r="AA53" s="302"/>
      <c r="AB53" s="276"/>
      <c r="AC53" s="302"/>
      <c r="AD53" s="302"/>
      <c r="AE53" s="282"/>
      <c r="AF53" s="303"/>
      <c r="AG53" s="303"/>
      <c r="AJ53" s="304"/>
      <c r="AK53" s="282"/>
      <c r="AM53" s="303"/>
      <c r="AO53" s="303"/>
      <c r="AP53" s="303"/>
      <c r="AQ53" s="295"/>
      <c r="AS53" s="282"/>
      <c r="AT53" s="302"/>
      <c r="AU53" s="302"/>
      <c r="AV53" s="276"/>
      <c r="AW53" s="302"/>
      <c r="AX53" s="302"/>
      <c r="AY53" s="282"/>
      <c r="AZ53" s="303"/>
      <c r="BA53" s="303"/>
      <c r="BD53" s="304"/>
      <c r="BE53" s="282"/>
      <c r="BF53" s="303"/>
      <c r="BG53" s="303"/>
      <c r="BI53" s="303"/>
      <c r="BJ53" s="303"/>
      <c r="BK53" s="295"/>
      <c r="BM53" s="282"/>
      <c r="BN53" s="302"/>
      <c r="BO53" s="302"/>
      <c r="BP53" s="276"/>
      <c r="BQ53" s="302"/>
      <c r="BR53" s="302"/>
      <c r="BS53" s="282"/>
      <c r="BT53" s="303"/>
      <c r="BU53" s="303"/>
      <c r="BX53" s="304"/>
      <c r="BY53" s="282"/>
      <c r="BZ53" s="303"/>
      <c r="CA53" s="303"/>
      <c r="CC53" s="303"/>
      <c r="CD53" s="303"/>
      <c r="CE53" s="282"/>
      <c r="CG53" s="282"/>
      <c r="CH53" s="302"/>
      <c r="CI53" s="302"/>
      <c r="CJ53" s="276"/>
      <c r="CK53" s="302"/>
      <c r="CL53" s="302"/>
      <c r="CM53" s="282"/>
      <c r="CN53" s="303"/>
      <c r="CO53" s="303"/>
      <c r="CR53" s="304"/>
      <c r="CS53" s="282"/>
      <c r="CT53" s="303"/>
      <c r="CU53" s="303"/>
      <c r="CW53" s="303"/>
      <c r="CX53" s="303"/>
      <c r="CY53" s="295"/>
      <c r="DA53" s="282"/>
      <c r="DB53" s="302"/>
      <c r="DC53" s="302"/>
      <c r="DD53" s="276"/>
      <c r="DE53" s="302"/>
      <c r="DF53" s="302"/>
      <c r="DG53" s="282"/>
      <c r="DH53" s="303"/>
      <c r="DI53" s="303"/>
      <c r="DL53" s="304"/>
      <c r="DM53" s="282"/>
      <c r="DN53" s="303"/>
      <c r="DO53" s="303"/>
      <c r="DQ53" s="303"/>
      <c r="DR53" s="303"/>
      <c r="DS53" s="295"/>
      <c r="DU53" s="282"/>
      <c r="DV53" s="302"/>
      <c r="DW53" s="302"/>
      <c r="DX53" s="276"/>
      <c r="DY53" s="302"/>
      <c r="DZ53" s="302"/>
      <c r="EA53" s="282"/>
      <c r="EC53" s="305"/>
      <c r="EF53" s="304"/>
      <c r="EG53" s="282"/>
      <c r="EH53" s="303"/>
      <c r="EI53" s="303"/>
      <c r="EK53" s="303"/>
      <c r="EL53" s="303"/>
      <c r="EM53" s="295"/>
      <c r="EO53" s="282"/>
      <c r="EP53" s="302"/>
      <c r="EQ53" s="302"/>
      <c r="ER53" s="276"/>
      <c r="ES53" s="302"/>
      <c r="ET53" s="302"/>
      <c r="EU53" s="282"/>
      <c r="EV53" s="303"/>
      <c r="EW53" s="303"/>
      <c r="EZ53" s="304"/>
      <c r="FA53" s="282"/>
      <c r="FB53" s="303"/>
      <c r="FC53" s="303"/>
      <c r="FE53" s="303"/>
      <c r="FF53" s="303"/>
      <c r="FG53" s="295"/>
      <c r="FI53" s="282"/>
      <c r="FJ53" s="302"/>
      <c r="FK53" s="302"/>
      <c r="FL53" s="276"/>
      <c r="FM53" s="302"/>
      <c r="FN53" s="302"/>
      <c r="FO53" s="282"/>
      <c r="FP53" s="303"/>
      <c r="FQ53" s="303"/>
      <c r="FT53" s="304"/>
      <c r="FU53" s="282"/>
      <c r="FV53" s="303"/>
      <c r="FW53" s="303"/>
      <c r="FY53" s="303"/>
      <c r="FZ53" s="303"/>
      <c r="GA53" s="277"/>
      <c r="GB53" s="308"/>
      <c r="GC53" s="308"/>
      <c r="GD53" s="312"/>
      <c r="GE53" s="276"/>
      <c r="GF53" s="308"/>
      <c r="GG53" s="309"/>
      <c r="GH53" s="276"/>
      <c r="GI53" s="278"/>
      <c r="GJ53" s="276"/>
      <c r="GK53" s="276"/>
      <c r="GL53" s="276"/>
      <c r="GM53" s="276"/>
      <c r="GN53" s="279"/>
      <c r="GO53" s="276"/>
      <c r="GP53" s="276"/>
      <c r="GQ53" s="276"/>
      <c r="GR53" s="276"/>
      <c r="GS53" s="276"/>
      <c r="GT53" s="276"/>
      <c r="GU53" s="277"/>
      <c r="GV53" s="308"/>
      <c r="GW53" s="308"/>
      <c r="GX53" s="312"/>
      <c r="GY53" s="276"/>
      <c r="GZ53" s="308"/>
      <c r="HA53" s="309"/>
      <c r="HB53" s="276"/>
      <c r="HC53" s="278"/>
      <c r="HD53" s="276"/>
      <c r="HE53" s="276"/>
      <c r="HF53" s="276"/>
      <c r="HG53" s="276"/>
      <c r="HH53" s="279"/>
      <c r="HI53" s="276"/>
      <c r="HJ53" s="276"/>
      <c r="HK53" s="276"/>
      <c r="HL53" s="276"/>
      <c r="HM53" s="276"/>
      <c r="HN53" s="276"/>
      <c r="HO53" s="277"/>
      <c r="HP53" s="308"/>
      <c r="HQ53" s="308"/>
      <c r="HR53" s="312"/>
      <c r="HS53" s="276"/>
      <c r="HT53" s="308"/>
      <c r="HU53" s="309"/>
      <c r="HV53" s="276"/>
      <c r="HW53" s="278"/>
      <c r="HX53" s="276"/>
      <c r="HY53" s="276"/>
      <c r="HZ53" s="276"/>
      <c r="IA53" s="276"/>
      <c r="IB53" s="279"/>
      <c r="IC53" s="276"/>
      <c r="ID53" s="276"/>
      <c r="IE53" s="276"/>
      <c r="IF53" s="276"/>
      <c r="IG53" s="276"/>
      <c r="IH53" s="276"/>
      <c r="II53" s="277"/>
      <c r="IJ53" s="308"/>
      <c r="IK53" s="308"/>
      <c r="IL53" s="312"/>
      <c r="IM53" s="276"/>
      <c r="IN53" s="308"/>
      <c r="IO53" s="309"/>
      <c r="IP53" s="276"/>
      <c r="IQ53" s="278"/>
      <c r="IR53" s="276"/>
      <c r="IS53" s="276"/>
      <c r="IT53" s="276"/>
      <c r="IU53" s="276"/>
      <c r="IV53" s="279"/>
      <c r="IW53" s="276"/>
      <c r="IX53" s="276"/>
      <c r="IY53" s="276"/>
      <c r="IZ53" s="276"/>
      <c r="JA53" s="276"/>
      <c r="JB53" s="276"/>
    </row>
    <row r="54" spans="2:262" s="301" customFormat="1" ht="13.5" customHeight="1">
      <c r="B54" s="276"/>
      <c r="C54" s="295"/>
      <c r="E54" s="282"/>
      <c r="F54" s="302"/>
      <c r="G54" s="303"/>
      <c r="H54" s="276"/>
      <c r="I54" s="302"/>
      <c r="J54" s="303"/>
      <c r="K54" s="282"/>
      <c r="L54" s="303"/>
      <c r="M54" s="303"/>
      <c r="P54" s="304"/>
      <c r="Q54" s="282"/>
      <c r="R54" s="303"/>
      <c r="S54" s="303"/>
      <c r="U54" s="303"/>
      <c r="V54" s="303"/>
      <c r="W54" s="295"/>
      <c r="Y54" s="282"/>
      <c r="Z54" s="302"/>
      <c r="AA54" s="302"/>
      <c r="AB54" s="276"/>
      <c r="AC54" s="302"/>
      <c r="AD54" s="302"/>
      <c r="AE54" s="282"/>
      <c r="AF54" s="303"/>
      <c r="AG54" s="303"/>
      <c r="AJ54" s="304"/>
      <c r="AK54" s="282"/>
      <c r="AM54" s="303"/>
      <c r="AO54" s="303"/>
      <c r="AP54" s="303"/>
      <c r="AQ54" s="295"/>
      <c r="AS54" s="282"/>
      <c r="AT54" s="302"/>
      <c r="AU54" s="302"/>
      <c r="AV54" s="276"/>
      <c r="AW54" s="302"/>
      <c r="AX54" s="302"/>
      <c r="AY54" s="282"/>
      <c r="AZ54" s="303"/>
      <c r="BA54" s="303"/>
      <c r="BD54" s="304"/>
      <c r="BE54" s="282"/>
      <c r="BF54" s="303"/>
      <c r="BG54" s="303"/>
      <c r="BI54" s="303"/>
      <c r="BJ54" s="303"/>
      <c r="BK54" s="295"/>
      <c r="BM54" s="282"/>
      <c r="BN54" s="302"/>
      <c r="BO54" s="302"/>
      <c r="BP54" s="276"/>
      <c r="BQ54" s="302"/>
      <c r="BR54" s="302"/>
      <c r="BS54" s="282"/>
      <c r="BT54" s="303"/>
      <c r="BU54" s="303"/>
      <c r="BX54" s="304"/>
      <c r="BY54" s="282"/>
      <c r="BZ54" s="303"/>
      <c r="CA54" s="303"/>
      <c r="CC54" s="303"/>
      <c r="CD54" s="303"/>
      <c r="CE54" s="282"/>
      <c r="CG54" s="282"/>
      <c r="CH54" s="302"/>
      <c r="CI54" s="302"/>
      <c r="CJ54" s="276"/>
      <c r="CK54" s="302"/>
      <c r="CL54" s="302"/>
      <c r="CM54" s="282"/>
      <c r="CN54" s="303"/>
      <c r="CO54" s="303"/>
      <c r="CR54" s="304"/>
      <c r="CS54" s="282"/>
      <c r="CT54" s="303"/>
      <c r="CU54" s="303"/>
      <c r="CW54" s="303"/>
      <c r="CX54" s="303"/>
      <c r="CY54" s="295"/>
      <c r="DA54" s="282"/>
      <c r="DB54" s="302"/>
      <c r="DC54" s="302"/>
      <c r="DD54" s="276"/>
      <c r="DE54" s="302"/>
      <c r="DF54" s="302"/>
      <c r="DG54" s="282"/>
      <c r="DH54" s="303"/>
      <c r="DI54" s="303"/>
      <c r="DL54" s="304"/>
      <c r="DM54" s="282"/>
      <c r="DN54" s="303"/>
      <c r="DO54" s="303"/>
      <c r="DQ54" s="303"/>
      <c r="DR54" s="303"/>
      <c r="DS54" s="295"/>
      <c r="DU54" s="282"/>
      <c r="DV54" s="302"/>
      <c r="DW54" s="302"/>
      <c r="DX54" s="276"/>
      <c r="DY54" s="302"/>
      <c r="DZ54" s="302"/>
      <c r="EA54" s="282"/>
      <c r="EC54" s="305"/>
      <c r="EF54" s="304"/>
      <c r="EG54" s="282"/>
      <c r="EH54" s="303"/>
      <c r="EI54" s="303"/>
      <c r="EK54" s="303"/>
      <c r="EL54" s="303"/>
      <c r="EM54" s="295"/>
      <c r="EO54" s="282"/>
      <c r="EP54" s="302"/>
      <c r="EQ54" s="302"/>
      <c r="ER54" s="276"/>
      <c r="ES54" s="302"/>
      <c r="ET54" s="302"/>
      <c r="EU54" s="282"/>
      <c r="EV54" s="303"/>
      <c r="EW54" s="303"/>
      <c r="EZ54" s="304"/>
      <c r="FA54" s="282"/>
      <c r="FB54" s="303"/>
      <c r="FC54" s="303"/>
      <c r="FE54" s="303"/>
      <c r="FF54" s="303"/>
      <c r="FG54" s="295"/>
      <c r="FI54" s="282"/>
      <c r="FJ54" s="302"/>
      <c r="FK54" s="302"/>
      <c r="FL54" s="276"/>
      <c r="FM54" s="302"/>
      <c r="FN54" s="302"/>
      <c r="FO54" s="282"/>
      <c r="FP54" s="303"/>
      <c r="FQ54" s="303"/>
      <c r="FT54" s="304"/>
      <c r="FU54" s="282"/>
      <c r="FV54" s="303"/>
      <c r="FW54" s="303"/>
      <c r="FY54" s="303"/>
      <c r="FZ54" s="303"/>
      <c r="GA54" s="277"/>
      <c r="GB54" s="308"/>
      <c r="GC54" s="308"/>
      <c r="GD54" s="312"/>
      <c r="GE54" s="276"/>
      <c r="GF54" s="308"/>
      <c r="GG54" s="309"/>
      <c r="GH54" s="276"/>
      <c r="GI54" s="278"/>
      <c r="GJ54" s="276"/>
      <c r="GK54" s="276"/>
      <c r="GL54" s="276"/>
      <c r="GM54" s="276"/>
      <c r="GN54" s="279"/>
      <c r="GO54" s="276"/>
      <c r="GP54" s="276"/>
      <c r="GQ54" s="276"/>
      <c r="GR54" s="276"/>
      <c r="GS54" s="276"/>
      <c r="GT54" s="276"/>
      <c r="GU54" s="277"/>
      <c r="GV54" s="308"/>
      <c r="GW54" s="308"/>
      <c r="GX54" s="312"/>
      <c r="GY54" s="276"/>
      <c r="GZ54" s="308"/>
      <c r="HA54" s="309"/>
      <c r="HB54" s="276"/>
      <c r="HC54" s="278"/>
      <c r="HD54" s="276"/>
      <c r="HE54" s="276"/>
      <c r="HF54" s="276"/>
      <c r="HG54" s="276"/>
      <c r="HH54" s="279"/>
      <c r="HI54" s="276"/>
      <c r="HJ54" s="276"/>
      <c r="HK54" s="276"/>
      <c r="HL54" s="276"/>
      <c r="HM54" s="276"/>
      <c r="HN54" s="276"/>
      <c r="HO54" s="277"/>
      <c r="HP54" s="308"/>
      <c r="HQ54" s="308"/>
      <c r="HR54" s="312"/>
      <c r="HS54" s="276"/>
      <c r="HT54" s="308"/>
      <c r="HU54" s="309"/>
      <c r="HV54" s="276"/>
      <c r="HW54" s="278"/>
      <c r="HX54" s="276"/>
      <c r="HY54" s="276"/>
      <c r="HZ54" s="276"/>
      <c r="IA54" s="276"/>
      <c r="IB54" s="279"/>
      <c r="IC54" s="276"/>
      <c r="ID54" s="276"/>
      <c r="IE54" s="276"/>
      <c r="IF54" s="276"/>
      <c r="IG54" s="276"/>
      <c r="IH54" s="276"/>
      <c r="II54" s="277"/>
      <c r="IJ54" s="308"/>
      <c r="IK54" s="308"/>
      <c r="IL54" s="312"/>
      <c r="IM54" s="276"/>
      <c r="IN54" s="308"/>
      <c r="IO54" s="309"/>
      <c r="IP54" s="276"/>
      <c r="IQ54" s="278"/>
      <c r="IR54" s="276"/>
      <c r="IS54" s="276"/>
      <c r="IT54" s="276"/>
      <c r="IU54" s="276"/>
      <c r="IV54" s="279"/>
      <c r="IW54" s="276"/>
      <c r="IX54" s="276"/>
      <c r="IY54" s="276"/>
      <c r="IZ54" s="276"/>
      <c r="JA54" s="276"/>
      <c r="JB54" s="276"/>
    </row>
    <row r="55" spans="2:262" s="301" customFormat="1" ht="13.5" customHeight="1">
      <c r="B55" s="276"/>
      <c r="C55" s="295"/>
      <c r="E55" s="282"/>
      <c r="F55" s="302"/>
      <c r="G55" s="303"/>
      <c r="H55" s="276"/>
      <c r="I55" s="302"/>
      <c r="J55" s="303"/>
      <c r="K55" s="282"/>
      <c r="L55" s="303"/>
      <c r="M55" s="303"/>
      <c r="P55" s="304"/>
      <c r="Q55" s="282"/>
      <c r="R55" s="303"/>
      <c r="S55" s="303"/>
      <c r="U55" s="303"/>
      <c r="V55" s="303"/>
      <c r="W55" s="295"/>
      <c r="Y55" s="282"/>
      <c r="Z55" s="302"/>
      <c r="AA55" s="302"/>
      <c r="AB55" s="276"/>
      <c r="AC55" s="302"/>
      <c r="AD55" s="302"/>
      <c r="AE55" s="282"/>
      <c r="AF55" s="303"/>
      <c r="AG55" s="303"/>
      <c r="AJ55" s="304"/>
      <c r="AK55" s="282"/>
      <c r="AM55" s="303"/>
      <c r="AO55" s="303"/>
      <c r="AP55" s="303"/>
      <c r="AQ55" s="295"/>
      <c r="AS55" s="282"/>
      <c r="AT55" s="302"/>
      <c r="AU55" s="302"/>
      <c r="AV55" s="276"/>
      <c r="AW55" s="302"/>
      <c r="AX55" s="302"/>
      <c r="AY55" s="282"/>
      <c r="AZ55" s="303"/>
      <c r="BA55" s="303"/>
      <c r="BD55" s="304"/>
      <c r="BE55" s="282"/>
      <c r="BF55" s="303"/>
      <c r="BG55" s="303"/>
      <c r="BI55" s="303"/>
      <c r="BJ55" s="303"/>
      <c r="BK55" s="295"/>
      <c r="BM55" s="282"/>
      <c r="BN55" s="302"/>
      <c r="BO55" s="302"/>
      <c r="BP55" s="276"/>
      <c r="BQ55" s="302"/>
      <c r="BR55" s="302"/>
      <c r="BS55" s="282"/>
      <c r="BT55" s="303"/>
      <c r="BU55" s="303"/>
      <c r="BX55" s="304"/>
      <c r="BY55" s="282"/>
      <c r="BZ55" s="303"/>
      <c r="CA55" s="303"/>
      <c r="CC55" s="303"/>
      <c r="CD55" s="303"/>
      <c r="CE55" s="282"/>
      <c r="CG55" s="282"/>
      <c r="CH55" s="302"/>
      <c r="CI55" s="302"/>
      <c r="CJ55" s="276"/>
      <c r="CK55" s="302"/>
      <c r="CL55" s="302"/>
      <c r="CM55" s="282"/>
      <c r="CN55" s="303"/>
      <c r="CO55" s="303"/>
      <c r="CR55" s="304"/>
      <c r="CS55" s="282"/>
      <c r="CT55" s="303"/>
      <c r="CU55" s="303"/>
      <c r="CW55" s="303"/>
      <c r="CX55" s="303"/>
      <c r="CY55" s="295"/>
      <c r="DA55" s="282"/>
      <c r="DB55" s="302"/>
      <c r="DC55" s="302"/>
      <c r="DD55" s="276"/>
      <c r="DE55" s="302"/>
      <c r="DF55" s="302"/>
      <c r="DG55" s="282"/>
      <c r="DH55" s="303"/>
      <c r="DI55" s="303"/>
      <c r="DL55" s="304"/>
      <c r="DM55" s="282"/>
      <c r="DN55" s="303"/>
      <c r="DO55" s="303"/>
      <c r="DQ55" s="303"/>
      <c r="DR55" s="303"/>
      <c r="DS55" s="295"/>
      <c r="DU55" s="282"/>
      <c r="DV55" s="302"/>
      <c r="DW55" s="302"/>
      <c r="DX55" s="276"/>
      <c r="DY55" s="302"/>
      <c r="DZ55" s="302"/>
      <c r="EA55" s="282"/>
      <c r="EC55" s="305"/>
      <c r="EF55" s="304"/>
      <c r="EG55" s="282"/>
      <c r="EH55" s="303"/>
      <c r="EI55" s="303"/>
      <c r="EK55" s="303"/>
      <c r="EL55" s="303"/>
      <c r="EM55" s="295"/>
      <c r="EO55" s="282"/>
      <c r="EP55" s="302"/>
      <c r="EQ55" s="302"/>
      <c r="ER55" s="276"/>
      <c r="ES55" s="302"/>
      <c r="ET55" s="302"/>
      <c r="EU55" s="282"/>
      <c r="EV55" s="303"/>
      <c r="EW55" s="303"/>
      <c r="EZ55" s="304"/>
      <c r="FA55" s="282"/>
      <c r="FB55" s="303"/>
      <c r="FC55" s="303"/>
      <c r="FE55" s="303"/>
      <c r="FF55" s="303"/>
      <c r="FG55" s="295"/>
      <c r="FI55" s="282"/>
      <c r="FJ55" s="302"/>
      <c r="FK55" s="302"/>
      <c r="FL55" s="276"/>
      <c r="FM55" s="302"/>
      <c r="FN55" s="302"/>
      <c r="FO55" s="282"/>
      <c r="FP55" s="303"/>
      <c r="FQ55" s="303"/>
      <c r="FT55" s="304"/>
      <c r="FU55" s="282"/>
      <c r="FV55" s="303"/>
      <c r="FW55" s="303"/>
      <c r="FY55" s="303"/>
      <c r="FZ55" s="303"/>
      <c r="GA55" s="313"/>
      <c r="GB55" s="308"/>
      <c r="GC55" s="309"/>
      <c r="GD55" s="310"/>
      <c r="GE55" s="309"/>
      <c r="GF55" s="308"/>
      <c r="GG55" s="309"/>
      <c r="GH55" s="309"/>
      <c r="GI55" s="314"/>
      <c r="GJ55" s="309"/>
      <c r="GN55" s="304"/>
      <c r="GS55" s="310"/>
      <c r="GT55" s="309"/>
      <c r="GU55" s="313"/>
      <c r="GV55" s="308"/>
      <c r="GW55" s="309"/>
      <c r="GX55" s="310"/>
      <c r="GY55" s="309"/>
      <c r="GZ55" s="308"/>
      <c r="HA55" s="309"/>
      <c r="HB55" s="309"/>
      <c r="HC55" s="314"/>
      <c r="HD55" s="309"/>
      <c r="HH55" s="304"/>
      <c r="HM55" s="310"/>
      <c r="HN55" s="309"/>
      <c r="HO55" s="313"/>
      <c r="HP55" s="308"/>
      <c r="HQ55" s="309"/>
      <c r="HR55" s="310"/>
      <c r="HS55" s="309"/>
      <c r="HT55" s="308"/>
      <c r="HU55" s="309"/>
      <c r="HV55" s="309"/>
      <c r="HW55" s="314"/>
      <c r="HX55" s="309"/>
      <c r="IB55" s="304"/>
      <c r="IG55" s="310"/>
      <c r="IH55" s="309"/>
      <c r="II55" s="313"/>
      <c r="IJ55" s="308"/>
      <c r="IK55" s="309"/>
      <c r="IL55" s="310"/>
      <c r="IM55" s="309"/>
      <c r="IN55" s="308"/>
      <c r="IO55" s="309"/>
      <c r="IP55" s="309"/>
      <c r="IQ55" s="314"/>
      <c r="IR55" s="309"/>
      <c r="IV55" s="304"/>
      <c r="JA55" s="310"/>
      <c r="JB55" s="309"/>
    </row>
    <row r="56" spans="2:262" s="301" customFormat="1" ht="13.5" customHeight="1">
      <c r="B56" s="276"/>
      <c r="C56" s="295"/>
      <c r="E56" s="282"/>
      <c r="F56" s="302"/>
      <c r="G56" s="303"/>
      <c r="H56" s="276"/>
      <c r="I56" s="302"/>
      <c r="J56" s="303"/>
      <c r="K56" s="282"/>
      <c r="L56" s="303"/>
      <c r="M56" s="303"/>
      <c r="P56" s="304"/>
      <c r="Q56" s="282"/>
      <c r="R56" s="303"/>
      <c r="S56" s="303"/>
      <c r="U56" s="303"/>
      <c r="V56" s="303"/>
      <c r="W56" s="295"/>
      <c r="Y56" s="282"/>
      <c r="Z56" s="302"/>
      <c r="AA56" s="302"/>
      <c r="AB56" s="276"/>
      <c r="AC56" s="302"/>
      <c r="AD56" s="302"/>
      <c r="AE56" s="282"/>
      <c r="AF56" s="303"/>
      <c r="AG56" s="303"/>
      <c r="AJ56" s="304"/>
      <c r="AK56" s="282"/>
      <c r="AM56" s="303"/>
      <c r="AO56" s="303"/>
      <c r="AP56" s="303"/>
      <c r="AQ56" s="295"/>
      <c r="AS56" s="282"/>
      <c r="AT56" s="302"/>
      <c r="AU56" s="302"/>
      <c r="AV56" s="276"/>
      <c r="AW56" s="302"/>
      <c r="AX56" s="302"/>
      <c r="AY56" s="282"/>
      <c r="AZ56" s="303"/>
      <c r="BA56" s="303"/>
      <c r="BD56" s="304"/>
      <c r="BE56" s="282"/>
      <c r="BF56" s="303"/>
      <c r="BG56" s="303"/>
      <c r="BI56" s="303"/>
      <c r="BJ56" s="303"/>
      <c r="BK56" s="295"/>
      <c r="BM56" s="282"/>
      <c r="BN56" s="302"/>
      <c r="BO56" s="302"/>
      <c r="BP56" s="276"/>
      <c r="BQ56" s="302"/>
      <c r="BR56" s="302"/>
      <c r="BS56" s="282"/>
      <c r="BT56" s="303"/>
      <c r="BU56" s="303"/>
      <c r="BX56" s="304"/>
      <c r="BY56" s="282"/>
      <c r="BZ56" s="303"/>
      <c r="CA56" s="303"/>
      <c r="CC56" s="303"/>
      <c r="CD56" s="303"/>
      <c r="CE56" s="282"/>
      <c r="CG56" s="282"/>
      <c r="CH56" s="302"/>
      <c r="CI56" s="302"/>
      <c r="CJ56" s="276"/>
      <c r="CK56" s="302"/>
      <c r="CL56" s="302"/>
      <c r="CM56" s="282"/>
      <c r="CN56" s="303"/>
      <c r="CO56" s="303"/>
      <c r="CR56" s="304"/>
      <c r="CS56" s="282"/>
      <c r="CT56" s="303"/>
      <c r="CU56" s="303"/>
      <c r="CW56" s="303"/>
      <c r="CX56" s="303"/>
      <c r="CY56" s="295"/>
      <c r="DA56" s="282"/>
      <c r="DB56" s="302"/>
      <c r="DC56" s="302"/>
      <c r="DD56" s="276"/>
      <c r="DE56" s="302"/>
      <c r="DF56" s="302"/>
      <c r="DG56" s="282"/>
      <c r="DH56" s="303"/>
      <c r="DI56" s="303"/>
      <c r="DL56" s="304"/>
      <c r="DM56" s="282"/>
      <c r="DN56" s="303"/>
      <c r="DO56" s="303"/>
      <c r="DQ56" s="303"/>
      <c r="DR56" s="303"/>
      <c r="DS56" s="295"/>
      <c r="DU56" s="282"/>
      <c r="DV56" s="302"/>
      <c r="DW56" s="302"/>
      <c r="DX56" s="276"/>
      <c r="DY56" s="302"/>
      <c r="DZ56" s="302"/>
      <c r="EA56" s="282"/>
      <c r="EC56" s="305"/>
      <c r="EF56" s="304"/>
      <c r="EG56" s="282"/>
      <c r="EH56" s="303"/>
      <c r="EI56" s="303"/>
      <c r="EK56" s="303"/>
      <c r="EL56" s="303"/>
      <c r="EM56" s="295"/>
      <c r="EO56" s="282"/>
      <c r="EP56" s="302"/>
      <c r="EQ56" s="302"/>
      <c r="ER56" s="276"/>
      <c r="ES56" s="302"/>
      <c r="ET56" s="302"/>
      <c r="EU56" s="282"/>
      <c r="EV56" s="303"/>
      <c r="EW56" s="303"/>
      <c r="EZ56" s="304"/>
      <c r="FA56" s="282"/>
      <c r="FB56" s="303"/>
      <c r="FC56" s="303"/>
      <c r="FE56" s="303"/>
      <c r="FF56" s="303"/>
      <c r="FG56" s="295"/>
      <c r="FI56" s="282"/>
      <c r="FJ56" s="302"/>
      <c r="FK56" s="302"/>
      <c r="FL56" s="276"/>
      <c r="FM56" s="302"/>
      <c r="FN56" s="302"/>
      <c r="FO56" s="282"/>
      <c r="FP56" s="303"/>
      <c r="FQ56" s="303"/>
      <c r="FT56" s="304"/>
      <c r="FU56" s="282"/>
      <c r="FV56" s="303"/>
      <c r="FW56" s="303"/>
      <c r="FY56" s="303"/>
      <c r="FZ56" s="303"/>
      <c r="GA56" s="277"/>
      <c r="GB56" s="308"/>
      <c r="GC56" s="308"/>
      <c r="GD56" s="312"/>
      <c r="GE56" s="276"/>
      <c r="GF56" s="308"/>
      <c r="GG56" s="309"/>
      <c r="GH56" s="276"/>
      <c r="GI56" s="278"/>
      <c r="GJ56" s="276"/>
      <c r="GK56" s="276"/>
      <c r="GL56" s="276"/>
      <c r="GM56" s="276"/>
      <c r="GN56" s="279"/>
      <c r="GO56" s="276"/>
      <c r="GP56" s="276"/>
      <c r="GQ56" s="276"/>
      <c r="GR56" s="276"/>
      <c r="GS56" s="276"/>
      <c r="GT56" s="276"/>
      <c r="GU56" s="277"/>
      <c r="GV56" s="308"/>
      <c r="GW56" s="308"/>
      <c r="GX56" s="312"/>
      <c r="GY56" s="276"/>
      <c r="GZ56" s="308"/>
      <c r="HA56" s="309"/>
      <c r="HB56" s="276"/>
      <c r="HC56" s="278"/>
      <c r="HD56" s="276"/>
      <c r="HE56" s="276"/>
      <c r="HF56" s="276"/>
      <c r="HG56" s="276"/>
      <c r="HH56" s="279"/>
      <c r="HI56" s="276"/>
      <c r="HJ56" s="276"/>
      <c r="HK56" s="276"/>
      <c r="HL56" s="276"/>
      <c r="HM56" s="276"/>
      <c r="HN56" s="276"/>
      <c r="HO56" s="277"/>
      <c r="HP56" s="308"/>
      <c r="HQ56" s="308"/>
      <c r="HR56" s="312"/>
      <c r="HS56" s="276"/>
      <c r="HT56" s="308"/>
      <c r="HU56" s="309"/>
      <c r="HV56" s="276"/>
      <c r="HW56" s="278"/>
      <c r="HX56" s="276"/>
      <c r="HY56" s="276"/>
      <c r="HZ56" s="276"/>
      <c r="IA56" s="276"/>
      <c r="IB56" s="279"/>
      <c r="IC56" s="276"/>
      <c r="ID56" s="276"/>
      <c r="IE56" s="276"/>
      <c r="IF56" s="276"/>
      <c r="IG56" s="276"/>
      <c r="IH56" s="276"/>
      <c r="II56" s="277"/>
      <c r="IJ56" s="308"/>
      <c r="IK56" s="308"/>
      <c r="IL56" s="312"/>
      <c r="IM56" s="276"/>
      <c r="IN56" s="308"/>
      <c r="IO56" s="309"/>
      <c r="IP56" s="276"/>
      <c r="IQ56" s="278"/>
      <c r="IR56" s="276"/>
      <c r="IS56" s="276"/>
      <c r="IT56" s="276"/>
      <c r="IU56" s="276"/>
      <c r="IV56" s="279"/>
      <c r="IW56" s="276"/>
      <c r="IX56" s="276"/>
      <c r="IY56" s="276"/>
      <c r="IZ56" s="276"/>
      <c r="JA56" s="276"/>
      <c r="JB56" s="276"/>
    </row>
    <row r="57" spans="2:262" s="301" customFormat="1" ht="13.5" customHeight="1">
      <c r="B57" s="276"/>
      <c r="C57" s="295"/>
      <c r="E57" s="282"/>
      <c r="F57" s="302"/>
      <c r="G57" s="303"/>
      <c r="H57" s="276"/>
      <c r="I57" s="302"/>
      <c r="J57" s="303"/>
      <c r="K57" s="282"/>
      <c r="L57" s="303"/>
      <c r="M57" s="303"/>
      <c r="P57" s="304"/>
      <c r="Q57" s="282"/>
      <c r="R57" s="303"/>
      <c r="S57" s="303"/>
      <c r="U57" s="303"/>
      <c r="V57" s="303"/>
      <c r="W57" s="295"/>
      <c r="Y57" s="282"/>
      <c r="Z57" s="302"/>
      <c r="AA57" s="302"/>
      <c r="AB57" s="276"/>
      <c r="AC57" s="302"/>
      <c r="AD57" s="302"/>
      <c r="AE57" s="282"/>
      <c r="AF57" s="303"/>
      <c r="AG57" s="303"/>
      <c r="AJ57" s="304"/>
      <c r="AK57" s="282"/>
      <c r="AM57" s="303"/>
      <c r="AO57" s="303"/>
      <c r="AP57" s="303"/>
      <c r="AQ57" s="295"/>
      <c r="AS57" s="282"/>
      <c r="AT57" s="302"/>
      <c r="AU57" s="302"/>
      <c r="AV57" s="276"/>
      <c r="AW57" s="302"/>
      <c r="AX57" s="302"/>
      <c r="AY57" s="282"/>
      <c r="AZ57" s="303"/>
      <c r="BA57" s="303"/>
      <c r="BD57" s="304"/>
      <c r="BE57" s="282"/>
      <c r="BF57" s="303"/>
      <c r="BG57" s="303"/>
      <c r="BI57" s="303"/>
      <c r="BJ57" s="303"/>
      <c r="BK57" s="295"/>
      <c r="BM57" s="282"/>
      <c r="BN57" s="302"/>
      <c r="BO57" s="302"/>
      <c r="BP57" s="276"/>
      <c r="BQ57" s="302"/>
      <c r="BR57" s="302"/>
      <c r="BS57" s="282"/>
      <c r="BT57" s="303"/>
      <c r="BU57" s="303"/>
      <c r="BX57" s="304"/>
      <c r="BY57" s="282"/>
      <c r="BZ57" s="303"/>
      <c r="CA57" s="303"/>
      <c r="CC57" s="303"/>
      <c r="CD57" s="303"/>
      <c r="CE57" s="282"/>
      <c r="CG57" s="282"/>
      <c r="CH57" s="302"/>
      <c r="CI57" s="302"/>
      <c r="CJ57" s="276"/>
      <c r="CK57" s="302"/>
      <c r="CL57" s="302"/>
      <c r="CM57" s="282"/>
      <c r="CN57" s="303"/>
      <c r="CO57" s="303"/>
      <c r="CR57" s="304"/>
      <c r="CS57" s="282"/>
      <c r="CT57" s="303"/>
      <c r="CU57" s="303"/>
      <c r="CW57" s="303"/>
      <c r="CX57" s="303"/>
      <c r="CY57" s="295"/>
      <c r="DA57" s="282"/>
      <c r="DB57" s="302"/>
      <c r="DC57" s="302"/>
      <c r="DD57" s="276"/>
      <c r="DE57" s="302"/>
      <c r="DF57" s="302"/>
      <c r="DG57" s="282"/>
      <c r="DH57" s="303"/>
      <c r="DI57" s="303"/>
      <c r="DL57" s="304"/>
      <c r="DM57" s="282"/>
      <c r="DN57" s="303"/>
      <c r="DO57" s="303"/>
      <c r="DQ57" s="303"/>
      <c r="DR57" s="303"/>
      <c r="DS57" s="295"/>
      <c r="DU57" s="282"/>
      <c r="DV57" s="302"/>
      <c r="DW57" s="302"/>
      <c r="DX57" s="276"/>
      <c r="DY57" s="302"/>
      <c r="DZ57" s="302"/>
      <c r="EA57" s="282"/>
      <c r="EC57" s="305"/>
      <c r="EF57" s="304"/>
      <c r="EG57" s="282"/>
      <c r="EH57" s="303"/>
      <c r="EI57" s="303"/>
      <c r="EK57" s="303"/>
      <c r="EL57" s="303"/>
      <c r="EM57" s="295"/>
      <c r="EO57" s="282"/>
      <c r="EP57" s="302"/>
      <c r="EQ57" s="302"/>
      <c r="ER57" s="276"/>
      <c r="ES57" s="302"/>
      <c r="ET57" s="302"/>
      <c r="EU57" s="282"/>
      <c r="EV57" s="303"/>
      <c r="EW57" s="303"/>
      <c r="EZ57" s="304"/>
      <c r="FA57" s="282"/>
      <c r="FB57" s="303"/>
      <c r="FC57" s="303"/>
      <c r="FE57" s="303"/>
      <c r="FF57" s="303"/>
      <c r="FG57" s="295"/>
      <c r="FI57" s="282"/>
      <c r="FJ57" s="302"/>
      <c r="FK57" s="302"/>
      <c r="FL57" s="276"/>
      <c r="FM57" s="302"/>
      <c r="FN57" s="302"/>
      <c r="FO57" s="282"/>
      <c r="FP57" s="303"/>
      <c r="FQ57" s="303"/>
      <c r="FT57" s="304"/>
      <c r="FU57" s="282"/>
      <c r="FV57" s="303"/>
      <c r="FW57" s="303"/>
      <c r="FY57" s="303"/>
      <c r="FZ57" s="303"/>
      <c r="GA57" s="277"/>
      <c r="GB57" s="308"/>
      <c r="GC57" s="308"/>
      <c r="GD57" s="312"/>
      <c r="GE57" s="312"/>
      <c r="GF57" s="308"/>
      <c r="GG57" s="309"/>
      <c r="GH57" s="276"/>
      <c r="GI57" s="278"/>
      <c r="GJ57" s="276"/>
      <c r="GK57" s="276"/>
      <c r="GL57" s="276"/>
      <c r="GM57" s="276"/>
      <c r="GN57" s="279"/>
      <c r="GO57" s="276"/>
      <c r="GP57" s="276"/>
      <c r="GQ57" s="276"/>
      <c r="GR57" s="276"/>
      <c r="GS57" s="276"/>
      <c r="GT57" s="276"/>
      <c r="GU57" s="277"/>
      <c r="GV57" s="308"/>
      <c r="GW57" s="308"/>
      <c r="GX57" s="312"/>
      <c r="GY57" s="312"/>
      <c r="GZ57" s="308"/>
      <c r="HA57" s="309"/>
      <c r="HB57" s="276"/>
      <c r="HC57" s="278"/>
      <c r="HD57" s="276"/>
      <c r="HE57" s="276"/>
      <c r="HF57" s="276"/>
      <c r="HG57" s="276"/>
      <c r="HH57" s="279"/>
      <c r="HI57" s="276"/>
      <c r="HJ57" s="276"/>
      <c r="HK57" s="276"/>
      <c r="HL57" s="276"/>
      <c r="HM57" s="276"/>
      <c r="HN57" s="276"/>
      <c r="HO57" s="277"/>
      <c r="HP57" s="308"/>
      <c r="HQ57" s="308"/>
      <c r="HR57" s="312"/>
      <c r="HS57" s="312"/>
      <c r="HT57" s="308"/>
      <c r="HU57" s="309"/>
      <c r="HV57" s="276"/>
      <c r="HW57" s="278"/>
      <c r="HX57" s="276"/>
      <c r="HY57" s="276"/>
      <c r="HZ57" s="276"/>
      <c r="IA57" s="276"/>
      <c r="IB57" s="279"/>
      <c r="IC57" s="276"/>
      <c r="ID57" s="276"/>
      <c r="IE57" s="276"/>
      <c r="IF57" s="276"/>
      <c r="IG57" s="276"/>
      <c r="IH57" s="276"/>
      <c r="II57" s="277"/>
      <c r="IJ57" s="308"/>
      <c r="IK57" s="308"/>
      <c r="IL57" s="312"/>
      <c r="IM57" s="312"/>
      <c r="IN57" s="308"/>
      <c r="IO57" s="309"/>
      <c r="IP57" s="276"/>
      <c r="IQ57" s="278"/>
      <c r="IR57" s="276"/>
      <c r="IS57" s="276"/>
      <c r="IT57" s="276"/>
      <c r="IU57" s="276"/>
      <c r="IV57" s="279"/>
      <c r="IW57" s="276"/>
      <c r="IX57" s="276"/>
      <c r="IY57" s="276"/>
      <c r="IZ57" s="276"/>
      <c r="JA57" s="276"/>
      <c r="JB57" s="276"/>
    </row>
    <row r="58" spans="2:262" s="301" customFormat="1" ht="13.5" customHeight="1">
      <c r="B58" s="276"/>
      <c r="C58" s="295"/>
      <c r="E58" s="282"/>
      <c r="F58" s="302"/>
      <c r="G58" s="303"/>
      <c r="H58" s="276"/>
      <c r="I58" s="302"/>
      <c r="J58" s="303"/>
      <c r="K58" s="282"/>
      <c r="L58" s="303"/>
      <c r="M58" s="303"/>
      <c r="P58" s="304"/>
      <c r="Q58" s="282"/>
      <c r="R58" s="303"/>
      <c r="S58" s="303"/>
      <c r="U58" s="303"/>
      <c r="V58" s="303"/>
      <c r="W58" s="295"/>
      <c r="Y58" s="282"/>
      <c r="Z58" s="302"/>
      <c r="AA58" s="302"/>
      <c r="AB58" s="276"/>
      <c r="AC58" s="302"/>
      <c r="AD58" s="302"/>
      <c r="AE58" s="282"/>
      <c r="AF58" s="303"/>
      <c r="AG58" s="303"/>
      <c r="AJ58" s="304"/>
      <c r="AK58" s="282"/>
      <c r="AM58" s="303"/>
      <c r="AO58" s="303"/>
      <c r="AP58" s="303"/>
      <c r="AQ58" s="295"/>
      <c r="AS58" s="282"/>
      <c r="AT58" s="302"/>
      <c r="AU58" s="302"/>
      <c r="AV58" s="276"/>
      <c r="AW58" s="302"/>
      <c r="AX58" s="302"/>
      <c r="AY58" s="282"/>
      <c r="AZ58" s="303"/>
      <c r="BA58" s="303"/>
      <c r="BD58" s="304"/>
      <c r="BE58" s="282"/>
      <c r="BF58" s="303"/>
      <c r="BG58" s="303"/>
      <c r="BI58" s="303"/>
      <c r="BJ58" s="303"/>
      <c r="BK58" s="295"/>
      <c r="BM58" s="282"/>
      <c r="BN58" s="302"/>
      <c r="BO58" s="302"/>
      <c r="BP58" s="276"/>
      <c r="BQ58" s="302"/>
      <c r="BR58" s="302"/>
      <c r="BS58" s="282"/>
      <c r="BT58" s="303"/>
      <c r="BU58" s="303"/>
      <c r="BX58" s="304"/>
      <c r="BY58" s="282"/>
      <c r="BZ58" s="303"/>
      <c r="CA58" s="303"/>
      <c r="CC58" s="303"/>
      <c r="CD58" s="303"/>
      <c r="CE58" s="282"/>
      <c r="CG58" s="282"/>
      <c r="CH58" s="302"/>
      <c r="CI58" s="302"/>
      <c r="CJ58" s="276"/>
      <c r="CK58" s="302"/>
      <c r="CL58" s="302"/>
      <c r="CM58" s="282"/>
      <c r="CN58" s="303"/>
      <c r="CO58" s="303"/>
      <c r="CR58" s="304"/>
      <c r="CS58" s="282"/>
      <c r="CT58" s="303"/>
      <c r="CU58" s="303"/>
      <c r="CW58" s="303"/>
      <c r="CX58" s="303"/>
      <c r="CY58" s="295"/>
      <c r="DA58" s="282"/>
      <c r="DB58" s="302"/>
      <c r="DC58" s="302"/>
      <c r="DD58" s="276"/>
      <c r="DE58" s="302"/>
      <c r="DF58" s="302"/>
      <c r="DG58" s="282"/>
      <c r="DH58" s="303"/>
      <c r="DI58" s="303"/>
      <c r="DL58" s="304"/>
      <c r="DM58" s="282"/>
      <c r="DN58" s="303"/>
      <c r="DO58" s="303"/>
      <c r="DQ58" s="303"/>
      <c r="DR58" s="303"/>
      <c r="DS58" s="295"/>
      <c r="DU58" s="282"/>
      <c r="DV58" s="302"/>
      <c r="DW58" s="302"/>
      <c r="DX58" s="276"/>
      <c r="DY58" s="302"/>
      <c r="DZ58" s="302"/>
      <c r="EA58" s="282"/>
      <c r="EC58" s="305"/>
      <c r="EF58" s="304"/>
      <c r="EG58" s="282"/>
      <c r="EH58" s="303"/>
      <c r="EI58" s="303"/>
      <c r="EK58" s="303"/>
      <c r="EL58" s="303"/>
      <c r="EM58" s="295"/>
      <c r="EO58" s="282"/>
      <c r="EP58" s="302"/>
      <c r="EQ58" s="302"/>
      <c r="ER58" s="276"/>
      <c r="ES58" s="302"/>
      <c r="ET58" s="302"/>
      <c r="EU58" s="282"/>
      <c r="EV58" s="303"/>
      <c r="EW58" s="303"/>
      <c r="EZ58" s="304"/>
      <c r="FA58" s="282"/>
      <c r="FB58" s="303"/>
      <c r="FC58" s="303"/>
      <c r="FE58" s="303"/>
      <c r="FF58" s="303"/>
      <c r="FG58" s="295"/>
      <c r="FI58" s="282"/>
      <c r="FJ58" s="302"/>
      <c r="FK58" s="302"/>
      <c r="FL58" s="276"/>
      <c r="FM58" s="302"/>
      <c r="FN58" s="302"/>
      <c r="FO58" s="282"/>
      <c r="FP58" s="303"/>
      <c r="FQ58" s="303"/>
      <c r="FT58" s="304"/>
      <c r="FU58" s="282"/>
      <c r="FV58" s="303"/>
      <c r="FW58" s="303"/>
      <c r="FY58" s="303"/>
      <c r="FZ58" s="303"/>
      <c r="GA58" s="295"/>
      <c r="GG58" s="303"/>
      <c r="GI58" s="306"/>
      <c r="GN58" s="304"/>
      <c r="GU58" s="295"/>
      <c r="HA58" s="303"/>
      <c r="HC58" s="306"/>
      <c r="HH58" s="304"/>
      <c r="HO58" s="295"/>
      <c r="HU58" s="303"/>
      <c r="HW58" s="306"/>
      <c r="IB58" s="304"/>
      <c r="II58" s="295"/>
      <c r="IO58" s="303"/>
      <c r="IQ58" s="306"/>
      <c r="IV58" s="304"/>
    </row>
    <row r="59" spans="2:262" s="301" customFormat="1" ht="13.5" customHeight="1">
      <c r="B59" s="276"/>
      <c r="C59" s="295"/>
      <c r="E59" s="282"/>
      <c r="F59" s="302"/>
      <c r="G59" s="303"/>
      <c r="H59" s="276"/>
      <c r="I59" s="302"/>
      <c r="J59" s="303"/>
      <c r="K59" s="282"/>
      <c r="L59" s="303"/>
      <c r="M59" s="303"/>
      <c r="P59" s="304"/>
      <c r="Q59" s="282"/>
      <c r="R59" s="303"/>
      <c r="S59" s="303"/>
      <c r="U59" s="303"/>
      <c r="V59" s="303"/>
      <c r="W59" s="295"/>
      <c r="Y59" s="282"/>
      <c r="Z59" s="302"/>
      <c r="AA59" s="302"/>
      <c r="AB59" s="276"/>
      <c r="AC59" s="302"/>
      <c r="AD59" s="302"/>
      <c r="AE59" s="282"/>
      <c r="AF59" s="303"/>
      <c r="AG59" s="303"/>
      <c r="AJ59" s="304"/>
      <c r="AK59" s="282"/>
      <c r="AM59" s="303"/>
      <c r="AO59" s="303"/>
      <c r="AP59" s="303"/>
      <c r="AQ59" s="295"/>
      <c r="AS59" s="282"/>
      <c r="AT59" s="302"/>
      <c r="AU59" s="302"/>
      <c r="AV59" s="276"/>
      <c r="AW59" s="302"/>
      <c r="AX59" s="302"/>
      <c r="AY59" s="282"/>
      <c r="AZ59" s="303"/>
      <c r="BA59" s="303"/>
      <c r="BD59" s="304"/>
      <c r="BE59" s="282"/>
      <c r="BF59" s="303"/>
      <c r="BG59" s="303"/>
      <c r="BI59" s="303"/>
      <c r="BJ59" s="303"/>
      <c r="BK59" s="295"/>
      <c r="BM59" s="282"/>
      <c r="BN59" s="302"/>
      <c r="BO59" s="302"/>
      <c r="BP59" s="276"/>
      <c r="BQ59" s="302"/>
      <c r="BR59" s="302"/>
      <c r="BS59" s="282"/>
      <c r="BT59" s="303"/>
      <c r="BU59" s="303"/>
      <c r="BX59" s="304"/>
      <c r="BY59" s="282"/>
      <c r="BZ59" s="303"/>
      <c r="CA59" s="303"/>
      <c r="CC59" s="303"/>
      <c r="CD59" s="303"/>
      <c r="CE59" s="282"/>
      <c r="CG59" s="282"/>
      <c r="CH59" s="302"/>
      <c r="CI59" s="302"/>
      <c r="CJ59" s="276"/>
      <c r="CK59" s="302"/>
      <c r="CL59" s="302"/>
      <c r="CM59" s="282"/>
      <c r="CN59" s="303"/>
      <c r="CO59" s="303"/>
      <c r="CR59" s="304"/>
      <c r="CS59" s="282"/>
      <c r="CT59" s="303"/>
      <c r="CU59" s="303"/>
      <c r="CW59" s="303"/>
      <c r="CX59" s="303"/>
      <c r="CY59" s="295"/>
      <c r="DA59" s="282"/>
      <c r="DB59" s="302"/>
      <c r="DC59" s="302"/>
      <c r="DD59" s="276"/>
      <c r="DE59" s="302"/>
      <c r="DF59" s="302"/>
      <c r="DG59" s="282"/>
      <c r="DH59" s="303"/>
      <c r="DI59" s="303"/>
      <c r="DL59" s="304"/>
      <c r="DM59" s="282"/>
      <c r="DN59" s="303"/>
      <c r="DO59" s="303"/>
      <c r="DQ59" s="303"/>
      <c r="DR59" s="303"/>
      <c r="DS59" s="295"/>
      <c r="DU59" s="282"/>
      <c r="DV59" s="302"/>
      <c r="DW59" s="302"/>
      <c r="DX59" s="276"/>
      <c r="DY59" s="302"/>
      <c r="DZ59" s="302"/>
      <c r="EA59" s="282"/>
      <c r="EC59" s="305"/>
      <c r="EF59" s="304"/>
      <c r="EG59" s="282"/>
      <c r="EH59" s="303"/>
      <c r="EI59" s="303"/>
      <c r="EK59" s="303"/>
      <c r="EL59" s="303"/>
      <c r="EM59" s="295"/>
      <c r="EO59" s="282"/>
      <c r="EP59" s="302"/>
      <c r="EQ59" s="302"/>
      <c r="ER59" s="276"/>
      <c r="ES59" s="302"/>
      <c r="ET59" s="302"/>
      <c r="EU59" s="282"/>
      <c r="EV59" s="303"/>
      <c r="EW59" s="303"/>
      <c r="EZ59" s="304"/>
      <c r="FA59" s="282"/>
      <c r="FB59" s="303"/>
      <c r="FC59" s="303"/>
      <c r="FE59" s="303"/>
      <c r="FF59" s="303"/>
      <c r="FG59" s="295"/>
      <c r="FI59" s="282"/>
      <c r="FJ59" s="302"/>
      <c r="FK59" s="302"/>
      <c r="FL59" s="276"/>
      <c r="FM59" s="302"/>
      <c r="FN59" s="302"/>
      <c r="FO59" s="282"/>
      <c r="FP59" s="303"/>
      <c r="FQ59" s="303"/>
      <c r="FT59" s="304"/>
      <c r="FU59" s="282"/>
      <c r="FV59" s="303"/>
      <c r="FW59" s="303"/>
      <c r="FY59" s="303"/>
      <c r="FZ59" s="303"/>
      <c r="GA59" s="295"/>
      <c r="GG59" s="303"/>
      <c r="GI59" s="306"/>
      <c r="GN59" s="304"/>
      <c r="GU59" s="295"/>
      <c r="HA59" s="303"/>
      <c r="HC59" s="306"/>
      <c r="HH59" s="304"/>
      <c r="HO59" s="295"/>
      <c r="HU59" s="303"/>
      <c r="HW59" s="306"/>
      <c r="IB59" s="304"/>
      <c r="II59" s="295"/>
      <c r="IO59" s="303"/>
      <c r="IQ59" s="306"/>
      <c r="IV59" s="304"/>
    </row>
    <row r="60" spans="2:262" s="301" customFormat="1" ht="13.5" customHeight="1">
      <c r="B60" s="276"/>
      <c r="C60" s="295"/>
      <c r="E60" s="282"/>
      <c r="F60" s="302"/>
      <c r="G60" s="303"/>
      <c r="H60" s="276"/>
      <c r="I60" s="302"/>
      <c r="J60" s="303"/>
      <c r="K60" s="282"/>
      <c r="L60" s="303"/>
      <c r="M60" s="303"/>
      <c r="P60" s="304"/>
      <c r="Q60" s="282"/>
      <c r="R60" s="303"/>
      <c r="S60" s="303"/>
      <c r="U60" s="303"/>
      <c r="V60" s="303"/>
      <c r="W60" s="295"/>
      <c r="Y60" s="282"/>
      <c r="Z60" s="302"/>
      <c r="AA60" s="302"/>
      <c r="AB60" s="276"/>
      <c r="AC60" s="302"/>
      <c r="AD60" s="302"/>
      <c r="AE60" s="282"/>
      <c r="AF60" s="303"/>
      <c r="AG60" s="303"/>
      <c r="AJ60" s="304"/>
      <c r="AK60" s="282"/>
      <c r="AM60" s="303"/>
      <c r="AO60" s="303"/>
      <c r="AP60" s="303"/>
      <c r="AQ60" s="295"/>
      <c r="AS60" s="282"/>
      <c r="AT60" s="302"/>
      <c r="AU60" s="302"/>
      <c r="AV60" s="276"/>
      <c r="AW60" s="302"/>
      <c r="AX60" s="302"/>
      <c r="AY60" s="282"/>
      <c r="AZ60" s="303"/>
      <c r="BA60" s="303"/>
      <c r="BD60" s="304"/>
      <c r="BE60" s="282"/>
      <c r="BF60" s="303"/>
      <c r="BG60" s="303"/>
      <c r="BI60" s="303"/>
      <c r="BJ60" s="303"/>
      <c r="BK60" s="295"/>
      <c r="BM60" s="282"/>
      <c r="BN60" s="302"/>
      <c r="BO60" s="302"/>
      <c r="BP60" s="276"/>
      <c r="BQ60" s="302"/>
      <c r="BR60" s="302"/>
      <c r="BS60" s="282"/>
      <c r="BT60" s="303"/>
      <c r="BU60" s="303"/>
      <c r="BX60" s="304"/>
      <c r="BY60" s="282"/>
      <c r="BZ60" s="303"/>
      <c r="CA60" s="303"/>
      <c r="CC60" s="303"/>
      <c r="CD60" s="303"/>
      <c r="CE60" s="282"/>
      <c r="CG60" s="282"/>
      <c r="CH60" s="302"/>
      <c r="CI60" s="302"/>
      <c r="CJ60" s="276"/>
      <c r="CK60" s="302"/>
      <c r="CL60" s="302"/>
      <c r="CM60" s="282"/>
      <c r="CN60" s="303"/>
      <c r="CO60" s="303"/>
      <c r="CR60" s="304"/>
      <c r="CS60" s="282"/>
      <c r="CT60" s="303"/>
      <c r="CU60" s="303"/>
      <c r="CW60" s="303"/>
      <c r="CX60" s="303"/>
      <c r="CY60" s="295"/>
      <c r="DA60" s="282"/>
      <c r="DB60" s="302"/>
      <c r="DC60" s="302"/>
      <c r="DD60" s="276"/>
      <c r="DE60" s="302"/>
      <c r="DF60" s="302"/>
      <c r="DG60" s="282"/>
      <c r="DH60" s="303"/>
      <c r="DI60" s="303"/>
      <c r="DL60" s="304"/>
      <c r="DM60" s="282"/>
      <c r="DN60" s="303"/>
      <c r="DO60" s="303"/>
      <c r="DQ60" s="303"/>
      <c r="DR60" s="303"/>
      <c r="DS60" s="295"/>
      <c r="DU60" s="282"/>
      <c r="DV60" s="302"/>
      <c r="DW60" s="302"/>
      <c r="DX60" s="276"/>
      <c r="DY60" s="302"/>
      <c r="DZ60" s="302"/>
      <c r="EA60" s="282"/>
      <c r="EC60" s="305"/>
      <c r="EF60" s="304"/>
      <c r="EG60" s="282"/>
      <c r="EH60" s="303"/>
      <c r="EI60" s="303"/>
      <c r="EK60" s="303"/>
      <c r="EL60" s="303"/>
      <c r="EM60" s="295"/>
      <c r="EO60" s="282"/>
      <c r="EP60" s="302"/>
      <c r="EQ60" s="302"/>
      <c r="ER60" s="276"/>
      <c r="ES60" s="302"/>
      <c r="ET60" s="302"/>
      <c r="EU60" s="282"/>
      <c r="EV60" s="303"/>
      <c r="EW60" s="303"/>
      <c r="EZ60" s="304"/>
      <c r="FA60" s="282"/>
      <c r="FB60" s="303"/>
      <c r="FC60" s="303"/>
      <c r="FE60" s="303"/>
      <c r="FF60" s="303"/>
      <c r="FG60" s="295"/>
      <c r="FI60" s="282"/>
      <c r="FJ60" s="302"/>
      <c r="FK60" s="302"/>
      <c r="FL60" s="276"/>
      <c r="FM60" s="302"/>
      <c r="FN60" s="302"/>
      <c r="FO60" s="282"/>
      <c r="FP60" s="303"/>
      <c r="FQ60" s="303"/>
      <c r="FT60" s="304"/>
      <c r="FU60" s="282"/>
      <c r="FV60" s="303"/>
      <c r="FW60" s="303"/>
      <c r="FY60" s="303"/>
      <c r="FZ60" s="303"/>
      <c r="GA60" s="295"/>
      <c r="GG60" s="303"/>
      <c r="GI60" s="306"/>
      <c r="GN60" s="304"/>
      <c r="GU60" s="295"/>
      <c r="HA60" s="303"/>
      <c r="HC60" s="306"/>
      <c r="HH60" s="304"/>
      <c r="HO60" s="295"/>
      <c r="HU60" s="303"/>
      <c r="HW60" s="306"/>
      <c r="IB60" s="304"/>
      <c r="II60" s="295"/>
      <c r="IO60" s="303"/>
      <c r="IQ60" s="306"/>
      <c r="IV60" s="304"/>
    </row>
    <row r="61" spans="2:262" s="301" customFormat="1" ht="13.5" customHeight="1">
      <c r="B61" s="276"/>
      <c r="C61" s="295"/>
      <c r="E61" s="282"/>
      <c r="F61" s="302"/>
      <c r="G61" s="303"/>
      <c r="H61" s="276"/>
      <c r="I61" s="302"/>
      <c r="J61" s="303"/>
      <c r="K61" s="282"/>
      <c r="L61" s="303"/>
      <c r="M61" s="303"/>
      <c r="P61" s="304"/>
      <c r="Q61" s="282"/>
      <c r="R61" s="303"/>
      <c r="S61" s="303"/>
      <c r="U61" s="303"/>
      <c r="V61" s="303"/>
      <c r="W61" s="295"/>
      <c r="Y61" s="282"/>
      <c r="Z61" s="302"/>
      <c r="AA61" s="302"/>
      <c r="AB61" s="276"/>
      <c r="AC61" s="302"/>
      <c r="AD61" s="302"/>
      <c r="AE61" s="282"/>
      <c r="AF61" s="303"/>
      <c r="AG61" s="303"/>
      <c r="AJ61" s="304"/>
      <c r="AK61" s="282"/>
      <c r="AM61" s="303"/>
      <c r="AO61" s="303"/>
      <c r="AP61" s="303"/>
      <c r="AQ61" s="295"/>
      <c r="AS61" s="282"/>
      <c r="AT61" s="302"/>
      <c r="AU61" s="302"/>
      <c r="AV61" s="276"/>
      <c r="AW61" s="302"/>
      <c r="AX61" s="302"/>
      <c r="AY61" s="282"/>
      <c r="AZ61" s="303"/>
      <c r="BA61" s="303"/>
      <c r="BD61" s="304"/>
      <c r="BE61" s="282"/>
      <c r="BF61" s="303"/>
      <c r="BG61" s="303"/>
      <c r="BI61" s="303"/>
      <c r="BJ61" s="303"/>
      <c r="BK61" s="295"/>
      <c r="BM61" s="282"/>
      <c r="BN61" s="302"/>
      <c r="BO61" s="302"/>
      <c r="BP61" s="276"/>
      <c r="BQ61" s="302"/>
      <c r="BR61" s="302"/>
      <c r="BS61" s="282"/>
      <c r="BT61" s="303"/>
      <c r="BU61" s="303"/>
      <c r="BX61" s="304"/>
      <c r="BY61" s="282"/>
      <c r="BZ61" s="303"/>
      <c r="CA61" s="303"/>
      <c r="CC61" s="303"/>
      <c r="CD61" s="303"/>
      <c r="CE61" s="282"/>
      <c r="CG61" s="282"/>
      <c r="CH61" s="302"/>
      <c r="CI61" s="302"/>
      <c r="CJ61" s="276"/>
      <c r="CK61" s="302"/>
      <c r="CL61" s="302"/>
      <c r="CM61" s="282"/>
      <c r="CN61" s="303"/>
      <c r="CO61" s="303"/>
      <c r="CR61" s="304"/>
      <c r="CS61" s="282"/>
      <c r="CT61" s="303"/>
      <c r="CU61" s="303"/>
      <c r="CW61" s="303"/>
      <c r="CX61" s="303"/>
      <c r="CY61" s="295"/>
      <c r="DA61" s="282"/>
      <c r="DB61" s="302"/>
      <c r="DC61" s="302"/>
      <c r="DD61" s="276"/>
      <c r="DE61" s="302"/>
      <c r="DF61" s="302"/>
      <c r="DG61" s="282"/>
      <c r="DH61" s="303"/>
      <c r="DI61" s="303"/>
      <c r="DL61" s="304"/>
      <c r="DM61" s="282"/>
      <c r="DN61" s="303"/>
      <c r="DO61" s="303"/>
      <c r="DQ61" s="303"/>
      <c r="DR61" s="303"/>
      <c r="DS61" s="295"/>
      <c r="DU61" s="282"/>
      <c r="DV61" s="302"/>
      <c r="DW61" s="302"/>
      <c r="DX61" s="276"/>
      <c r="DY61" s="302"/>
      <c r="DZ61" s="302"/>
      <c r="EA61" s="282"/>
      <c r="EC61" s="305"/>
      <c r="EF61" s="304"/>
      <c r="EG61" s="282"/>
      <c r="EH61" s="303"/>
      <c r="EI61" s="303"/>
      <c r="EK61" s="303"/>
      <c r="EL61" s="303"/>
      <c r="EM61" s="295"/>
      <c r="EO61" s="282"/>
      <c r="EP61" s="302"/>
      <c r="EQ61" s="302"/>
      <c r="ER61" s="276"/>
      <c r="ES61" s="302"/>
      <c r="ET61" s="302"/>
      <c r="EU61" s="282"/>
      <c r="EV61" s="303"/>
      <c r="EW61" s="303"/>
      <c r="EZ61" s="304"/>
      <c r="FA61" s="282"/>
      <c r="FB61" s="303"/>
      <c r="FC61" s="303"/>
      <c r="FE61" s="303"/>
      <c r="FF61" s="303"/>
      <c r="FG61" s="295"/>
      <c r="FI61" s="282"/>
      <c r="FJ61" s="302"/>
      <c r="FK61" s="302"/>
      <c r="FL61" s="276"/>
      <c r="FM61" s="302"/>
      <c r="FN61" s="302"/>
      <c r="FO61" s="282"/>
      <c r="FP61" s="303"/>
      <c r="FQ61" s="303"/>
      <c r="FT61" s="304"/>
      <c r="FU61" s="282"/>
      <c r="FV61" s="303"/>
      <c r="FW61" s="303"/>
      <c r="FY61" s="303"/>
      <c r="FZ61" s="303"/>
      <c r="GA61" s="295"/>
      <c r="GG61" s="303"/>
      <c r="GI61" s="306"/>
      <c r="GN61" s="304"/>
      <c r="GU61" s="295"/>
      <c r="HA61" s="303"/>
      <c r="HC61" s="306"/>
      <c r="HH61" s="304"/>
      <c r="HO61" s="295"/>
      <c r="HU61" s="303"/>
      <c r="HW61" s="306"/>
      <c r="IB61" s="304"/>
      <c r="II61" s="295"/>
      <c r="IO61" s="303"/>
      <c r="IQ61" s="306"/>
      <c r="IV61" s="304"/>
    </row>
    <row r="62" spans="2:262" s="301" customFormat="1" ht="13.5" customHeight="1">
      <c r="B62" s="276"/>
      <c r="C62" s="295"/>
      <c r="E62" s="282"/>
      <c r="F62" s="302"/>
      <c r="G62" s="303"/>
      <c r="H62" s="276"/>
      <c r="I62" s="302"/>
      <c r="J62" s="303"/>
      <c r="K62" s="282"/>
      <c r="L62" s="303"/>
      <c r="M62" s="303"/>
      <c r="P62" s="304"/>
      <c r="Q62" s="282"/>
      <c r="R62" s="303"/>
      <c r="S62" s="303"/>
      <c r="U62" s="303"/>
      <c r="V62" s="303"/>
      <c r="W62" s="295"/>
      <c r="Y62" s="282"/>
      <c r="Z62" s="302"/>
      <c r="AA62" s="302"/>
      <c r="AB62" s="276"/>
      <c r="AC62" s="302"/>
      <c r="AD62" s="302"/>
      <c r="AE62" s="282"/>
      <c r="AF62" s="303"/>
      <c r="AG62" s="303"/>
      <c r="AJ62" s="304"/>
      <c r="AK62" s="282"/>
      <c r="AM62" s="303"/>
      <c r="AO62" s="303"/>
      <c r="AP62" s="303"/>
      <c r="AQ62" s="295"/>
      <c r="AS62" s="282"/>
      <c r="AT62" s="302"/>
      <c r="AU62" s="302"/>
      <c r="AV62" s="276"/>
      <c r="AW62" s="302"/>
      <c r="AX62" s="302"/>
      <c r="AY62" s="282"/>
      <c r="AZ62" s="303"/>
      <c r="BA62" s="303"/>
      <c r="BD62" s="304"/>
      <c r="BE62" s="282"/>
      <c r="BF62" s="303"/>
      <c r="BG62" s="303"/>
      <c r="BI62" s="303"/>
      <c r="BJ62" s="303"/>
      <c r="BK62" s="295"/>
      <c r="BM62" s="282"/>
      <c r="BN62" s="302"/>
      <c r="BO62" s="302"/>
      <c r="BP62" s="276"/>
      <c r="BQ62" s="302"/>
      <c r="BR62" s="302"/>
      <c r="BS62" s="282"/>
      <c r="BT62" s="303"/>
      <c r="BU62" s="303"/>
      <c r="BX62" s="304"/>
      <c r="BY62" s="282"/>
      <c r="BZ62" s="303"/>
      <c r="CA62" s="303"/>
      <c r="CC62" s="303"/>
      <c r="CD62" s="303"/>
      <c r="CE62" s="282"/>
      <c r="CG62" s="282"/>
      <c r="CH62" s="302"/>
      <c r="CI62" s="302"/>
      <c r="CJ62" s="276"/>
      <c r="CK62" s="302"/>
      <c r="CL62" s="302"/>
      <c r="CM62" s="282"/>
      <c r="CN62" s="303"/>
      <c r="CO62" s="303"/>
      <c r="CR62" s="304"/>
      <c r="CS62" s="282"/>
      <c r="CT62" s="303"/>
      <c r="CU62" s="303"/>
      <c r="CW62" s="303"/>
      <c r="CX62" s="303"/>
      <c r="CY62" s="295"/>
      <c r="DA62" s="282"/>
      <c r="DB62" s="302"/>
      <c r="DC62" s="302"/>
      <c r="DD62" s="276"/>
      <c r="DE62" s="302"/>
      <c r="DF62" s="302"/>
      <c r="DG62" s="282"/>
      <c r="DH62" s="303"/>
      <c r="DI62" s="303"/>
      <c r="DL62" s="304"/>
      <c r="DM62" s="282"/>
      <c r="DN62" s="303"/>
      <c r="DO62" s="303"/>
      <c r="DQ62" s="303"/>
      <c r="DR62" s="303"/>
      <c r="DS62" s="295"/>
      <c r="DU62" s="282"/>
      <c r="DV62" s="302"/>
      <c r="DW62" s="302"/>
      <c r="DX62" s="276"/>
      <c r="DY62" s="302"/>
      <c r="DZ62" s="302"/>
      <c r="EA62" s="282"/>
      <c r="EC62" s="305"/>
      <c r="EF62" s="304"/>
      <c r="EG62" s="282"/>
      <c r="EH62" s="303"/>
      <c r="EI62" s="303"/>
      <c r="EK62" s="303"/>
      <c r="EL62" s="303"/>
      <c r="EM62" s="295"/>
      <c r="EO62" s="282"/>
      <c r="EP62" s="302"/>
      <c r="EQ62" s="302"/>
      <c r="ER62" s="276"/>
      <c r="ES62" s="302"/>
      <c r="ET62" s="302"/>
      <c r="EU62" s="282"/>
      <c r="EV62" s="303"/>
      <c r="EW62" s="303"/>
      <c r="EZ62" s="304"/>
      <c r="FA62" s="282"/>
      <c r="FB62" s="303"/>
      <c r="FC62" s="303"/>
      <c r="FE62" s="303"/>
      <c r="FF62" s="303"/>
      <c r="FG62" s="295"/>
      <c r="FI62" s="282"/>
      <c r="FJ62" s="302"/>
      <c r="FK62" s="302"/>
      <c r="FL62" s="276"/>
      <c r="FM62" s="302"/>
      <c r="FN62" s="302"/>
      <c r="FO62" s="282"/>
      <c r="FP62" s="303"/>
      <c r="FQ62" s="303"/>
      <c r="FT62" s="304"/>
      <c r="FU62" s="282"/>
      <c r="FV62" s="303"/>
      <c r="FW62" s="303"/>
      <c r="FY62" s="303"/>
      <c r="FZ62" s="303"/>
      <c r="GA62" s="295"/>
      <c r="GG62" s="303"/>
      <c r="GI62" s="306"/>
      <c r="GN62" s="304"/>
      <c r="GU62" s="295"/>
      <c r="HA62" s="303"/>
      <c r="HC62" s="306"/>
      <c r="HH62" s="304"/>
      <c r="HO62" s="295"/>
      <c r="HU62" s="303"/>
      <c r="HW62" s="306"/>
      <c r="IB62" s="304"/>
      <c r="II62" s="295"/>
      <c r="IO62" s="303"/>
      <c r="IQ62" s="306"/>
      <c r="IV62" s="304"/>
    </row>
    <row r="63" spans="2:262" s="301" customFormat="1" ht="13.5" customHeight="1">
      <c r="B63" s="276"/>
      <c r="C63" s="295"/>
      <c r="E63" s="282"/>
      <c r="F63" s="302"/>
      <c r="G63" s="303"/>
      <c r="H63" s="276"/>
      <c r="I63" s="302"/>
      <c r="J63" s="303"/>
      <c r="K63" s="282"/>
      <c r="L63" s="303"/>
      <c r="M63" s="303"/>
      <c r="P63" s="304"/>
      <c r="Q63" s="282"/>
      <c r="R63" s="303"/>
      <c r="S63" s="303"/>
      <c r="U63" s="303"/>
      <c r="V63" s="303"/>
      <c r="W63" s="295"/>
      <c r="Y63" s="282"/>
      <c r="Z63" s="302"/>
      <c r="AA63" s="302"/>
      <c r="AB63" s="276"/>
      <c r="AC63" s="302"/>
      <c r="AD63" s="302"/>
      <c r="AE63" s="282"/>
      <c r="AF63" s="303"/>
      <c r="AG63" s="303"/>
      <c r="AJ63" s="304"/>
      <c r="AK63" s="282"/>
      <c r="AM63" s="303"/>
      <c r="AO63" s="303"/>
      <c r="AP63" s="303"/>
      <c r="AQ63" s="295"/>
      <c r="AS63" s="282"/>
      <c r="AT63" s="302"/>
      <c r="AU63" s="302"/>
      <c r="AV63" s="276"/>
      <c r="AW63" s="302"/>
      <c r="AX63" s="302"/>
      <c r="AY63" s="282"/>
      <c r="AZ63" s="303"/>
      <c r="BA63" s="303"/>
      <c r="BD63" s="304"/>
      <c r="BE63" s="282"/>
      <c r="BF63" s="303"/>
      <c r="BG63" s="303"/>
      <c r="BI63" s="303"/>
      <c r="BJ63" s="303"/>
      <c r="BK63" s="295"/>
      <c r="BM63" s="282"/>
      <c r="BN63" s="302"/>
      <c r="BO63" s="302"/>
      <c r="BP63" s="276"/>
      <c r="BQ63" s="302"/>
      <c r="BR63" s="302"/>
      <c r="BS63" s="282"/>
      <c r="BT63" s="303"/>
      <c r="BU63" s="303"/>
      <c r="BX63" s="304"/>
      <c r="BY63" s="282"/>
      <c r="BZ63" s="303"/>
      <c r="CA63" s="303"/>
      <c r="CC63" s="303"/>
      <c r="CD63" s="303"/>
      <c r="CE63" s="282"/>
      <c r="CG63" s="282"/>
      <c r="CH63" s="302"/>
      <c r="CI63" s="302"/>
      <c r="CJ63" s="276"/>
      <c r="CK63" s="302"/>
      <c r="CL63" s="302"/>
      <c r="CM63" s="282"/>
      <c r="CN63" s="303"/>
      <c r="CO63" s="303"/>
      <c r="CR63" s="304"/>
      <c r="CS63" s="282"/>
      <c r="CT63" s="303"/>
      <c r="CU63" s="303"/>
      <c r="CW63" s="303"/>
      <c r="CX63" s="303"/>
      <c r="CY63" s="295"/>
      <c r="DA63" s="282"/>
      <c r="DB63" s="302"/>
      <c r="DC63" s="302"/>
      <c r="DD63" s="276"/>
      <c r="DE63" s="302"/>
      <c r="DF63" s="302"/>
      <c r="DG63" s="282"/>
      <c r="DH63" s="303"/>
      <c r="DI63" s="303"/>
      <c r="DL63" s="304"/>
      <c r="DM63" s="282"/>
      <c r="DN63" s="303"/>
      <c r="DO63" s="303"/>
      <c r="DQ63" s="303"/>
      <c r="DR63" s="303"/>
      <c r="DS63" s="295"/>
      <c r="DU63" s="282"/>
      <c r="DV63" s="302"/>
      <c r="DW63" s="302"/>
      <c r="DX63" s="276"/>
      <c r="DY63" s="302"/>
      <c r="DZ63" s="302"/>
      <c r="EA63" s="282"/>
      <c r="EC63" s="305"/>
      <c r="EF63" s="304"/>
      <c r="EG63" s="282"/>
      <c r="EH63" s="303"/>
      <c r="EI63" s="303"/>
      <c r="EK63" s="303"/>
      <c r="EL63" s="303"/>
      <c r="EM63" s="295"/>
      <c r="EO63" s="282"/>
      <c r="EP63" s="302"/>
      <c r="EQ63" s="302"/>
      <c r="ER63" s="276"/>
      <c r="ES63" s="302"/>
      <c r="ET63" s="302"/>
      <c r="EU63" s="282"/>
      <c r="EV63" s="303"/>
      <c r="EW63" s="303"/>
      <c r="EZ63" s="304"/>
      <c r="FA63" s="282"/>
      <c r="FB63" s="303"/>
      <c r="FC63" s="303"/>
      <c r="FE63" s="303"/>
      <c r="FF63" s="303"/>
      <c r="FG63" s="295"/>
      <c r="FI63" s="282"/>
      <c r="FJ63" s="302"/>
      <c r="FK63" s="302"/>
      <c r="FL63" s="276"/>
      <c r="FM63" s="302"/>
      <c r="FN63" s="302"/>
      <c r="FO63" s="282"/>
      <c r="FP63" s="303"/>
      <c r="FQ63" s="303"/>
      <c r="FT63" s="304"/>
      <c r="FU63" s="282"/>
      <c r="FV63" s="303"/>
      <c r="FW63" s="303"/>
      <c r="FY63" s="303"/>
      <c r="FZ63" s="303"/>
      <c r="GA63" s="295"/>
      <c r="GG63" s="303"/>
      <c r="GI63" s="306"/>
      <c r="GN63" s="304"/>
      <c r="GU63" s="295"/>
      <c r="HA63" s="303"/>
      <c r="HC63" s="306"/>
      <c r="HH63" s="304"/>
      <c r="HO63" s="295"/>
      <c r="HU63" s="303"/>
      <c r="HW63" s="306"/>
      <c r="IB63" s="304"/>
      <c r="II63" s="295"/>
      <c r="IO63" s="303"/>
      <c r="IQ63" s="306"/>
      <c r="IV63" s="304"/>
    </row>
    <row r="64" spans="2:262" s="301" customFormat="1" ht="13.5" customHeight="1">
      <c r="B64" s="276"/>
      <c r="C64" s="295"/>
      <c r="E64" s="282"/>
      <c r="F64" s="302"/>
      <c r="G64" s="303"/>
      <c r="H64" s="276"/>
      <c r="I64" s="302"/>
      <c r="J64" s="303"/>
      <c r="K64" s="282"/>
      <c r="L64" s="303"/>
      <c r="M64" s="303"/>
      <c r="P64" s="304"/>
      <c r="Q64" s="282"/>
      <c r="R64" s="303"/>
      <c r="S64" s="303"/>
      <c r="U64" s="303"/>
      <c r="V64" s="303"/>
      <c r="W64" s="295"/>
      <c r="Y64" s="282"/>
      <c r="Z64" s="302"/>
      <c r="AA64" s="302"/>
      <c r="AB64" s="276"/>
      <c r="AC64" s="302"/>
      <c r="AD64" s="302"/>
      <c r="AE64" s="282"/>
      <c r="AF64" s="303"/>
      <c r="AG64" s="303"/>
      <c r="AJ64" s="304"/>
      <c r="AK64" s="282"/>
      <c r="AM64" s="303"/>
      <c r="AO64" s="303"/>
      <c r="AP64" s="303"/>
      <c r="AQ64" s="295"/>
      <c r="AS64" s="282"/>
      <c r="AT64" s="302"/>
      <c r="AU64" s="302"/>
      <c r="AV64" s="276"/>
      <c r="AW64" s="302"/>
      <c r="AX64" s="302"/>
      <c r="AY64" s="282"/>
      <c r="AZ64" s="303"/>
      <c r="BA64" s="303"/>
      <c r="BD64" s="304"/>
      <c r="BE64" s="282"/>
      <c r="BF64" s="303"/>
      <c r="BG64" s="303"/>
      <c r="BI64" s="303"/>
      <c r="BJ64" s="303"/>
      <c r="BK64" s="295"/>
      <c r="BM64" s="282"/>
      <c r="BN64" s="302"/>
      <c r="BO64" s="302"/>
      <c r="BP64" s="276"/>
      <c r="BQ64" s="302"/>
      <c r="BR64" s="302"/>
      <c r="BS64" s="282"/>
      <c r="BT64" s="303"/>
      <c r="BU64" s="303"/>
      <c r="BX64" s="304"/>
      <c r="BY64" s="282"/>
      <c r="BZ64" s="303"/>
      <c r="CA64" s="303"/>
      <c r="CC64" s="303"/>
      <c r="CD64" s="303"/>
      <c r="CE64" s="282"/>
      <c r="CG64" s="282"/>
      <c r="CH64" s="302"/>
      <c r="CI64" s="302"/>
      <c r="CJ64" s="276"/>
      <c r="CK64" s="302"/>
      <c r="CL64" s="302"/>
      <c r="CM64" s="282"/>
      <c r="CN64" s="303"/>
      <c r="CO64" s="303"/>
      <c r="CR64" s="304"/>
      <c r="CS64" s="282"/>
      <c r="CT64" s="303"/>
      <c r="CU64" s="303"/>
      <c r="CW64" s="303"/>
      <c r="CX64" s="303"/>
      <c r="CY64" s="295"/>
      <c r="DA64" s="282"/>
      <c r="DB64" s="302"/>
      <c r="DC64" s="302"/>
      <c r="DD64" s="276"/>
      <c r="DE64" s="302"/>
      <c r="DF64" s="302"/>
      <c r="DG64" s="282"/>
      <c r="DH64" s="303"/>
      <c r="DI64" s="303"/>
      <c r="DL64" s="304"/>
      <c r="DM64" s="282"/>
      <c r="DN64" s="303"/>
      <c r="DO64" s="303"/>
      <c r="DQ64" s="303"/>
      <c r="DR64" s="303"/>
      <c r="DS64" s="295"/>
      <c r="DU64" s="282"/>
      <c r="DV64" s="302"/>
      <c r="DW64" s="302"/>
      <c r="DX64" s="276"/>
      <c r="DY64" s="302"/>
      <c r="DZ64" s="302"/>
      <c r="EA64" s="282"/>
      <c r="EC64" s="305"/>
      <c r="EF64" s="304"/>
      <c r="EG64" s="282"/>
      <c r="EH64" s="303"/>
      <c r="EI64" s="303"/>
      <c r="EK64" s="303"/>
      <c r="EL64" s="303"/>
      <c r="EM64" s="295"/>
      <c r="EO64" s="282"/>
      <c r="EP64" s="302"/>
      <c r="EQ64" s="302"/>
      <c r="ER64" s="276"/>
      <c r="ES64" s="302"/>
      <c r="ET64" s="302"/>
      <c r="EU64" s="282"/>
      <c r="EV64" s="303"/>
      <c r="EW64" s="303"/>
      <c r="EZ64" s="304"/>
      <c r="FA64" s="282"/>
      <c r="FB64" s="303"/>
      <c r="FC64" s="303"/>
      <c r="FE64" s="303"/>
      <c r="FF64" s="303"/>
      <c r="FG64" s="295"/>
      <c r="FI64" s="282"/>
      <c r="FJ64" s="302"/>
      <c r="FK64" s="302"/>
      <c r="FL64" s="276"/>
      <c r="FM64" s="302"/>
      <c r="FN64" s="302"/>
      <c r="FO64" s="282"/>
      <c r="FP64" s="303"/>
      <c r="FQ64" s="303"/>
      <c r="FT64" s="304"/>
      <c r="FU64" s="282"/>
      <c r="FV64" s="303"/>
      <c r="FW64" s="303"/>
      <c r="FY64" s="303"/>
      <c r="FZ64" s="303"/>
      <c r="GA64" s="295"/>
      <c r="GG64" s="303"/>
      <c r="GI64" s="306"/>
      <c r="GN64" s="304"/>
      <c r="GU64" s="295"/>
      <c r="HA64" s="303"/>
      <c r="HC64" s="306"/>
      <c r="HH64" s="304"/>
      <c r="HO64" s="295"/>
      <c r="HU64" s="303"/>
      <c r="HW64" s="306"/>
      <c r="IB64" s="304"/>
      <c r="II64" s="295"/>
      <c r="IO64" s="303"/>
      <c r="IQ64" s="306"/>
      <c r="IV64" s="304"/>
    </row>
    <row r="65" spans="2:256" s="301" customFormat="1" ht="13.5" customHeight="1">
      <c r="B65" s="276"/>
      <c r="C65" s="295"/>
      <c r="E65" s="282"/>
      <c r="F65" s="302"/>
      <c r="G65" s="303"/>
      <c r="H65" s="276"/>
      <c r="I65" s="302"/>
      <c r="J65" s="303"/>
      <c r="K65" s="282"/>
      <c r="L65" s="303"/>
      <c r="M65" s="303"/>
      <c r="P65" s="304"/>
      <c r="Q65" s="282"/>
      <c r="R65" s="303"/>
      <c r="S65" s="303"/>
      <c r="U65" s="303"/>
      <c r="V65" s="303"/>
      <c r="W65" s="295"/>
      <c r="Y65" s="282"/>
      <c r="Z65" s="302"/>
      <c r="AA65" s="302"/>
      <c r="AB65" s="276"/>
      <c r="AC65" s="302"/>
      <c r="AD65" s="302"/>
      <c r="AE65" s="282"/>
      <c r="AF65" s="303"/>
      <c r="AG65" s="303"/>
      <c r="AJ65" s="304"/>
      <c r="AK65" s="282"/>
      <c r="AM65" s="303"/>
      <c r="AO65" s="303"/>
      <c r="AP65" s="303"/>
      <c r="AQ65" s="295"/>
      <c r="AS65" s="282"/>
      <c r="AT65" s="302"/>
      <c r="AU65" s="302"/>
      <c r="AV65" s="276"/>
      <c r="AW65" s="302"/>
      <c r="AX65" s="302"/>
      <c r="AY65" s="282"/>
      <c r="AZ65" s="303"/>
      <c r="BA65" s="303"/>
      <c r="BD65" s="304"/>
      <c r="BE65" s="282"/>
      <c r="BF65" s="303"/>
      <c r="BG65" s="303"/>
      <c r="BI65" s="303"/>
      <c r="BJ65" s="303"/>
      <c r="BK65" s="295"/>
      <c r="BM65" s="282"/>
      <c r="BN65" s="302"/>
      <c r="BO65" s="302"/>
      <c r="BP65" s="276"/>
      <c r="BQ65" s="302"/>
      <c r="BR65" s="302"/>
      <c r="BS65" s="282"/>
      <c r="BT65" s="303"/>
      <c r="BU65" s="303"/>
      <c r="BX65" s="304"/>
      <c r="BY65" s="282"/>
      <c r="BZ65" s="303"/>
      <c r="CA65" s="303"/>
      <c r="CC65" s="303"/>
      <c r="CD65" s="303"/>
      <c r="CE65" s="282"/>
      <c r="CG65" s="282"/>
      <c r="CH65" s="302"/>
      <c r="CI65" s="302"/>
      <c r="CJ65" s="276"/>
      <c r="CK65" s="302"/>
      <c r="CL65" s="302"/>
      <c r="CM65" s="282"/>
      <c r="CN65" s="303"/>
      <c r="CO65" s="303"/>
      <c r="CR65" s="304"/>
      <c r="CS65" s="282"/>
      <c r="CT65" s="303"/>
      <c r="CU65" s="303"/>
      <c r="CW65" s="303"/>
      <c r="CX65" s="303"/>
      <c r="CY65" s="295"/>
      <c r="DA65" s="282"/>
      <c r="DB65" s="302"/>
      <c r="DC65" s="302"/>
      <c r="DD65" s="276"/>
      <c r="DE65" s="302"/>
      <c r="DF65" s="302"/>
      <c r="DG65" s="282"/>
      <c r="DH65" s="303"/>
      <c r="DI65" s="303"/>
      <c r="DL65" s="304"/>
      <c r="DM65" s="282"/>
      <c r="DN65" s="303"/>
      <c r="DO65" s="303"/>
      <c r="DQ65" s="303"/>
      <c r="DR65" s="303"/>
      <c r="DS65" s="295"/>
      <c r="DU65" s="282"/>
      <c r="DV65" s="302"/>
      <c r="DW65" s="302"/>
      <c r="DX65" s="276"/>
      <c r="DY65" s="302"/>
      <c r="DZ65" s="302"/>
      <c r="EA65" s="282"/>
      <c r="EC65" s="305"/>
      <c r="EF65" s="304"/>
      <c r="EG65" s="282"/>
      <c r="EH65" s="303"/>
      <c r="EI65" s="303"/>
      <c r="EK65" s="303"/>
      <c r="EL65" s="303"/>
      <c r="EM65" s="295"/>
      <c r="EO65" s="282"/>
      <c r="EP65" s="302"/>
      <c r="EQ65" s="302"/>
      <c r="ER65" s="276"/>
      <c r="ES65" s="302"/>
      <c r="ET65" s="302"/>
      <c r="EU65" s="282"/>
      <c r="EV65" s="303"/>
      <c r="EW65" s="303"/>
      <c r="EZ65" s="304"/>
      <c r="FA65" s="282"/>
      <c r="FB65" s="303"/>
      <c r="FC65" s="303"/>
      <c r="FE65" s="303"/>
      <c r="FF65" s="303"/>
      <c r="FG65" s="295"/>
      <c r="FI65" s="282"/>
      <c r="FJ65" s="302"/>
      <c r="FK65" s="302"/>
      <c r="FL65" s="276"/>
      <c r="FM65" s="302"/>
      <c r="FN65" s="302"/>
      <c r="FO65" s="282"/>
      <c r="FP65" s="303"/>
      <c r="FQ65" s="303"/>
      <c r="FT65" s="304"/>
      <c r="FU65" s="282"/>
      <c r="FV65" s="303"/>
      <c r="FW65" s="303"/>
      <c r="FY65" s="303"/>
      <c r="FZ65" s="303"/>
      <c r="GA65" s="295"/>
      <c r="GG65" s="303"/>
      <c r="GI65" s="306"/>
      <c r="GN65" s="304"/>
      <c r="GU65" s="295"/>
      <c r="HA65" s="303"/>
      <c r="HC65" s="306"/>
      <c r="HH65" s="304"/>
      <c r="HO65" s="295"/>
      <c r="HU65" s="303"/>
      <c r="HW65" s="306"/>
      <c r="IB65" s="304"/>
      <c r="II65" s="295"/>
      <c r="IO65" s="303"/>
      <c r="IQ65" s="306"/>
      <c r="IV65" s="304"/>
    </row>
    <row r="66" spans="2:256" s="301" customFormat="1" ht="13.5" customHeight="1">
      <c r="B66" s="276"/>
      <c r="C66" s="295"/>
      <c r="E66" s="282"/>
      <c r="F66" s="302"/>
      <c r="G66" s="303"/>
      <c r="H66" s="276"/>
      <c r="I66" s="302"/>
      <c r="J66" s="303"/>
      <c r="K66" s="282"/>
      <c r="L66" s="303"/>
      <c r="M66" s="303"/>
      <c r="P66" s="304"/>
      <c r="Q66" s="282"/>
      <c r="R66" s="303"/>
      <c r="S66" s="303"/>
      <c r="U66" s="303"/>
      <c r="V66" s="303"/>
      <c r="W66" s="295"/>
      <c r="Y66" s="282"/>
      <c r="Z66" s="302"/>
      <c r="AA66" s="302"/>
      <c r="AB66" s="276"/>
      <c r="AC66" s="302"/>
      <c r="AD66" s="302"/>
      <c r="AE66" s="282"/>
      <c r="AF66" s="303"/>
      <c r="AG66" s="303"/>
      <c r="AJ66" s="304"/>
      <c r="AK66" s="282"/>
      <c r="AM66" s="303"/>
      <c r="AO66" s="303"/>
      <c r="AP66" s="303"/>
      <c r="AQ66" s="295"/>
      <c r="AS66" s="282"/>
      <c r="AT66" s="302"/>
      <c r="AU66" s="302"/>
      <c r="AV66" s="276"/>
      <c r="AW66" s="302"/>
      <c r="AX66" s="302"/>
      <c r="AY66" s="282"/>
      <c r="AZ66" s="303"/>
      <c r="BA66" s="303"/>
      <c r="BD66" s="304"/>
      <c r="BE66" s="282"/>
      <c r="BF66" s="303"/>
      <c r="BG66" s="303"/>
      <c r="BI66" s="303"/>
      <c r="BJ66" s="303"/>
      <c r="BK66" s="295"/>
      <c r="BM66" s="282"/>
      <c r="BN66" s="302"/>
      <c r="BO66" s="302"/>
      <c r="BP66" s="276"/>
      <c r="BQ66" s="302"/>
      <c r="BR66" s="302"/>
      <c r="BS66" s="282"/>
      <c r="BT66" s="303"/>
      <c r="BU66" s="303"/>
      <c r="BX66" s="304"/>
      <c r="BY66" s="282"/>
      <c r="BZ66" s="303"/>
      <c r="CA66" s="303"/>
      <c r="CC66" s="303"/>
      <c r="CD66" s="303"/>
      <c r="CE66" s="282"/>
      <c r="CG66" s="282"/>
      <c r="CH66" s="302"/>
      <c r="CI66" s="302"/>
      <c r="CJ66" s="276"/>
      <c r="CK66" s="302"/>
      <c r="CL66" s="302"/>
      <c r="CM66" s="282"/>
      <c r="CN66" s="303"/>
      <c r="CO66" s="303"/>
      <c r="CR66" s="304"/>
      <c r="CS66" s="282"/>
      <c r="CT66" s="303"/>
      <c r="CU66" s="303"/>
      <c r="CW66" s="303"/>
      <c r="CX66" s="303"/>
      <c r="CY66" s="295"/>
      <c r="DA66" s="282"/>
      <c r="DB66" s="302"/>
      <c r="DC66" s="302"/>
      <c r="DD66" s="276"/>
      <c r="DE66" s="302"/>
      <c r="DF66" s="302"/>
      <c r="DG66" s="282"/>
      <c r="DH66" s="303"/>
      <c r="DI66" s="303"/>
      <c r="DL66" s="304"/>
      <c r="DM66" s="282"/>
      <c r="DN66" s="303"/>
      <c r="DO66" s="303"/>
      <c r="DQ66" s="303"/>
      <c r="DR66" s="303"/>
      <c r="DS66" s="295"/>
      <c r="DU66" s="282"/>
      <c r="DV66" s="302"/>
      <c r="DW66" s="302"/>
      <c r="DX66" s="276"/>
      <c r="DY66" s="302"/>
      <c r="DZ66" s="302"/>
      <c r="EA66" s="282"/>
      <c r="EC66" s="305"/>
      <c r="EF66" s="304"/>
      <c r="EG66" s="282"/>
      <c r="EH66" s="303"/>
      <c r="EI66" s="303"/>
      <c r="EK66" s="303"/>
      <c r="EL66" s="303"/>
      <c r="EM66" s="295"/>
      <c r="EO66" s="282"/>
      <c r="EP66" s="302"/>
      <c r="EQ66" s="302"/>
      <c r="ER66" s="276"/>
      <c r="ES66" s="302"/>
      <c r="ET66" s="302"/>
      <c r="EU66" s="282"/>
      <c r="EV66" s="303"/>
      <c r="EW66" s="303"/>
      <c r="EZ66" s="304"/>
      <c r="FA66" s="282"/>
      <c r="FB66" s="303"/>
      <c r="FC66" s="303"/>
      <c r="FE66" s="303"/>
      <c r="FF66" s="303"/>
      <c r="FG66" s="295"/>
      <c r="FI66" s="282"/>
      <c r="FJ66" s="302"/>
      <c r="FK66" s="302"/>
      <c r="FL66" s="276"/>
      <c r="FM66" s="302"/>
      <c r="FN66" s="302"/>
      <c r="FO66" s="282"/>
      <c r="FP66" s="303"/>
      <c r="FQ66" s="303"/>
      <c r="FT66" s="304"/>
      <c r="FU66" s="282"/>
      <c r="FV66" s="303"/>
      <c r="FW66" s="303"/>
      <c r="FY66" s="303"/>
      <c r="FZ66" s="303"/>
      <c r="GA66" s="295"/>
      <c r="GG66" s="303"/>
      <c r="GI66" s="306"/>
      <c r="GN66" s="304"/>
      <c r="GU66" s="295"/>
      <c r="HA66" s="303"/>
      <c r="HC66" s="306"/>
      <c r="HH66" s="304"/>
      <c r="HO66" s="295"/>
      <c r="HU66" s="303"/>
      <c r="HW66" s="306"/>
      <c r="IB66" s="304"/>
      <c r="II66" s="295"/>
      <c r="IO66" s="303"/>
      <c r="IQ66" s="306"/>
      <c r="IV66" s="304"/>
    </row>
    <row r="67" spans="2:256" s="301" customFormat="1" ht="13.5" customHeight="1">
      <c r="B67" s="276"/>
      <c r="C67" s="295"/>
      <c r="E67" s="282"/>
      <c r="F67" s="302"/>
      <c r="G67" s="303"/>
      <c r="H67" s="276"/>
      <c r="I67" s="302"/>
      <c r="J67" s="303"/>
      <c r="K67" s="282"/>
      <c r="L67" s="303"/>
      <c r="M67" s="303"/>
      <c r="P67" s="304"/>
      <c r="Q67" s="282"/>
      <c r="R67" s="303"/>
      <c r="S67" s="303"/>
      <c r="U67" s="303"/>
      <c r="V67" s="303"/>
      <c r="W67" s="295"/>
      <c r="Y67" s="282"/>
      <c r="Z67" s="302"/>
      <c r="AA67" s="302"/>
      <c r="AB67" s="276"/>
      <c r="AC67" s="302"/>
      <c r="AD67" s="302"/>
      <c r="AE67" s="282"/>
      <c r="AF67" s="303"/>
      <c r="AG67" s="303"/>
      <c r="AJ67" s="304"/>
      <c r="AK67" s="282"/>
      <c r="AM67" s="303"/>
      <c r="AO67" s="303"/>
      <c r="AP67" s="303"/>
      <c r="AQ67" s="295"/>
      <c r="AS67" s="282"/>
      <c r="AT67" s="302"/>
      <c r="AU67" s="302"/>
      <c r="AV67" s="276"/>
      <c r="AW67" s="302"/>
      <c r="AX67" s="302"/>
      <c r="AY67" s="282"/>
      <c r="AZ67" s="303"/>
      <c r="BA67" s="303"/>
      <c r="BD67" s="304"/>
      <c r="BE67" s="282"/>
      <c r="BF67" s="303"/>
      <c r="BG67" s="303"/>
      <c r="BI67" s="303"/>
      <c r="BJ67" s="303"/>
      <c r="BK67" s="295"/>
      <c r="BM67" s="282"/>
      <c r="BN67" s="302"/>
      <c r="BO67" s="302"/>
      <c r="BP67" s="276"/>
      <c r="BQ67" s="302"/>
      <c r="BR67" s="302"/>
      <c r="BS67" s="282"/>
      <c r="BT67" s="303"/>
      <c r="BU67" s="303"/>
      <c r="BX67" s="304"/>
      <c r="BY67" s="282"/>
      <c r="BZ67" s="303"/>
      <c r="CA67" s="303"/>
      <c r="CC67" s="303"/>
      <c r="CD67" s="303"/>
      <c r="CE67" s="282"/>
      <c r="CG67" s="282"/>
      <c r="CH67" s="302"/>
      <c r="CI67" s="302"/>
      <c r="CJ67" s="276"/>
      <c r="CK67" s="302"/>
      <c r="CL67" s="302"/>
      <c r="CM67" s="282"/>
      <c r="CN67" s="303"/>
      <c r="CO67" s="303"/>
      <c r="CR67" s="304"/>
      <c r="CS67" s="282"/>
      <c r="CT67" s="303"/>
      <c r="CU67" s="303"/>
      <c r="CW67" s="303"/>
      <c r="CX67" s="303"/>
      <c r="CY67" s="295"/>
      <c r="DA67" s="282"/>
      <c r="DB67" s="302"/>
      <c r="DC67" s="302"/>
      <c r="DD67" s="276"/>
      <c r="DE67" s="302"/>
      <c r="DF67" s="302"/>
      <c r="DG67" s="282"/>
      <c r="DH67" s="303"/>
      <c r="DI67" s="303"/>
      <c r="DL67" s="304"/>
      <c r="DM67" s="282"/>
      <c r="DN67" s="303"/>
      <c r="DO67" s="303"/>
      <c r="DQ67" s="303"/>
      <c r="DR67" s="303"/>
      <c r="DS67" s="295"/>
      <c r="DU67" s="282"/>
      <c r="DV67" s="302"/>
      <c r="DW67" s="302"/>
      <c r="DX67" s="276"/>
      <c r="DY67" s="302"/>
      <c r="DZ67" s="302"/>
      <c r="EA67" s="282"/>
      <c r="EC67" s="305"/>
      <c r="EF67" s="304"/>
      <c r="EG67" s="282"/>
      <c r="EH67" s="303"/>
      <c r="EI67" s="303"/>
      <c r="EK67" s="303"/>
      <c r="EL67" s="303"/>
      <c r="EM67" s="295"/>
      <c r="EO67" s="282"/>
      <c r="EP67" s="302"/>
      <c r="EQ67" s="302"/>
      <c r="ER67" s="276"/>
      <c r="ES67" s="302"/>
      <c r="ET67" s="302"/>
      <c r="EU67" s="282"/>
      <c r="EV67" s="303"/>
      <c r="EW67" s="303"/>
      <c r="EZ67" s="304"/>
      <c r="FA67" s="282"/>
      <c r="FB67" s="303"/>
      <c r="FC67" s="303"/>
      <c r="FE67" s="303"/>
      <c r="FF67" s="303"/>
      <c r="FG67" s="295"/>
      <c r="FI67" s="282"/>
      <c r="FJ67" s="302"/>
      <c r="FK67" s="302"/>
      <c r="FL67" s="276"/>
      <c r="FM67" s="302"/>
      <c r="FN67" s="302"/>
      <c r="FO67" s="282"/>
      <c r="FP67" s="303"/>
      <c r="FQ67" s="303"/>
      <c r="FT67" s="304"/>
      <c r="FU67" s="282"/>
      <c r="FV67" s="303"/>
      <c r="FW67" s="303"/>
      <c r="FY67" s="303"/>
      <c r="FZ67" s="303"/>
      <c r="GA67" s="295"/>
      <c r="GG67" s="303"/>
      <c r="GI67" s="306"/>
      <c r="GN67" s="304"/>
      <c r="GU67" s="295"/>
      <c r="HA67" s="303"/>
      <c r="HC67" s="306"/>
      <c r="HH67" s="304"/>
      <c r="HO67" s="295"/>
      <c r="HU67" s="303"/>
      <c r="HW67" s="306"/>
      <c r="IB67" s="304"/>
      <c r="II67" s="295"/>
      <c r="IO67" s="303"/>
      <c r="IQ67" s="306"/>
      <c r="IV67" s="304"/>
    </row>
    <row r="68" spans="2:256" s="301" customFormat="1" ht="13.5" customHeight="1">
      <c r="B68" s="276"/>
      <c r="C68" s="295"/>
      <c r="E68" s="282"/>
      <c r="F68" s="302"/>
      <c r="G68" s="303"/>
      <c r="H68" s="276"/>
      <c r="I68" s="302"/>
      <c r="J68" s="303"/>
      <c r="K68" s="282"/>
      <c r="L68" s="303"/>
      <c r="M68" s="303"/>
      <c r="P68" s="304"/>
      <c r="Q68" s="282"/>
      <c r="R68" s="303"/>
      <c r="S68" s="303"/>
      <c r="U68" s="303"/>
      <c r="V68" s="303"/>
      <c r="W68" s="295"/>
      <c r="Y68" s="282"/>
      <c r="Z68" s="302"/>
      <c r="AA68" s="302"/>
      <c r="AB68" s="276"/>
      <c r="AC68" s="302"/>
      <c r="AD68" s="302"/>
      <c r="AE68" s="282"/>
      <c r="AF68" s="303"/>
      <c r="AG68" s="303"/>
      <c r="AJ68" s="304"/>
      <c r="AK68" s="282"/>
      <c r="AM68" s="303"/>
      <c r="AO68" s="303"/>
      <c r="AP68" s="303"/>
      <c r="AQ68" s="295"/>
      <c r="AS68" s="282"/>
      <c r="AT68" s="302"/>
      <c r="AU68" s="302"/>
      <c r="AV68" s="276"/>
      <c r="AW68" s="302"/>
      <c r="AX68" s="302"/>
      <c r="AY68" s="282"/>
      <c r="AZ68" s="303"/>
      <c r="BA68" s="303"/>
      <c r="BD68" s="304"/>
      <c r="BE68" s="282"/>
      <c r="BF68" s="303"/>
      <c r="BG68" s="303"/>
      <c r="BI68" s="303"/>
      <c r="BJ68" s="303"/>
      <c r="BK68" s="295"/>
      <c r="BM68" s="282"/>
      <c r="BN68" s="302"/>
      <c r="BO68" s="302"/>
      <c r="BP68" s="276"/>
      <c r="BQ68" s="302"/>
      <c r="BR68" s="302"/>
      <c r="BS68" s="282"/>
      <c r="BT68" s="303"/>
      <c r="BU68" s="303"/>
      <c r="BX68" s="304"/>
      <c r="BY68" s="282"/>
      <c r="BZ68" s="303"/>
      <c r="CA68" s="303"/>
      <c r="CC68" s="303"/>
      <c r="CD68" s="303"/>
      <c r="CE68" s="282"/>
      <c r="CG68" s="282"/>
      <c r="CH68" s="302"/>
      <c r="CI68" s="302"/>
      <c r="CJ68" s="276"/>
      <c r="CK68" s="302"/>
      <c r="CL68" s="302"/>
      <c r="CM68" s="282"/>
      <c r="CN68" s="303"/>
      <c r="CO68" s="303"/>
      <c r="CR68" s="304"/>
      <c r="CS68" s="282"/>
      <c r="CT68" s="303"/>
      <c r="CU68" s="303"/>
      <c r="CW68" s="303"/>
      <c r="CX68" s="303"/>
      <c r="CY68" s="295"/>
      <c r="DA68" s="282"/>
      <c r="DB68" s="302"/>
      <c r="DC68" s="302"/>
      <c r="DD68" s="276"/>
      <c r="DE68" s="302"/>
      <c r="DF68" s="302"/>
      <c r="DG68" s="282"/>
      <c r="DH68" s="303"/>
      <c r="DI68" s="303"/>
      <c r="DL68" s="304"/>
      <c r="DM68" s="282"/>
      <c r="DN68" s="303"/>
      <c r="DO68" s="303"/>
      <c r="DQ68" s="303"/>
      <c r="DR68" s="303"/>
      <c r="DS68" s="295"/>
      <c r="DU68" s="282"/>
      <c r="DV68" s="302"/>
      <c r="DW68" s="302"/>
      <c r="DX68" s="276"/>
      <c r="DY68" s="302"/>
      <c r="DZ68" s="302"/>
      <c r="EA68" s="282"/>
      <c r="EC68" s="305"/>
      <c r="EF68" s="304"/>
      <c r="EG68" s="282"/>
      <c r="EH68" s="303"/>
      <c r="EI68" s="303"/>
      <c r="EK68" s="303"/>
      <c r="EL68" s="303"/>
      <c r="EM68" s="295"/>
      <c r="EO68" s="282"/>
      <c r="EP68" s="302"/>
      <c r="EQ68" s="302"/>
      <c r="ER68" s="276"/>
      <c r="ES68" s="302"/>
      <c r="ET68" s="302"/>
      <c r="EU68" s="282"/>
      <c r="EV68" s="303"/>
      <c r="EW68" s="303"/>
      <c r="EZ68" s="304"/>
      <c r="FA68" s="282"/>
      <c r="FB68" s="303"/>
      <c r="FC68" s="303"/>
      <c r="FE68" s="303"/>
      <c r="FF68" s="303"/>
      <c r="FG68" s="295"/>
      <c r="FI68" s="282"/>
      <c r="FJ68" s="302"/>
      <c r="FK68" s="302"/>
      <c r="FL68" s="276"/>
      <c r="FM68" s="302"/>
      <c r="FN68" s="302"/>
      <c r="FO68" s="282"/>
      <c r="FP68" s="303"/>
      <c r="FQ68" s="303"/>
      <c r="FT68" s="304"/>
      <c r="FU68" s="282"/>
      <c r="FV68" s="303"/>
      <c r="FW68" s="303"/>
      <c r="FY68" s="303"/>
      <c r="FZ68" s="303"/>
      <c r="GA68" s="295"/>
      <c r="GI68" s="306"/>
      <c r="GN68" s="304"/>
      <c r="GU68" s="295"/>
      <c r="HC68" s="306"/>
      <c r="HH68" s="304"/>
      <c r="HO68" s="295"/>
      <c r="HW68" s="306"/>
      <c r="IB68" s="304"/>
      <c r="II68" s="295"/>
      <c r="IQ68" s="306"/>
      <c r="IV68" s="304"/>
    </row>
    <row r="69" spans="2:256" s="301" customFormat="1" ht="13.5" customHeight="1">
      <c r="B69" s="276"/>
      <c r="C69" s="295"/>
      <c r="E69" s="282"/>
      <c r="F69" s="302"/>
      <c r="G69" s="303"/>
      <c r="H69" s="276"/>
      <c r="I69" s="302"/>
      <c r="J69" s="303"/>
      <c r="K69" s="282"/>
      <c r="L69" s="303"/>
      <c r="M69" s="303"/>
      <c r="P69" s="304"/>
      <c r="Q69" s="282"/>
      <c r="R69" s="303"/>
      <c r="S69" s="303"/>
      <c r="U69" s="303"/>
      <c r="V69" s="303"/>
      <c r="W69" s="295"/>
      <c r="Y69" s="282"/>
      <c r="Z69" s="302"/>
      <c r="AA69" s="302"/>
      <c r="AB69" s="276"/>
      <c r="AC69" s="302"/>
      <c r="AD69" s="302"/>
      <c r="AE69" s="282"/>
      <c r="AF69" s="303"/>
      <c r="AG69" s="303"/>
      <c r="AJ69" s="304"/>
      <c r="AK69" s="282"/>
      <c r="AM69" s="303"/>
      <c r="AO69" s="303"/>
      <c r="AP69" s="303"/>
      <c r="AQ69" s="295"/>
      <c r="AS69" s="282"/>
      <c r="AT69" s="302"/>
      <c r="AU69" s="302"/>
      <c r="AV69" s="276"/>
      <c r="AW69" s="302"/>
      <c r="AX69" s="302"/>
      <c r="AY69" s="282"/>
      <c r="AZ69" s="303"/>
      <c r="BA69" s="303"/>
      <c r="BD69" s="304"/>
      <c r="BE69" s="282"/>
      <c r="BF69" s="303"/>
      <c r="BG69" s="303"/>
      <c r="BI69" s="303"/>
      <c r="BJ69" s="303"/>
      <c r="BK69" s="295"/>
      <c r="BM69" s="282"/>
      <c r="BN69" s="302"/>
      <c r="BO69" s="302"/>
      <c r="BP69" s="276"/>
      <c r="BQ69" s="302"/>
      <c r="BR69" s="302"/>
      <c r="BS69" s="282"/>
      <c r="BT69" s="303"/>
      <c r="BU69" s="303"/>
      <c r="BX69" s="304"/>
      <c r="BY69" s="282"/>
      <c r="BZ69" s="303"/>
      <c r="CA69" s="303"/>
      <c r="CC69" s="303"/>
      <c r="CD69" s="303"/>
      <c r="CE69" s="282"/>
      <c r="CG69" s="282"/>
      <c r="CH69" s="302"/>
      <c r="CI69" s="302"/>
      <c r="CJ69" s="276"/>
      <c r="CK69" s="302"/>
      <c r="CL69" s="302"/>
      <c r="CM69" s="282"/>
      <c r="CN69" s="303"/>
      <c r="CO69" s="303"/>
      <c r="CR69" s="304"/>
      <c r="CS69" s="282"/>
      <c r="CT69" s="303"/>
      <c r="CU69" s="303"/>
      <c r="CW69" s="303"/>
      <c r="CX69" s="303"/>
      <c r="CY69" s="295"/>
      <c r="DA69" s="282"/>
      <c r="DB69" s="302"/>
      <c r="DC69" s="302"/>
      <c r="DD69" s="276"/>
      <c r="DE69" s="302"/>
      <c r="DF69" s="302"/>
      <c r="DG69" s="282"/>
      <c r="DH69" s="303"/>
      <c r="DI69" s="303"/>
      <c r="DL69" s="304"/>
      <c r="DM69" s="282"/>
      <c r="DN69" s="303"/>
      <c r="DO69" s="303"/>
      <c r="DQ69" s="303"/>
      <c r="DR69" s="303"/>
      <c r="DS69" s="295"/>
      <c r="DU69" s="282"/>
      <c r="DV69" s="302"/>
      <c r="DW69" s="302"/>
      <c r="DX69" s="276"/>
      <c r="DY69" s="302"/>
      <c r="DZ69" s="302"/>
      <c r="EA69" s="282"/>
      <c r="EC69" s="305"/>
      <c r="EF69" s="304"/>
      <c r="EG69" s="282"/>
      <c r="EH69" s="303"/>
      <c r="EI69" s="303"/>
      <c r="EK69" s="303"/>
      <c r="EL69" s="303"/>
      <c r="EM69" s="295"/>
      <c r="EO69" s="282"/>
      <c r="EP69" s="302"/>
      <c r="EQ69" s="302"/>
      <c r="ER69" s="276"/>
      <c r="ES69" s="302"/>
      <c r="ET69" s="302"/>
      <c r="EU69" s="282"/>
      <c r="EV69" s="303"/>
      <c r="EW69" s="303"/>
      <c r="EZ69" s="304"/>
      <c r="FA69" s="282"/>
      <c r="FB69" s="303"/>
      <c r="FC69" s="303"/>
      <c r="FE69" s="303"/>
      <c r="FF69" s="303"/>
      <c r="FG69" s="295"/>
      <c r="FI69" s="282"/>
      <c r="FJ69" s="302"/>
      <c r="FK69" s="302"/>
      <c r="FL69" s="276"/>
      <c r="FM69" s="302"/>
      <c r="FN69" s="302"/>
      <c r="FO69" s="282"/>
      <c r="FP69" s="303"/>
      <c r="FQ69" s="303"/>
      <c r="FT69" s="304"/>
      <c r="FU69" s="282"/>
      <c r="FV69" s="303"/>
      <c r="FW69" s="303"/>
      <c r="FY69" s="303"/>
      <c r="FZ69" s="303"/>
      <c r="GA69" s="295"/>
      <c r="GI69" s="306"/>
      <c r="GN69" s="304"/>
      <c r="GU69" s="295"/>
      <c r="HC69" s="306"/>
      <c r="HH69" s="304"/>
      <c r="HO69" s="295"/>
      <c r="HW69" s="306"/>
      <c r="IB69" s="304"/>
      <c r="II69" s="295"/>
      <c r="IQ69" s="306"/>
      <c r="IV69" s="304"/>
    </row>
    <row r="70" spans="2:256" s="301" customFormat="1" ht="13.5" customHeight="1">
      <c r="B70" s="276"/>
      <c r="C70" s="295"/>
      <c r="E70" s="282"/>
      <c r="F70" s="302"/>
      <c r="G70" s="303"/>
      <c r="H70" s="276"/>
      <c r="I70" s="302"/>
      <c r="J70" s="303"/>
      <c r="K70" s="282"/>
      <c r="L70" s="303"/>
      <c r="M70" s="303"/>
      <c r="P70" s="304"/>
      <c r="Q70" s="282"/>
      <c r="R70" s="303"/>
      <c r="S70" s="303"/>
      <c r="U70" s="303"/>
      <c r="V70" s="303"/>
      <c r="W70" s="295"/>
      <c r="Y70" s="282"/>
      <c r="Z70" s="302"/>
      <c r="AA70" s="302"/>
      <c r="AB70" s="276"/>
      <c r="AC70" s="302"/>
      <c r="AD70" s="302"/>
      <c r="AE70" s="282"/>
      <c r="AF70" s="303"/>
      <c r="AG70" s="303"/>
      <c r="AJ70" s="304"/>
      <c r="AK70" s="282"/>
      <c r="AM70" s="303"/>
      <c r="AO70" s="303"/>
      <c r="AP70" s="303"/>
      <c r="AQ70" s="295"/>
      <c r="AS70" s="282"/>
      <c r="AT70" s="302"/>
      <c r="AU70" s="302"/>
      <c r="AV70" s="276"/>
      <c r="AW70" s="302"/>
      <c r="AX70" s="302"/>
      <c r="AY70" s="282"/>
      <c r="AZ70" s="303"/>
      <c r="BA70" s="303"/>
      <c r="BD70" s="304"/>
      <c r="BE70" s="282"/>
      <c r="BF70" s="303"/>
      <c r="BG70" s="303"/>
      <c r="BI70" s="303"/>
      <c r="BJ70" s="303"/>
      <c r="BK70" s="295"/>
      <c r="BM70" s="282"/>
      <c r="BN70" s="302"/>
      <c r="BO70" s="302"/>
      <c r="BP70" s="276"/>
      <c r="BQ70" s="302"/>
      <c r="BR70" s="302"/>
      <c r="BS70" s="282"/>
      <c r="BT70" s="303"/>
      <c r="BU70" s="303"/>
      <c r="BX70" s="304"/>
      <c r="BY70" s="282"/>
      <c r="BZ70" s="303"/>
      <c r="CA70" s="303"/>
      <c r="CC70" s="303"/>
      <c r="CD70" s="303"/>
      <c r="CE70" s="282"/>
      <c r="CG70" s="282"/>
      <c r="CH70" s="302"/>
      <c r="CI70" s="302"/>
      <c r="CJ70" s="276"/>
      <c r="CK70" s="302"/>
      <c r="CL70" s="302"/>
      <c r="CM70" s="282"/>
      <c r="CN70" s="303"/>
      <c r="CO70" s="303"/>
      <c r="CR70" s="304"/>
      <c r="CS70" s="282"/>
      <c r="CT70" s="303"/>
      <c r="CU70" s="303"/>
      <c r="CW70" s="303"/>
      <c r="CX70" s="303"/>
      <c r="CY70" s="295"/>
      <c r="DA70" s="282"/>
      <c r="DB70" s="302"/>
      <c r="DC70" s="302"/>
      <c r="DD70" s="276"/>
      <c r="DE70" s="302"/>
      <c r="DF70" s="302"/>
      <c r="DG70" s="282"/>
      <c r="DH70" s="303"/>
      <c r="DI70" s="303"/>
      <c r="DL70" s="304"/>
      <c r="DM70" s="282"/>
      <c r="DN70" s="303"/>
      <c r="DO70" s="303"/>
      <c r="DQ70" s="303"/>
      <c r="DR70" s="303"/>
      <c r="DS70" s="295"/>
      <c r="DU70" s="282"/>
      <c r="DV70" s="302"/>
      <c r="DW70" s="302"/>
      <c r="DX70" s="276"/>
      <c r="DY70" s="302"/>
      <c r="DZ70" s="302"/>
      <c r="EA70" s="282"/>
      <c r="EC70" s="305"/>
      <c r="EF70" s="304"/>
      <c r="EG70" s="282"/>
      <c r="EH70" s="303"/>
      <c r="EI70" s="303"/>
      <c r="EK70" s="303"/>
      <c r="EL70" s="303"/>
      <c r="EM70" s="295"/>
      <c r="EO70" s="282"/>
      <c r="EP70" s="302"/>
      <c r="EQ70" s="302"/>
      <c r="ER70" s="276"/>
      <c r="ES70" s="302"/>
      <c r="ET70" s="302"/>
      <c r="EU70" s="282"/>
      <c r="EV70" s="303"/>
      <c r="EW70" s="303"/>
      <c r="EZ70" s="304"/>
      <c r="FA70" s="282"/>
      <c r="FB70" s="303"/>
      <c r="FC70" s="303"/>
      <c r="FE70" s="303"/>
      <c r="FF70" s="303"/>
      <c r="FG70" s="295"/>
      <c r="FI70" s="282"/>
      <c r="FJ70" s="302"/>
      <c r="FK70" s="302"/>
      <c r="FL70" s="276"/>
      <c r="FM70" s="302"/>
      <c r="FN70" s="302"/>
      <c r="FO70" s="282"/>
      <c r="FP70" s="303"/>
      <c r="FQ70" s="303"/>
      <c r="FT70" s="304"/>
      <c r="FU70" s="282"/>
      <c r="FV70" s="303"/>
      <c r="FW70" s="303"/>
      <c r="FY70" s="303"/>
      <c r="FZ70" s="303"/>
      <c r="GA70" s="295"/>
      <c r="GI70" s="306"/>
      <c r="GN70" s="304"/>
      <c r="GU70" s="295"/>
      <c r="HC70" s="306"/>
      <c r="HH70" s="304"/>
      <c r="HO70" s="295"/>
      <c r="HW70" s="306"/>
      <c r="IB70" s="304"/>
      <c r="II70" s="295"/>
      <c r="IQ70" s="306"/>
      <c r="IV70" s="304"/>
    </row>
    <row r="71" spans="2:256" s="301" customFormat="1" ht="13.5" customHeight="1">
      <c r="B71" s="276"/>
      <c r="C71" s="295"/>
      <c r="E71" s="282"/>
      <c r="F71" s="302"/>
      <c r="G71" s="303"/>
      <c r="H71" s="276"/>
      <c r="I71" s="302"/>
      <c r="J71" s="303"/>
      <c r="K71" s="282"/>
      <c r="L71" s="303"/>
      <c r="M71" s="303"/>
      <c r="P71" s="304"/>
      <c r="Q71" s="282"/>
      <c r="R71" s="303"/>
      <c r="S71" s="303"/>
      <c r="U71" s="303"/>
      <c r="V71" s="303"/>
      <c r="W71" s="295"/>
      <c r="Y71" s="282"/>
      <c r="Z71" s="302"/>
      <c r="AA71" s="302"/>
      <c r="AB71" s="276"/>
      <c r="AC71" s="302"/>
      <c r="AD71" s="302"/>
      <c r="AE71" s="282"/>
      <c r="AF71" s="303"/>
      <c r="AG71" s="303"/>
      <c r="AJ71" s="304"/>
      <c r="AK71" s="282"/>
      <c r="AM71" s="303"/>
      <c r="AO71" s="303"/>
      <c r="AP71" s="303"/>
      <c r="AQ71" s="295"/>
      <c r="AS71" s="282"/>
      <c r="AT71" s="302"/>
      <c r="AU71" s="302"/>
      <c r="AV71" s="276"/>
      <c r="AW71" s="302"/>
      <c r="AX71" s="302"/>
      <c r="AY71" s="282"/>
      <c r="AZ71" s="303"/>
      <c r="BA71" s="303"/>
      <c r="BD71" s="304"/>
      <c r="BE71" s="282"/>
      <c r="BF71" s="303"/>
      <c r="BG71" s="303"/>
      <c r="BI71" s="303"/>
      <c r="BJ71" s="303"/>
      <c r="BK71" s="295"/>
      <c r="BM71" s="282"/>
      <c r="BN71" s="302"/>
      <c r="BO71" s="302"/>
      <c r="BP71" s="276"/>
      <c r="BQ71" s="302"/>
      <c r="BR71" s="302"/>
      <c r="BS71" s="282"/>
      <c r="BT71" s="303"/>
      <c r="BU71" s="303"/>
      <c r="BX71" s="304"/>
      <c r="BY71" s="282"/>
      <c r="BZ71" s="303"/>
      <c r="CA71" s="303"/>
      <c r="CC71" s="303"/>
      <c r="CD71" s="303"/>
      <c r="CE71" s="282"/>
      <c r="CG71" s="282"/>
      <c r="CH71" s="302"/>
      <c r="CI71" s="302"/>
      <c r="CJ71" s="276"/>
      <c r="CK71" s="302"/>
      <c r="CL71" s="302"/>
      <c r="CM71" s="282"/>
      <c r="CN71" s="303"/>
      <c r="CO71" s="303"/>
      <c r="CR71" s="304"/>
      <c r="CS71" s="282"/>
      <c r="CT71" s="303"/>
      <c r="CU71" s="303"/>
      <c r="CW71" s="303"/>
      <c r="CX71" s="303"/>
      <c r="CY71" s="295"/>
      <c r="DA71" s="282"/>
      <c r="DB71" s="302"/>
      <c r="DC71" s="302"/>
      <c r="DD71" s="276"/>
      <c r="DE71" s="302"/>
      <c r="DF71" s="302"/>
      <c r="DG71" s="282"/>
      <c r="DH71" s="303"/>
      <c r="DI71" s="303"/>
      <c r="DL71" s="304"/>
      <c r="DM71" s="282"/>
      <c r="DN71" s="303"/>
      <c r="DO71" s="303"/>
      <c r="DQ71" s="303"/>
      <c r="DR71" s="303"/>
      <c r="DS71" s="295"/>
      <c r="DU71" s="282"/>
      <c r="DV71" s="302"/>
      <c r="DW71" s="302"/>
      <c r="DX71" s="276"/>
      <c r="DY71" s="302"/>
      <c r="DZ71" s="302"/>
      <c r="EA71" s="282"/>
      <c r="EC71" s="305"/>
      <c r="EF71" s="304"/>
      <c r="EG71" s="282"/>
      <c r="EH71" s="303"/>
      <c r="EI71" s="303"/>
      <c r="EK71" s="303"/>
      <c r="EL71" s="303"/>
      <c r="EM71" s="295"/>
      <c r="EO71" s="282"/>
      <c r="EP71" s="302"/>
      <c r="EQ71" s="302"/>
      <c r="ER71" s="276"/>
      <c r="ES71" s="302"/>
      <c r="ET71" s="302"/>
      <c r="EU71" s="282"/>
      <c r="EV71" s="303"/>
      <c r="EW71" s="303"/>
      <c r="EZ71" s="304"/>
      <c r="FA71" s="282"/>
      <c r="FB71" s="303"/>
      <c r="FC71" s="303"/>
      <c r="FE71" s="303"/>
      <c r="FF71" s="303"/>
      <c r="FG71" s="295"/>
      <c r="FI71" s="282"/>
      <c r="FJ71" s="302"/>
      <c r="FK71" s="302"/>
      <c r="FL71" s="276"/>
      <c r="FM71" s="302"/>
      <c r="FN71" s="302"/>
      <c r="FO71" s="282"/>
      <c r="FP71" s="303"/>
      <c r="FQ71" s="303"/>
      <c r="FT71" s="304"/>
      <c r="FU71" s="282"/>
      <c r="FV71" s="303"/>
      <c r="FW71" s="303"/>
      <c r="FY71" s="303"/>
      <c r="FZ71" s="303"/>
      <c r="GA71" s="295"/>
      <c r="GI71" s="306"/>
      <c r="GN71" s="304"/>
      <c r="GU71" s="295"/>
      <c r="HC71" s="306"/>
      <c r="HH71" s="304"/>
      <c r="HO71" s="295"/>
      <c r="HW71" s="306"/>
      <c r="IB71" s="304"/>
      <c r="II71" s="295"/>
      <c r="IQ71" s="306"/>
      <c r="IV71" s="304"/>
    </row>
    <row r="72" spans="2:256" s="301" customFormat="1" ht="13.5" customHeight="1">
      <c r="B72" s="276"/>
      <c r="C72" s="295"/>
      <c r="E72" s="282"/>
      <c r="F72" s="302"/>
      <c r="G72" s="303"/>
      <c r="H72" s="276"/>
      <c r="I72" s="302"/>
      <c r="J72" s="303"/>
      <c r="K72" s="282"/>
      <c r="L72" s="303"/>
      <c r="M72" s="303"/>
      <c r="P72" s="304"/>
      <c r="Q72" s="282"/>
      <c r="R72" s="303"/>
      <c r="S72" s="303"/>
      <c r="U72" s="303"/>
      <c r="V72" s="303"/>
      <c r="W72" s="295"/>
      <c r="Y72" s="282"/>
      <c r="Z72" s="302"/>
      <c r="AA72" s="302"/>
      <c r="AB72" s="276"/>
      <c r="AC72" s="302"/>
      <c r="AD72" s="302"/>
      <c r="AE72" s="282"/>
      <c r="AF72" s="303"/>
      <c r="AG72" s="303"/>
      <c r="AJ72" s="304"/>
      <c r="AK72" s="282"/>
      <c r="AM72" s="303"/>
      <c r="AO72" s="303"/>
      <c r="AP72" s="303"/>
      <c r="AQ72" s="295"/>
      <c r="AS72" s="282"/>
      <c r="AT72" s="302"/>
      <c r="AU72" s="302"/>
      <c r="AV72" s="276"/>
      <c r="AW72" s="302"/>
      <c r="AX72" s="302"/>
      <c r="AY72" s="282"/>
      <c r="AZ72" s="303"/>
      <c r="BA72" s="303"/>
      <c r="BD72" s="304"/>
      <c r="BE72" s="282"/>
      <c r="BF72" s="303"/>
      <c r="BG72" s="303"/>
      <c r="BI72" s="303"/>
      <c r="BJ72" s="303"/>
      <c r="BK72" s="295"/>
      <c r="BM72" s="282"/>
      <c r="BN72" s="302"/>
      <c r="BO72" s="302"/>
      <c r="BP72" s="276"/>
      <c r="BQ72" s="302"/>
      <c r="BR72" s="302"/>
      <c r="BS72" s="282"/>
      <c r="BT72" s="303"/>
      <c r="BU72" s="303"/>
      <c r="BX72" s="304"/>
      <c r="BY72" s="282"/>
      <c r="BZ72" s="303"/>
      <c r="CA72" s="303"/>
      <c r="CC72" s="303"/>
      <c r="CD72" s="303"/>
      <c r="CE72" s="282"/>
      <c r="CG72" s="282"/>
      <c r="CH72" s="302"/>
      <c r="CI72" s="302"/>
      <c r="CJ72" s="276"/>
      <c r="CK72" s="302"/>
      <c r="CL72" s="302"/>
      <c r="CM72" s="282"/>
      <c r="CN72" s="303"/>
      <c r="CO72" s="303"/>
      <c r="CR72" s="304"/>
      <c r="CS72" s="282"/>
      <c r="CT72" s="303"/>
      <c r="CU72" s="303"/>
      <c r="CW72" s="303"/>
      <c r="CX72" s="303"/>
      <c r="CY72" s="295"/>
      <c r="DA72" s="282"/>
      <c r="DB72" s="302"/>
      <c r="DC72" s="302"/>
      <c r="DD72" s="276"/>
      <c r="DE72" s="302"/>
      <c r="DF72" s="302"/>
      <c r="DG72" s="282"/>
      <c r="DH72" s="303"/>
      <c r="DI72" s="303"/>
      <c r="DL72" s="304"/>
      <c r="DM72" s="282"/>
      <c r="DN72" s="303"/>
      <c r="DO72" s="303"/>
      <c r="DQ72" s="303"/>
      <c r="DR72" s="303"/>
      <c r="DS72" s="295"/>
      <c r="DU72" s="282"/>
      <c r="DV72" s="302"/>
      <c r="DW72" s="302"/>
      <c r="DX72" s="276"/>
      <c r="DY72" s="302"/>
      <c r="DZ72" s="302"/>
      <c r="EA72" s="282"/>
      <c r="EC72" s="305"/>
      <c r="EF72" s="304"/>
      <c r="EG72" s="282"/>
      <c r="EH72" s="303"/>
      <c r="EI72" s="303"/>
      <c r="EK72" s="303"/>
      <c r="EL72" s="303"/>
      <c r="EM72" s="295"/>
      <c r="EO72" s="282"/>
      <c r="EP72" s="302"/>
      <c r="EQ72" s="302"/>
      <c r="ER72" s="276"/>
      <c r="ES72" s="302"/>
      <c r="ET72" s="302"/>
      <c r="EU72" s="282"/>
      <c r="EV72" s="303"/>
      <c r="EW72" s="303"/>
      <c r="EZ72" s="304"/>
      <c r="FA72" s="282"/>
      <c r="FB72" s="303"/>
      <c r="FC72" s="303"/>
      <c r="FE72" s="303"/>
      <c r="FF72" s="303"/>
      <c r="FG72" s="295"/>
      <c r="FI72" s="282"/>
      <c r="FJ72" s="302"/>
      <c r="FK72" s="302"/>
      <c r="FL72" s="276"/>
      <c r="FM72" s="302"/>
      <c r="FN72" s="302"/>
      <c r="FO72" s="282"/>
      <c r="FP72" s="303"/>
      <c r="FQ72" s="303"/>
      <c r="FT72" s="304"/>
      <c r="FU72" s="282"/>
      <c r="FV72" s="303"/>
      <c r="FW72" s="303"/>
      <c r="FY72" s="303"/>
      <c r="FZ72" s="303"/>
      <c r="GA72" s="295"/>
      <c r="GI72" s="306"/>
      <c r="GN72" s="304"/>
      <c r="GU72" s="295"/>
      <c r="HC72" s="306"/>
      <c r="HH72" s="304"/>
      <c r="HO72" s="295"/>
      <c r="HW72" s="306"/>
      <c r="IB72" s="304"/>
      <c r="II72" s="295"/>
      <c r="IQ72" s="306"/>
      <c r="IV72" s="304"/>
    </row>
    <row r="73" spans="2:256" s="301" customFormat="1" ht="13.5" customHeight="1">
      <c r="B73" s="276"/>
      <c r="C73" s="295"/>
      <c r="E73" s="282"/>
      <c r="F73" s="302"/>
      <c r="G73" s="303"/>
      <c r="H73" s="276"/>
      <c r="I73" s="302"/>
      <c r="J73" s="303"/>
      <c r="K73" s="282"/>
      <c r="L73" s="303"/>
      <c r="M73" s="303"/>
      <c r="P73" s="304"/>
      <c r="Q73" s="282"/>
      <c r="R73" s="303"/>
      <c r="S73" s="303"/>
      <c r="U73" s="303"/>
      <c r="V73" s="303"/>
      <c r="W73" s="295"/>
      <c r="Y73" s="282"/>
      <c r="Z73" s="302"/>
      <c r="AA73" s="302"/>
      <c r="AB73" s="276"/>
      <c r="AC73" s="302"/>
      <c r="AD73" s="302"/>
      <c r="AE73" s="282"/>
      <c r="AF73" s="303"/>
      <c r="AG73" s="303"/>
      <c r="AJ73" s="304"/>
      <c r="AK73" s="282"/>
      <c r="AM73" s="303"/>
      <c r="AO73" s="303"/>
      <c r="AP73" s="303"/>
      <c r="AQ73" s="295"/>
      <c r="AS73" s="282"/>
      <c r="AT73" s="302"/>
      <c r="AU73" s="302"/>
      <c r="AV73" s="276"/>
      <c r="AW73" s="302"/>
      <c r="AX73" s="302"/>
      <c r="AY73" s="282"/>
      <c r="AZ73" s="303"/>
      <c r="BA73" s="303"/>
      <c r="BD73" s="304"/>
      <c r="BE73" s="282"/>
      <c r="BF73" s="303"/>
      <c r="BG73" s="303"/>
      <c r="BI73" s="303"/>
      <c r="BJ73" s="303"/>
      <c r="BK73" s="295"/>
      <c r="BM73" s="282"/>
      <c r="BN73" s="302"/>
      <c r="BO73" s="302"/>
      <c r="BP73" s="276"/>
      <c r="BQ73" s="302"/>
      <c r="BR73" s="302"/>
      <c r="BS73" s="282"/>
      <c r="BT73" s="303"/>
      <c r="BU73" s="303"/>
      <c r="BX73" s="304"/>
      <c r="BY73" s="282"/>
      <c r="BZ73" s="303"/>
      <c r="CA73" s="303"/>
      <c r="CC73" s="303"/>
      <c r="CD73" s="303"/>
      <c r="CE73" s="282"/>
      <c r="CG73" s="282"/>
      <c r="CH73" s="302"/>
      <c r="CI73" s="302"/>
      <c r="CJ73" s="276"/>
      <c r="CK73" s="302"/>
      <c r="CL73" s="302"/>
      <c r="CM73" s="282"/>
      <c r="CN73" s="303"/>
      <c r="CO73" s="303"/>
      <c r="CR73" s="304"/>
      <c r="CS73" s="282"/>
      <c r="CT73" s="303"/>
      <c r="CU73" s="303"/>
      <c r="CW73" s="303"/>
      <c r="CX73" s="303"/>
      <c r="CY73" s="295"/>
      <c r="DA73" s="282"/>
      <c r="DB73" s="302"/>
      <c r="DC73" s="302"/>
      <c r="DD73" s="276"/>
      <c r="DE73" s="302"/>
      <c r="DF73" s="302"/>
      <c r="DG73" s="282"/>
      <c r="DH73" s="303"/>
      <c r="DI73" s="303"/>
      <c r="DL73" s="304"/>
      <c r="DM73" s="282"/>
      <c r="DN73" s="303"/>
      <c r="DO73" s="303"/>
      <c r="DQ73" s="303"/>
      <c r="DR73" s="303"/>
      <c r="DS73" s="295"/>
      <c r="DU73" s="282"/>
      <c r="DV73" s="302"/>
      <c r="DW73" s="302"/>
      <c r="DX73" s="276"/>
      <c r="DY73" s="302"/>
      <c r="DZ73" s="302"/>
      <c r="EA73" s="282"/>
      <c r="EC73" s="305"/>
      <c r="EF73" s="304"/>
      <c r="EG73" s="282"/>
      <c r="EH73" s="303"/>
      <c r="EI73" s="303"/>
      <c r="EK73" s="303"/>
      <c r="EL73" s="303"/>
      <c r="EM73" s="295"/>
      <c r="EO73" s="282"/>
      <c r="EP73" s="302"/>
      <c r="EQ73" s="302"/>
      <c r="ER73" s="276"/>
      <c r="ES73" s="302"/>
      <c r="ET73" s="302"/>
      <c r="EU73" s="282"/>
      <c r="EV73" s="303"/>
      <c r="EW73" s="303"/>
      <c r="EZ73" s="304"/>
      <c r="FA73" s="282"/>
      <c r="FB73" s="303"/>
      <c r="FC73" s="303"/>
      <c r="FE73" s="303"/>
      <c r="FF73" s="303"/>
      <c r="FG73" s="295"/>
      <c r="FI73" s="282"/>
      <c r="FJ73" s="302"/>
      <c r="FK73" s="302"/>
      <c r="FL73" s="276"/>
      <c r="FM73" s="302"/>
      <c r="FN73" s="302"/>
      <c r="FO73" s="282"/>
      <c r="FP73" s="303"/>
      <c r="FQ73" s="303"/>
      <c r="FT73" s="304"/>
      <c r="FU73" s="282"/>
      <c r="FV73" s="303"/>
      <c r="FW73" s="303"/>
      <c r="FY73" s="303"/>
      <c r="FZ73" s="303"/>
      <c r="GA73" s="295"/>
      <c r="GI73" s="306"/>
      <c r="GN73" s="304"/>
      <c r="GU73" s="295"/>
      <c r="HC73" s="306"/>
      <c r="HH73" s="304"/>
      <c r="HO73" s="295"/>
      <c r="HW73" s="306"/>
      <c r="IB73" s="304"/>
      <c r="II73" s="295"/>
      <c r="IQ73" s="306"/>
      <c r="IV73" s="304"/>
    </row>
    <row r="74" spans="2:256" s="301" customFormat="1" ht="13.5" customHeight="1">
      <c r="B74" s="276"/>
      <c r="C74" s="295"/>
      <c r="E74" s="282"/>
      <c r="F74" s="302"/>
      <c r="G74" s="303"/>
      <c r="H74" s="276"/>
      <c r="I74" s="302"/>
      <c r="J74" s="303"/>
      <c r="K74" s="282"/>
      <c r="L74" s="303"/>
      <c r="M74" s="303"/>
      <c r="P74" s="304"/>
      <c r="Q74" s="282"/>
      <c r="R74" s="303"/>
      <c r="S74" s="303"/>
      <c r="U74" s="303"/>
      <c r="V74" s="303"/>
      <c r="W74" s="295"/>
      <c r="Y74" s="282"/>
      <c r="Z74" s="302"/>
      <c r="AA74" s="302"/>
      <c r="AB74" s="276"/>
      <c r="AC74" s="302"/>
      <c r="AD74" s="302"/>
      <c r="AE74" s="282"/>
      <c r="AF74" s="303"/>
      <c r="AG74" s="303"/>
      <c r="AJ74" s="304"/>
      <c r="AK74" s="282"/>
      <c r="AM74" s="303"/>
      <c r="AO74" s="303"/>
      <c r="AP74" s="303"/>
      <c r="AQ74" s="295"/>
      <c r="AS74" s="282"/>
      <c r="AT74" s="302"/>
      <c r="AU74" s="302"/>
      <c r="AV74" s="276"/>
      <c r="AW74" s="302"/>
      <c r="AX74" s="302"/>
      <c r="AY74" s="282"/>
      <c r="AZ74" s="303"/>
      <c r="BA74" s="303"/>
      <c r="BD74" s="304"/>
      <c r="BE74" s="282"/>
      <c r="BF74" s="303"/>
      <c r="BG74" s="303"/>
      <c r="BI74" s="303"/>
      <c r="BJ74" s="303"/>
      <c r="BK74" s="295"/>
      <c r="BM74" s="282"/>
      <c r="BN74" s="302"/>
      <c r="BO74" s="302"/>
      <c r="BP74" s="276"/>
      <c r="BQ74" s="302"/>
      <c r="BR74" s="302"/>
      <c r="BS74" s="282"/>
      <c r="BT74" s="303"/>
      <c r="BU74" s="303"/>
      <c r="BX74" s="304"/>
      <c r="BY74" s="282"/>
      <c r="BZ74" s="303"/>
      <c r="CA74" s="303"/>
      <c r="CC74" s="303"/>
      <c r="CD74" s="303"/>
      <c r="CE74" s="282"/>
      <c r="CG74" s="282"/>
      <c r="CH74" s="302"/>
      <c r="CI74" s="302"/>
      <c r="CJ74" s="276"/>
      <c r="CK74" s="302"/>
      <c r="CL74" s="302"/>
      <c r="CM74" s="282"/>
      <c r="CN74" s="303"/>
      <c r="CO74" s="303"/>
      <c r="CR74" s="304"/>
      <c r="CS74" s="282"/>
      <c r="CT74" s="303"/>
      <c r="CU74" s="303"/>
      <c r="CW74" s="303"/>
      <c r="CX74" s="303"/>
      <c r="CY74" s="295"/>
      <c r="DA74" s="282"/>
      <c r="DB74" s="302"/>
      <c r="DC74" s="302"/>
      <c r="DD74" s="276"/>
      <c r="DE74" s="302"/>
      <c r="DF74" s="302"/>
      <c r="DG74" s="282"/>
      <c r="DH74" s="303"/>
      <c r="DI74" s="303"/>
      <c r="DL74" s="304"/>
      <c r="DM74" s="282"/>
      <c r="DN74" s="303"/>
      <c r="DO74" s="303"/>
      <c r="DQ74" s="303"/>
      <c r="DR74" s="303"/>
      <c r="DS74" s="295"/>
      <c r="DU74" s="282"/>
      <c r="DV74" s="302"/>
      <c r="DW74" s="302"/>
      <c r="DX74" s="276"/>
      <c r="DY74" s="302"/>
      <c r="DZ74" s="302"/>
      <c r="EA74" s="282"/>
      <c r="EC74" s="305"/>
      <c r="EF74" s="304"/>
      <c r="EG74" s="282"/>
      <c r="EH74" s="303"/>
      <c r="EI74" s="303"/>
      <c r="EK74" s="303"/>
      <c r="EL74" s="303"/>
      <c r="EM74" s="295"/>
      <c r="EO74" s="282"/>
      <c r="EP74" s="302"/>
      <c r="EQ74" s="302"/>
      <c r="ER74" s="276"/>
      <c r="ES74" s="302"/>
      <c r="ET74" s="302"/>
      <c r="EU74" s="282"/>
      <c r="EV74" s="303"/>
      <c r="EW74" s="303"/>
      <c r="EZ74" s="304"/>
      <c r="FA74" s="282"/>
      <c r="FB74" s="303"/>
      <c r="FC74" s="303"/>
      <c r="FE74" s="303"/>
      <c r="FF74" s="303"/>
      <c r="FG74" s="295"/>
      <c r="FI74" s="282"/>
      <c r="FJ74" s="302"/>
      <c r="FK74" s="302"/>
      <c r="FL74" s="276"/>
      <c r="FM74" s="302"/>
      <c r="FN74" s="302"/>
      <c r="FO74" s="282"/>
      <c r="FP74" s="303"/>
      <c r="FQ74" s="303"/>
      <c r="FT74" s="304"/>
      <c r="FU74" s="282"/>
      <c r="FV74" s="303"/>
      <c r="FW74" s="303"/>
      <c r="FY74" s="303"/>
      <c r="FZ74" s="303"/>
      <c r="GA74" s="295"/>
      <c r="GI74" s="306"/>
      <c r="GN74" s="304"/>
      <c r="GU74" s="295"/>
      <c r="HC74" s="306"/>
      <c r="HH74" s="304"/>
      <c r="HO74" s="295"/>
      <c r="HW74" s="306"/>
      <c r="IB74" s="304"/>
      <c r="II74" s="295"/>
      <c r="IQ74" s="306"/>
      <c r="IV74" s="304"/>
    </row>
    <row r="75" spans="2:256" s="301" customFormat="1" ht="13.5" customHeight="1">
      <c r="B75" s="276"/>
      <c r="C75" s="295"/>
      <c r="E75" s="282"/>
      <c r="F75" s="302"/>
      <c r="G75" s="303"/>
      <c r="H75" s="276"/>
      <c r="I75" s="302"/>
      <c r="J75" s="303"/>
      <c r="K75" s="282"/>
      <c r="L75" s="303"/>
      <c r="M75" s="303"/>
      <c r="P75" s="304"/>
      <c r="Q75" s="282"/>
      <c r="R75" s="303"/>
      <c r="S75" s="303"/>
      <c r="U75" s="303"/>
      <c r="V75" s="303"/>
      <c r="W75" s="295"/>
      <c r="Y75" s="282"/>
      <c r="Z75" s="302"/>
      <c r="AA75" s="302"/>
      <c r="AB75" s="276"/>
      <c r="AC75" s="302"/>
      <c r="AD75" s="302"/>
      <c r="AE75" s="282"/>
      <c r="AF75" s="303"/>
      <c r="AG75" s="303"/>
      <c r="AJ75" s="304"/>
      <c r="AK75" s="282"/>
      <c r="AM75" s="303"/>
      <c r="AO75" s="303"/>
      <c r="AP75" s="303"/>
      <c r="AQ75" s="295"/>
      <c r="AS75" s="282"/>
      <c r="AT75" s="302"/>
      <c r="AU75" s="302"/>
      <c r="AV75" s="276"/>
      <c r="AW75" s="302"/>
      <c r="AX75" s="302"/>
      <c r="AY75" s="282"/>
      <c r="AZ75" s="303"/>
      <c r="BA75" s="303"/>
      <c r="BD75" s="304"/>
      <c r="BE75" s="282"/>
      <c r="BF75" s="303"/>
      <c r="BG75" s="303"/>
      <c r="BI75" s="303"/>
      <c r="BJ75" s="303"/>
      <c r="BK75" s="295"/>
      <c r="BM75" s="282"/>
      <c r="BN75" s="302"/>
      <c r="BO75" s="302"/>
      <c r="BP75" s="276"/>
      <c r="BQ75" s="302"/>
      <c r="BR75" s="302"/>
      <c r="BS75" s="282"/>
      <c r="BT75" s="303"/>
      <c r="BU75" s="303"/>
      <c r="BX75" s="304"/>
      <c r="BY75" s="282"/>
      <c r="BZ75" s="303"/>
      <c r="CA75" s="303"/>
      <c r="CC75" s="303"/>
      <c r="CD75" s="303"/>
      <c r="CE75" s="282"/>
      <c r="CG75" s="282"/>
      <c r="CH75" s="302"/>
      <c r="CI75" s="302"/>
      <c r="CJ75" s="276"/>
      <c r="CK75" s="302"/>
      <c r="CL75" s="302"/>
      <c r="CM75" s="282"/>
      <c r="CN75" s="303"/>
      <c r="CO75" s="303"/>
      <c r="CR75" s="304"/>
      <c r="CS75" s="282"/>
      <c r="CT75" s="303"/>
      <c r="CU75" s="303"/>
      <c r="CW75" s="303"/>
      <c r="CX75" s="303"/>
      <c r="CY75" s="295"/>
      <c r="DA75" s="282"/>
      <c r="DB75" s="302"/>
      <c r="DC75" s="302"/>
      <c r="DD75" s="276"/>
      <c r="DE75" s="302"/>
      <c r="DF75" s="302"/>
      <c r="DG75" s="282"/>
      <c r="DH75" s="303"/>
      <c r="DI75" s="303"/>
      <c r="DL75" s="304"/>
      <c r="DM75" s="282"/>
      <c r="DN75" s="303"/>
      <c r="DO75" s="303"/>
      <c r="DQ75" s="303"/>
      <c r="DR75" s="303"/>
      <c r="DS75" s="295"/>
      <c r="DU75" s="282"/>
      <c r="DV75" s="302"/>
      <c r="DW75" s="302"/>
      <c r="DX75" s="276"/>
      <c r="DY75" s="302"/>
      <c r="DZ75" s="302"/>
      <c r="EA75" s="282"/>
      <c r="EC75" s="305"/>
      <c r="EF75" s="304"/>
      <c r="EG75" s="282"/>
      <c r="EH75" s="303"/>
      <c r="EI75" s="303"/>
      <c r="EK75" s="303"/>
      <c r="EL75" s="303"/>
      <c r="EM75" s="295"/>
      <c r="EO75" s="282"/>
      <c r="EP75" s="302"/>
      <c r="EQ75" s="302"/>
      <c r="ER75" s="276"/>
      <c r="ES75" s="302"/>
      <c r="ET75" s="302"/>
      <c r="EU75" s="282"/>
      <c r="EV75" s="303"/>
      <c r="EW75" s="303"/>
      <c r="EZ75" s="304"/>
      <c r="FA75" s="282"/>
      <c r="FB75" s="303"/>
      <c r="FC75" s="303"/>
      <c r="FE75" s="303"/>
      <c r="FF75" s="303"/>
      <c r="FG75" s="295"/>
      <c r="FI75" s="282"/>
      <c r="FJ75" s="302"/>
      <c r="FK75" s="302"/>
      <c r="FL75" s="276"/>
      <c r="FM75" s="302"/>
      <c r="FN75" s="302"/>
      <c r="FO75" s="282"/>
      <c r="FP75" s="303"/>
      <c r="FQ75" s="303"/>
      <c r="FT75" s="304"/>
      <c r="FU75" s="282"/>
      <c r="FV75" s="303"/>
      <c r="FW75" s="303"/>
      <c r="FY75" s="303"/>
      <c r="FZ75" s="303"/>
      <c r="GA75" s="295"/>
      <c r="GI75" s="306"/>
      <c r="GN75" s="304"/>
      <c r="GU75" s="295"/>
      <c r="HC75" s="306"/>
      <c r="HH75" s="304"/>
      <c r="HO75" s="295"/>
      <c r="HW75" s="306"/>
      <c r="IB75" s="304"/>
      <c r="II75" s="295"/>
      <c r="IQ75" s="306"/>
      <c r="IV75" s="304"/>
    </row>
    <row r="76" spans="2:256" s="301" customFormat="1" ht="13.5" customHeight="1">
      <c r="B76" s="276"/>
      <c r="C76" s="295"/>
      <c r="E76" s="282"/>
      <c r="F76" s="302"/>
      <c r="G76" s="303"/>
      <c r="H76" s="276"/>
      <c r="I76" s="302"/>
      <c r="J76" s="303"/>
      <c r="K76" s="282"/>
      <c r="L76" s="303"/>
      <c r="M76" s="303"/>
      <c r="P76" s="304"/>
      <c r="Q76" s="282"/>
      <c r="R76" s="303"/>
      <c r="S76" s="303"/>
      <c r="U76" s="303"/>
      <c r="V76" s="303"/>
      <c r="W76" s="295"/>
      <c r="Y76" s="282"/>
      <c r="Z76" s="302"/>
      <c r="AA76" s="302"/>
      <c r="AB76" s="276"/>
      <c r="AC76" s="302"/>
      <c r="AD76" s="302"/>
      <c r="AE76" s="282"/>
      <c r="AF76" s="303"/>
      <c r="AG76" s="303"/>
      <c r="AJ76" s="304"/>
      <c r="AK76" s="282"/>
      <c r="AM76" s="303"/>
      <c r="AO76" s="303"/>
      <c r="AP76" s="303"/>
      <c r="AQ76" s="295"/>
      <c r="AS76" s="282"/>
      <c r="AT76" s="302"/>
      <c r="AU76" s="302"/>
      <c r="AV76" s="276"/>
      <c r="AW76" s="302"/>
      <c r="AX76" s="302"/>
      <c r="AY76" s="282"/>
      <c r="AZ76" s="303"/>
      <c r="BA76" s="303"/>
      <c r="BD76" s="304"/>
      <c r="BE76" s="282"/>
      <c r="BF76" s="303"/>
      <c r="BG76" s="303"/>
      <c r="BI76" s="303"/>
      <c r="BJ76" s="303"/>
      <c r="BK76" s="295"/>
      <c r="BM76" s="282"/>
      <c r="BN76" s="302"/>
      <c r="BO76" s="302"/>
      <c r="BP76" s="276"/>
      <c r="BQ76" s="302"/>
      <c r="BR76" s="302"/>
      <c r="BS76" s="282"/>
      <c r="BT76" s="303"/>
      <c r="BU76" s="303"/>
      <c r="BX76" s="304"/>
      <c r="BY76" s="282"/>
      <c r="BZ76" s="303"/>
      <c r="CA76" s="303"/>
      <c r="CC76" s="303"/>
      <c r="CD76" s="303"/>
      <c r="CE76" s="282"/>
      <c r="CG76" s="282"/>
      <c r="CH76" s="302"/>
      <c r="CI76" s="302"/>
      <c r="CJ76" s="276"/>
      <c r="CK76" s="302"/>
      <c r="CL76" s="302"/>
      <c r="CM76" s="282"/>
      <c r="CN76" s="303"/>
      <c r="CO76" s="303"/>
      <c r="CR76" s="304"/>
      <c r="CS76" s="282"/>
      <c r="CT76" s="303"/>
      <c r="CU76" s="303"/>
      <c r="CW76" s="303"/>
      <c r="CX76" s="303"/>
      <c r="CY76" s="295"/>
      <c r="DA76" s="282"/>
      <c r="DB76" s="302"/>
      <c r="DC76" s="302"/>
      <c r="DD76" s="276"/>
      <c r="DE76" s="302"/>
      <c r="DF76" s="302"/>
      <c r="DG76" s="282"/>
      <c r="DH76" s="303"/>
      <c r="DI76" s="303"/>
      <c r="DL76" s="304"/>
      <c r="DM76" s="282"/>
      <c r="DN76" s="303"/>
      <c r="DO76" s="303"/>
      <c r="DQ76" s="303"/>
      <c r="DR76" s="303"/>
      <c r="DS76" s="295"/>
      <c r="DU76" s="282"/>
      <c r="DV76" s="302"/>
      <c r="DW76" s="302"/>
      <c r="DX76" s="276"/>
      <c r="DY76" s="302"/>
      <c r="DZ76" s="302"/>
      <c r="EA76" s="282"/>
      <c r="EC76" s="305"/>
      <c r="EF76" s="304"/>
      <c r="EG76" s="282"/>
      <c r="EH76" s="303"/>
      <c r="EI76" s="303"/>
      <c r="EK76" s="303"/>
      <c r="EL76" s="303"/>
      <c r="EM76" s="295"/>
      <c r="EO76" s="282"/>
      <c r="EP76" s="302"/>
      <c r="EQ76" s="302"/>
      <c r="ER76" s="276"/>
      <c r="ES76" s="302"/>
      <c r="ET76" s="302"/>
      <c r="EU76" s="282"/>
      <c r="EV76" s="303"/>
      <c r="EW76" s="303"/>
      <c r="EZ76" s="304"/>
      <c r="FA76" s="282"/>
      <c r="FB76" s="303"/>
      <c r="FC76" s="303"/>
      <c r="FE76" s="303"/>
      <c r="FF76" s="303"/>
      <c r="FG76" s="295"/>
      <c r="FI76" s="282"/>
      <c r="FJ76" s="302"/>
      <c r="FK76" s="302"/>
      <c r="FL76" s="276"/>
      <c r="FM76" s="302"/>
      <c r="FN76" s="302"/>
      <c r="FO76" s="282"/>
      <c r="FP76" s="303"/>
      <c r="FQ76" s="303"/>
      <c r="FT76" s="304"/>
      <c r="FU76" s="282"/>
      <c r="FV76" s="303"/>
      <c r="FW76" s="303"/>
      <c r="FY76" s="303"/>
      <c r="FZ76" s="303"/>
      <c r="GA76" s="295"/>
      <c r="GI76" s="306"/>
      <c r="GN76" s="304"/>
      <c r="GU76" s="295"/>
      <c r="HC76" s="306"/>
      <c r="HH76" s="304"/>
      <c r="HO76" s="295"/>
      <c r="HW76" s="306"/>
      <c r="IB76" s="304"/>
      <c r="II76" s="295"/>
      <c r="IQ76" s="306"/>
      <c r="IV76" s="304"/>
    </row>
    <row r="77" spans="2:256" s="301" customFormat="1" ht="13.5" customHeight="1">
      <c r="B77" s="276"/>
      <c r="C77" s="295"/>
      <c r="E77" s="282"/>
      <c r="F77" s="302"/>
      <c r="G77" s="303"/>
      <c r="H77" s="276"/>
      <c r="I77" s="302"/>
      <c r="J77" s="303"/>
      <c r="K77" s="282"/>
      <c r="L77" s="303"/>
      <c r="M77" s="303"/>
      <c r="P77" s="304"/>
      <c r="Q77" s="282"/>
      <c r="R77" s="303"/>
      <c r="S77" s="303"/>
      <c r="U77" s="303"/>
      <c r="V77" s="303"/>
      <c r="W77" s="295"/>
      <c r="Y77" s="282"/>
      <c r="Z77" s="302"/>
      <c r="AA77" s="302"/>
      <c r="AB77" s="276"/>
      <c r="AC77" s="302"/>
      <c r="AD77" s="302"/>
      <c r="AE77" s="282"/>
      <c r="AF77" s="303"/>
      <c r="AG77" s="303"/>
      <c r="AJ77" s="304"/>
      <c r="AK77" s="282"/>
      <c r="AM77" s="303"/>
      <c r="AO77" s="303"/>
      <c r="AP77" s="303"/>
      <c r="AQ77" s="295"/>
      <c r="AS77" s="282"/>
      <c r="AT77" s="302"/>
      <c r="AU77" s="302"/>
      <c r="AV77" s="276"/>
      <c r="AW77" s="302"/>
      <c r="AX77" s="302"/>
      <c r="AY77" s="282"/>
      <c r="AZ77" s="303"/>
      <c r="BA77" s="303"/>
      <c r="BD77" s="304"/>
      <c r="BE77" s="282"/>
      <c r="BF77" s="303"/>
      <c r="BG77" s="303"/>
      <c r="BI77" s="303"/>
      <c r="BJ77" s="303"/>
      <c r="BK77" s="295"/>
      <c r="BM77" s="282"/>
      <c r="BN77" s="302"/>
      <c r="BO77" s="302"/>
      <c r="BP77" s="276"/>
      <c r="BQ77" s="302"/>
      <c r="BR77" s="302"/>
      <c r="BS77" s="282"/>
      <c r="BT77" s="303"/>
      <c r="BU77" s="303"/>
      <c r="BX77" s="304"/>
      <c r="BY77" s="282"/>
      <c r="BZ77" s="303"/>
      <c r="CA77" s="303"/>
      <c r="CC77" s="303"/>
      <c r="CD77" s="303"/>
      <c r="CE77" s="282"/>
      <c r="CG77" s="282"/>
      <c r="CH77" s="302"/>
      <c r="CI77" s="302"/>
      <c r="CJ77" s="276"/>
      <c r="CK77" s="302"/>
      <c r="CL77" s="302"/>
      <c r="CM77" s="282"/>
      <c r="CN77" s="303"/>
      <c r="CO77" s="303"/>
      <c r="CR77" s="304"/>
      <c r="CS77" s="282"/>
      <c r="CT77" s="303"/>
      <c r="CU77" s="303"/>
      <c r="CW77" s="303"/>
      <c r="CX77" s="303"/>
      <c r="CY77" s="295"/>
      <c r="DA77" s="282"/>
      <c r="DB77" s="302"/>
      <c r="DC77" s="302"/>
      <c r="DD77" s="276"/>
      <c r="DE77" s="302"/>
      <c r="DF77" s="302"/>
      <c r="DG77" s="282"/>
      <c r="DH77" s="303"/>
      <c r="DI77" s="303"/>
      <c r="DL77" s="304"/>
      <c r="DM77" s="282"/>
      <c r="DN77" s="303"/>
      <c r="DO77" s="303"/>
      <c r="DQ77" s="303"/>
      <c r="DR77" s="303"/>
      <c r="DS77" s="295"/>
      <c r="DU77" s="282"/>
      <c r="DV77" s="302"/>
      <c r="DW77" s="302"/>
      <c r="DX77" s="276"/>
      <c r="DY77" s="302"/>
      <c r="DZ77" s="302"/>
      <c r="EA77" s="282"/>
      <c r="EC77" s="305"/>
      <c r="EF77" s="304"/>
      <c r="EG77" s="282"/>
      <c r="EH77" s="303"/>
      <c r="EI77" s="303"/>
      <c r="EK77" s="303"/>
      <c r="EL77" s="303"/>
      <c r="EM77" s="295"/>
      <c r="EO77" s="282"/>
      <c r="EP77" s="302"/>
      <c r="EQ77" s="302"/>
      <c r="ER77" s="276"/>
      <c r="ES77" s="302"/>
      <c r="ET77" s="302"/>
      <c r="EU77" s="282"/>
      <c r="EV77" s="303"/>
      <c r="EW77" s="303"/>
      <c r="EZ77" s="304"/>
      <c r="FA77" s="282"/>
      <c r="FB77" s="303"/>
      <c r="FC77" s="303"/>
      <c r="FE77" s="303"/>
      <c r="FF77" s="303"/>
      <c r="FG77" s="295"/>
      <c r="FI77" s="282"/>
      <c r="FJ77" s="302"/>
      <c r="FK77" s="302"/>
      <c r="FL77" s="276"/>
      <c r="FM77" s="302"/>
      <c r="FN77" s="302"/>
      <c r="FO77" s="282"/>
      <c r="FP77" s="303"/>
      <c r="FQ77" s="303"/>
      <c r="FT77" s="304"/>
      <c r="FU77" s="282"/>
      <c r="FV77" s="303"/>
      <c r="FW77" s="303"/>
      <c r="FY77" s="303"/>
      <c r="FZ77" s="303"/>
      <c r="GA77" s="295"/>
      <c r="GI77" s="306"/>
      <c r="GN77" s="304"/>
      <c r="GU77" s="295"/>
      <c r="HC77" s="306"/>
      <c r="HH77" s="304"/>
      <c r="HO77" s="295"/>
      <c r="HW77" s="306"/>
      <c r="IB77" s="304"/>
      <c r="II77" s="295"/>
      <c r="IQ77" s="306"/>
      <c r="IV77" s="304"/>
    </row>
    <row r="78" spans="2:256" s="301" customFormat="1" ht="13.5" customHeight="1">
      <c r="B78" s="276"/>
      <c r="C78" s="295"/>
      <c r="E78" s="282"/>
      <c r="F78" s="302"/>
      <c r="G78" s="303"/>
      <c r="H78" s="276"/>
      <c r="I78" s="302"/>
      <c r="J78" s="303"/>
      <c r="K78" s="282"/>
      <c r="L78" s="303"/>
      <c r="M78" s="303"/>
      <c r="P78" s="304"/>
      <c r="Q78" s="282"/>
      <c r="R78" s="303"/>
      <c r="S78" s="303"/>
      <c r="U78" s="303"/>
      <c r="V78" s="303"/>
      <c r="W78" s="295"/>
      <c r="Y78" s="282"/>
      <c r="Z78" s="302"/>
      <c r="AA78" s="302"/>
      <c r="AB78" s="276"/>
      <c r="AC78" s="302"/>
      <c r="AD78" s="302"/>
      <c r="AE78" s="282"/>
      <c r="AF78" s="303"/>
      <c r="AG78" s="303"/>
      <c r="AJ78" s="304"/>
      <c r="AK78" s="282"/>
      <c r="AM78" s="303"/>
      <c r="AO78" s="303"/>
      <c r="AP78" s="303"/>
      <c r="AQ78" s="295"/>
      <c r="AS78" s="282"/>
      <c r="AT78" s="302"/>
      <c r="AU78" s="302"/>
      <c r="AV78" s="276"/>
      <c r="AW78" s="302"/>
      <c r="AX78" s="302"/>
      <c r="AY78" s="282"/>
      <c r="AZ78" s="303"/>
      <c r="BA78" s="303"/>
      <c r="BD78" s="304"/>
      <c r="BE78" s="282"/>
      <c r="BF78" s="303"/>
      <c r="BG78" s="303"/>
      <c r="BI78" s="303"/>
      <c r="BJ78" s="303"/>
      <c r="BK78" s="295"/>
      <c r="BM78" s="282"/>
      <c r="BN78" s="302"/>
      <c r="BO78" s="302"/>
      <c r="BP78" s="276"/>
      <c r="BQ78" s="302"/>
      <c r="BR78" s="302"/>
      <c r="BS78" s="282"/>
      <c r="BT78" s="303"/>
      <c r="BU78" s="303"/>
      <c r="BX78" s="304"/>
      <c r="BY78" s="282"/>
      <c r="BZ78" s="303"/>
      <c r="CA78" s="303"/>
      <c r="CC78" s="303"/>
      <c r="CD78" s="303"/>
      <c r="CE78" s="282"/>
      <c r="CG78" s="282"/>
      <c r="CH78" s="302"/>
      <c r="CI78" s="302"/>
      <c r="CJ78" s="276"/>
      <c r="CK78" s="302"/>
      <c r="CL78" s="302"/>
      <c r="CM78" s="282"/>
      <c r="CN78" s="303"/>
      <c r="CO78" s="303"/>
      <c r="CR78" s="304"/>
      <c r="CS78" s="282"/>
      <c r="CT78" s="303"/>
      <c r="CU78" s="303"/>
      <c r="CW78" s="303"/>
      <c r="CX78" s="303"/>
      <c r="CY78" s="295"/>
      <c r="DA78" s="282"/>
      <c r="DB78" s="302"/>
      <c r="DC78" s="302"/>
      <c r="DD78" s="276"/>
      <c r="DE78" s="302"/>
      <c r="DF78" s="302"/>
      <c r="DG78" s="282"/>
      <c r="DH78" s="303"/>
      <c r="DI78" s="303"/>
      <c r="DL78" s="304"/>
      <c r="DM78" s="282"/>
      <c r="DN78" s="303"/>
      <c r="DO78" s="303"/>
      <c r="DQ78" s="303"/>
      <c r="DR78" s="303"/>
      <c r="DS78" s="295"/>
      <c r="DU78" s="282"/>
      <c r="DV78" s="302"/>
      <c r="DW78" s="302"/>
      <c r="DX78" s="276"/>
      <c r="DY78" s="302"/>
      <c r="DZ78" s="302"/>
      <c r="EA78" s="282"/>
      <c r="EC78" s="305"/>
      <c r="EF78" s="304"/>
      <c r="EG78" s="282"/>
      <c r="EH78" s="303"/>
      <c r="EI78" s="303"/>
      <c r="EK78" s="303"/>
      <c r="EL78" s="303"/>
      <c r="EM78" s="295"/>
      <c r="EO78" s="282"/>
      <c r="EP78" s="302"/>
      <c r="EQ78" s="302"/>
      <c r="ER78" s="276"/>
      <c r="ES78" s="302"/>
      <c r="ET78" s="302"/>
      <c r="EU78" s="282"/>
      <c r="EV78" s="303"/>
      <c r="EW78" s="303"/>
      <c r="EZ78" s="304"/>
      <c r="FA78" s="282"/>
      <c r="FB78" s="303"/>
      <c r="FC78" s="303"/>
      <c r="FE78" s="303"/>
      <c r="FF78" s="303"/>
      <c r="FG78" s="295"/>
      <c r="FI78" s="282"/>
      <c r="FJ78" s="302"/>
      <c r="FK78" s="302"/>
      <c r="FL78" s="276"/>
      <c r="FM78" s="302"/>
      <c r="FN78" s="302"/>
      <c r="FO78" s="282"/>
      <c r="FP78" s="303"/>
      <c r="FQ78" s="303"/>
      <c r="FT78" s="304"/>
      <c r="FU78" s="282"/>
      <c r="FV78" s="303"/>
      <c r="FW78" s="303"/>
      <c r="FY78" s="303"/>
      <c r="FZ78" s="303"/>
      <c r="GA78" s="295"/>
      <c r="GI78" s="306"/>
      <c r="GN78" s="304"/>
      <c r="GU78" s="295"/>
      <c r="HC78" s="306"/>
      <c r="HH78" s="304"/>
      <c r="HO78" s="295"/>
      <c r="HW78" s="306"/>
      <c r="IB78" s="304"/>
      <c r="II78" s="295"/>
      <c r="IQ78" s="306"/>
      <c r="IV78" s="304"/>
    </row>
    <row r="79" spans="2:256" s="301" customFormat="1" ht="13.5" customHeight="1">
      <c r="B79" s="276"/>
      <c r="C79" s="295"/>
      <c r="E79" s="282"/>
      <c r="F79" s="302"/>
      <c r="G79" s="303"/>
      <c r="H79" s="276"/>
      <c r="I79" s="302"/>
      <c r="J79" s="303"/>
      <c r="K79" s="282"/>
      <c r="L79" s="303"/>
      <c r="M79" s="303"/>
      <c r="P79" s="304"/>
      <c r="Q79" s="282"/>
      <c r="R79" s="303"/>
      <c r="S79" s="303"/>
      <c r="U79" s="303"/>
      <c r="V79" s="303"/>
      <c r="W79" s="295"/>
      <c r="Y79" s="282"/>
      <c r="Z79" s="302"/>
      <c r="AA79" s="302"/>
      <c r="AB79" s="276"/>
      <c r="AC79" s="302"/>
      <c r="AD79" s="302"/>
      <c r="AE79" s="282"/>
      <c r="AF79" s="303"/>
      <c r="AG79" s="303"/>
      <c r="AJ79" s="304"/>
      <c r="AK79" s="282"/>
      <c r="AM79" s="303"/>
      <c r="AO79" s="303"/>
      <c r="AP79" s="303"/>
      <c r="AQ79" s="295"/>
      <c r="AS79" s="282"/>
      <c r="AT79" s="302"/>
      <c r="AU79" s="302"/>
      <c r="AV79" s="276"/>
      <c r="AW79" s="302"/>
      <c r="AX79" s="302"/>
      <c r="AY79" s="282"/>
      <c r="AZ79" s="303"/>
      <c r="BA79" s="303"/>
      <c r="BD79" s="304"/>
      <c r="BE79" s="282"/>
      <c r="BF79" s="303"/>
      <c r="BG79" s="303"/>
      <c r="BI79" s="303"/>
      <c r="BJ79" s="303"/>
      <c r="BK79" s="295"/>
      <c r="BM79" s="282"/>
      <c r="BN79" s="302"/>
      <c r="BO79" s="302"/>
      <c r="BP79" s="276"/>
      <c r="BQ79" s="302"/>
      <c r="BR79" s="302"/>
      <c r="BS79" s="282"/>
      <c r="BT79" s="303"/>
      <c r="BU79" s="303"/>
      <c r="BX79" s="304"/>
      <c r="BY79" s="282"/>
      <c r="BZ79" s="303"/>
      <c r="CA79" s="303"/>
      <c r="CC79" s="303"/>
      <c r="CD79" s="303"/>
      <c r="CE79" s="282"/>
      <c r="CG79" s="282"/>
      <c r="CH79" s="302"/>
      <c r="CI79" s="302"/>
      <c r="CJ79" s="276"/>
      <c r="CK79" s="302"/>
      <c r="CL79" s="302"/>
      <c r="CM79" s="282"/>
      <c r="CN79" s="303"/>
      <c r="CO79" s="303"/>
      <c r="CR79" s="304"/>
      <c r="CS79" s="282"/>
      <c r="CT79" s="303"/>
      <c r="CU79" s="303"/>
      <c r="CW79" s="303"/>
      <c r="CX79" s="303"/>
      <c r="CY79" s="295"/>
      <c r="DA79" s="282"/>
      <c r="DB79" s="302"/>
      <c r="DC79" s="302"/>
      <c r="DD79" s="276"/>
      <c r="DE79" s="302"/>
      <c r="DF79" s="302"/>
      <c r="DG79" s="282"/>
      <c r="DH79" s="303"/>
      <c r="DI79" s="303"/>
      <c r="DL79" s="304"/>
      <c r="DM79" s="282"/>
      <c r="DN79" s="303"/>
      <c r="DO79" s="303"/>
      <c r="DQ79" s="303"/>
      <c r="DR79" s="303"/>
      <c r="DS79" s="295"/>
      <c r="DU79" s="282"/>
      <c r="DV79" s="302"/>
      <c r="DW79" s="302"/>
      <c r="DX79" s="276"/>
      <c r="DY79" s="302"/>
      <c r="DZ79" s="302"/>
      <c r="EA79" s="282"/>
      <c r="EC79" s="305"/>
      <c r="EF79" s="304"/>
      <c r="EG79" s="282"/>
      <c r="EH79" s="303"/>
      <c r="EI79" s="303"/>
      <c r="EK79" s="303"/>
      <c r="EL79" s="303"/>
      <c r="EM79" s="295"/>
      <c r="EO79" s="282"/>
      <c r="EP79" s="302"/>
      <c r="EQ79" s="302"/>
      <c r="ER79" s="276"/>
      <c r="ES79" s="302"/>
      <c r="ET79" s="302"/>
      <c r="EU79" s="282"/>
      <c r="EV79" s="303"/>
      <c r="EW79" s="303"/>
      <c r="EZ79" s="304"/>
      <c r="FA79" s="282"/>
      <c r="FB79" s="303"/>
      <c r="FC79" s="303"/>
      <c r="FE79" s="303"/>
      <c r="FF79" s="303"/>
      <c r="FG79" s="295"/>
      <c r="FI79" s="282"/>
      <c r="FJ79" s="302"/>
      <c r="FK79" s="302"/>
      <c r="FL79" s="276"/>
      <c r="FM79" s="302"/>
      <c r="FN79" s="302"/>
      <c r="FO79" s="282"/>
      <c r="FP79" s="303"/>
      <c r="FQ79" s="303"/>
      <c r="FT79" s="304"/>
      <c r="FU79" s="282"/>
      <c r="FV79" s="303"/>
      <c r="FW79" s="303"/>
      <c r="FY79" s="303"/>
      <c r="FZ79" s="303"/>
      <c r="GA79" s="295"/>
      <c r="GI79" s="306"/>
      <c r="GN79" s="304"/>
      <c r="GU79" s="295"/>
      <c r="HC79" s="306"/>
      <c r="HH79" s="304"/>
      <c r="HO79" s="295"/>
      <c r="HW79" s="306"/>
      <c r="IB79" s="304"/>
      <c r="II79" s="295"/>
      <c r="IQ79" s="306"/>
      <c r="IV79" s="304"/>
    </row>
    <row r="80" spans="2:256" s="301" customFormat="1" ht="13.5" customHeight="1">
      <c r="B80" s="276"/>
      <c r="C80" s="295"/>
      <c r="E80" s="282"/>
      <c r="F80" s="302"/>
      <c r="G80" s="303"/>
      <c r="H80" s="276"/>
      <c r="I80" s="302"/>
      <c r="J80" s="303"/>
      <c r="K80" s="282"/>
      <c r="L80" s="303"/>
      <c r="M80" s="303"/>
      <c r="P80" s="304"/>
      <c r="Q80" s="282"/>
      <c r="R80" s="303"/>
      <c r="S80" s="303"/>
      <c r="U80" s="303"/>
      <c r="V80" s="303"/>
      <c r="W80" s="295"/>
      <c r="Y80" s="282"/>
      <c r="Z80" s="302"/>
      <c r="AA80" s="302"/>
      <c r="AB80" s="276"/>
      <c r="AC80" s="302"/>
      <c r="AD80" s="302"/>
      <c r="AE80" s="282"/>
      <c r="AF80" s="303"/>
      <c r="AG80" s="303"/>
      <c r="AJ80" s="304"/>
      <c r="AK80" s="282"/>
      <c r="AM80" s="303"/>
      <c r="AO80" s="303"/>
      <c r="AP80" s="303"/>
      <c r="AQ80" s="295"/>
      <c r="AS80" s="282"/>
      <c r="AT80" s="302"/>
      <c r="AU80" s="302"/>
      <c r="AV80" s="276"/>
      <c r="AW80" s="302"/>
      <c r="AX80" s="302"/>
      <c r="AY80" s="282"/>
      <c r="AZ80" s="303"/>
      <c r="BA80" s="303"/>
      <c r="BD80" s="304"/>
      <c r="BE80" s="282"/>
      <c r="BF80" s="303"/>
      <c r="BG80" s="303"/>
      <c r="BI80" s="303"/>
      <c r="BJ80" s="303"/>
      <c r="BK80" s="295"/>
      <c r="BM80" s="282"/>
      <c r="BN80" s="302"/>
      <c r="BO80" s="302"/>
      <c r="BP80" s="276"/>
      <c r="BQ80" s="302"/>
      <c r="BR80" s="302"/>
      <c r="BS80" s="282"/>
      <c r="BT80" s="303"/>
      <c r="BU80" s="303"/>
      <c r="BX80" s="304"/>
      <c r="BY80" s="282"/>
      <c r="BZ80" s="303"/>
      <c r="CA80" s="303"/>
      <c r="CC80" s="303"/>
      <c r="CD80" s="303"/>
      <c r="CE80" s="282"/>
      <c r="CG80" s="282"/>
      <c r="CH80" s="302"/>
      <c r="CI80" s="302"/>
      <c r="CJ80" s="276"/>
      <c r="CK80" s="302"/>
      <c r="CL80" s="302"/>
      <c r="CM80" s="282"/>
      <c r="CN80" s="303"/>
      <c r="CO80" s="303"/>
      <c r="CR80" s="304"/>
      <c r="CS80" s="282"/>
      <c r="CT80" s="303"/>
      <c r="CU80" s="303"/>
      <c r="CW80" s="303"/>
      <c r="CX80" s="303"/>
      <c r="CY80" s="295"/>
      <c r="DA80" s="282"/>
      <c r="DB80" s="302"/>
      <c r="DC80" s="302"/>
      <c r="DD80" s="276"/>
      <c r="DE80" s="302"/>
      <c r="DF80" s="302"/>
      <c r="DG80" s="282"/>
      <c r="DH80" s="303"/>
      <c r="DI80" s="303"/>
      <c r="DL80" s="304"/>
      <c r="DM80" s="282"/>
      <c r="DN80" s="303"/>
      <c r="DO80" s="303"/>
      <c r="DQ80" s="303"/>
      <c r="DR80" s="303"/>
      <c r="DS80" s="295"/>
      <c r="DU80" s="282"/>
      <c r="DV80" s="302"/>
      <c r="DW80" s="302"/>
      <c r="DX80" s="276"/>
      <c r="DY80" s="302"/>
      <c r="DZ80" s="302"/>
      <c r="EA80" s="282"/>
      <c r="EC80" s="305"/>
      <c r="EF80" s="304"/>
      <c r="EG80" s="282"/>
      <c r="EH80" s="303"/>
      <c r="EI80" s="303"/>
      <c r="EK80" s="303"/>
      <c r="EL80" s="303"/>
      <c r="EM80" s="295"/>
      <c r="EO80" s="282"/>
      <c r="EP80" s="302"/>
      <c r="EQ80" s="302"/>
      <c r="ER80" s="276"/>
      <c r="ES80" s="302"/>
      <c r="ET80" s="302"/>
      <c r="EU80" s="282"/>
      <c r="EV80" s="303"/>
      <c r="EW80" s="303"/>
      <c r="EZ80" s="304"/>
      <c r="FA80" s="282"/>
      <c r="FB80" s="303"/>
      <c r="FC80" s="303"/>
      <c r="FE80" s="303"/>
      <c r="FF80" s="303"/>
      <c r="FG80" s="295"/>
      <c r="FI80" s="282"/>
      <c r="FJ80" s="302"/>
      <c r="FK80" s="302"/>
      <c r="FL80" s="276"/>
      <c r="FM80" s="302"/>
      <c r="FN80" s="302"/>
      <c r="FO80" s="282"/>
      <c r="FP80" s="303"/>
      <c r="FQ80" s="303"/>
      <c r="FT80" s="304"/>
      <c r="FU80" s="282"/>
      <c r="FV80" s="303"/>
      <c r="FW80" s="303"/>
      <c r="FY80" s="303"/>
      <c r="FZ80" s="303"/>
      <c r="GA80" s="295"/>
      <c r="GI80" s="306"/>
      <c r="GN80" s="304"/>
      <c r="GU80" s="295"/>
      <c r="HC80" s="306"/>
      <c r="HH80" s="304"/>
      <c r="HO80" s="295"/>
      <c r="HW80" s="306"/>
      <c r="IB80" s="304"/>
      <c r="II80" s="295"/>
      <c r="IQ80" s="306"/>
      <c r="IV80" s="304"/>
    </row>
    <row r="81" spans="1:256" s="301" customFormat="1" ht="13.5" customHeight="1">
      <c r="B81" s="276"/>
      <c r="C81" s="295"/>
      <c r="E81" s="282"/>
      <c r="F81" s="302"/>
      <c r="G81" s="303"/>
      <c r="H81" s="276"/>
      <c r="I81" s="302"/>
      <c r="J81" s="303"/>
      <c r="K81" s="282"/>
      <c r="L81" s="303"/>
      <c r="M81" s="303"/>
      <c r="P81" s="304"/>
      <c r="Q81" s="282"/>
      <c r="R81" s="303"/>
      <c r="S81" s="303"/>
      <c r="U81" s="303"/>
      <c r="V81" s="303"/>
      <c r="W81" s="295"/>
      <c r="Y81" s="282"/>
      <c r="Z81" s="302"/>
      <c r="AA81" s="302"/>
      <c r="AB81" s="276"/>
      <c r="AC81" s="302"/>
      <c r="AD81" s="302"/>
      <c r="AE81" s="282"/>
      <c r="AF81" s="303"/>
      <c r="AG81" s="303"/>
      <c r="AJ81" s="304"/>
      <c r="AK81" s="282"/>
      <c r="AM81" s="303"/>
      <c r="AO81" s="303"/>
      <c r="AP81" s="303"/>
      <c r="AQ81" s="295"/>
      <c r="AS81" s="282"/>
      <c r="AT81" s="302"/>
      <c r="AU81" s="302"/>
      <c r="AV81" s="276"/>
      <c r="AW81" s="302"/>
      <c r="AX81" s="302"/>
      <c r="AY81" s="282"/>
      <c r="AZ81" s="303"/>
      <c r="BA81" s="303"/>
      <c r="BD81" s="304"/>
      <c r="BE81" s="282"/>
      <c r="BF81" s="303"/>
      <c r="BG81" s="303"/>
      <c r="BI81" s="303"/>
      <c r="BJ81" s="303"/>
      <c r="BK81" s="295"/>
      <c r="BM81" s="282"/>
      <c r="BN81" s="302"/>
      <c r="BO81" s="302"/>
      <c r="BP81" s="276"/>
      <c r="BQ81" s="302"/>
      <c r="BR81" s="302"/>
      <c r="BS81" s="282"/>
      <c r="BT81" s="303"/>
      <c r="BU81" s="303"/>
      <c r="BX81" s="304"/>
      <c r="BY81" s="282"/>
      <c r="BZ81" s="303"/>
      <c r="CA81" s="303"/>
      <c r="CC81" s="303"/>
      <c r="CD81" s="303"/>
      <c r="CE81" s="282"/>
      <c r="CG81" s="282"/>
      <c r="CH81" s="302"/>
      <c r="CI81" s="302"/>
      <c r="CJ81" s="276"/>
      <c r="CK81" s="302"/>
      <c r="CL81" s="302"/>
      <c r="CM81" s="282"/>
      <c r="CN81" s="303"/>
      <c r="CO81" s="303"/>
      <c r="CR81" s="304"/>
      <c r="CS81" s="282"/>
      <c r="CT81" s="303"/>
      <c r="CU81" s="303"/>
      <c r="CW81" s="303"/>
      <c r="CX81" s="303"/>
      <c r="CY81" s="295"/>
      <c r="DA81" s="282"/>
      <c r="DB81" s="302"/>
      <c r="DC81" s="302"/>
      <c r="DD81" s="276"/>
      <c r="DE81" s="302"/>
      <c r="DF81" s="302"/>
      <c r="DG81" s="282"/>
      <c r="DH81" s="303"/>
      <c r="DI81" s="303"/>
      <c r="DL81" s="304"/>
      <c r="DM81" s="282"/>
      <c r="DN81" s="303"/>
      <c r="DO81" s="303"/>
      <c r="DQ81" s="303"/>
      <c r="DR81" s="303"/>
      <c r="DS81" s="295"/>
      <c r="DU81" s="282"/>
      <c r="DV81" s="302"/>
      <c r="DW81" s="302"/>
      <c r="DX81" s="276"/>
      <c r="DY81" s="302"/>
      <c r="DZ81" s="302"/>
      <c r="EA81" s="282"/>
      <c r="EC81" s="305"/>
      <c r="EF81" s="304"/>
      <c r="EG81" s="282"/>
      <c r="EH81" s="303"/>
      <c r="EI81" s="303"/>
      <c r="EK81" s="303"/>
      <c r="EL81" s="303"/>
      <c r="EM81" s="295"/>
      <c r="EO81" s="282"/>
      <c r="EP81" s="302"/>
      <c r="EQ81" s="302"/>
      <c r="ER81" s="276"/>
      <c r="ES81" s="302"/>
      <c r="ET81" s="302"/>
      <c r="EU81" s="282"/>
      <c r="EV81" s="303"/>
      <c r="EW81" s="303"/>
      <c r="EZ81" s="304"/>
      <c r="FA81" s="282"/>
      <c r="FB81" s="303"/>
      <c r="FC81" s="303"/>
      <c r="FE81" s="303"/>
      <c r="FF81" s="303"/>
      <c r="FG81" s="295"/>
      <c r="FI81" s="282"/>
      <c r="FJ81" s="302"/>
      <c r="FK81" s="302"/>
      <c r="FL81" s="276"/>
      <c r="FM81" s="302"/>
      <c r="FN81" s="302"/>
      <c r="FO81" s="282"/>
      <c r="FP81" s="303"/>
      <c r="FQ81" s="303"/>
      <c r="FT81" s="304"/>
      <c r="FU81" s="282"/>
      <c r="FV81" s="303"/>
      <c r="FW81" s="303"/>
      <c r="FY81" s="303"/>
      <c r="FZ81" s="303"/>
      <c r="GA81" s="295"/>
      <c r="GI81" s="306"/>
      <c r="GN81" s="304"/>
      <c r="GU81" s="295"/>
      <c r="HC81" s="306"/>
      <c r="HH81" s="304"/>
      <c r="HO81" s="295"/>
      <c r="HW81" s="306"/>
      <c r="IB81" s="304"/>
      <c r="II81" s="295"/>
      <c r="IQ81" s="306"/>
      <c r="IV81" s="304"/>
    </row>
    <row r="82" spans="1:256" s="301" customFormat="1" ht="13.5" customHeight="1">
      <c r="B82" s="276"/>
      <c r="C82" s="295"/>
      <c r="E82" s="282"/>
      <c r="F82" s="302"/>
      <c r="G82" s="303"/>
      <c r="H82" s="276"/>
      <c r="I82" s="302"/>
      <c r="J82" s="303"/>
      <c r="K82" s="282"/>
      <c r="L82" s="303"/>
      <c r="M82" s="303"/>
      <c r="P82" s="304"/>
      <c r="Q82" s="282"/>
      <c r="R82" s="303"/>
      <c r="S82" s="303"/>
      <c r="U82" s="303"/>
      <c r="V82" s="303"/>
      <c r="W82" s="295"/>
      <c r="Y82" s="282"/>
      <c r="Z82" s="302"/>
      <c r="AA82" s="302"/>
      <c r="AB82" s="276"/>
      <c r="AC82" s="302"/>
      <c r="AD82" s="302"/>
      <c r="AE82" s="282"/>
      <c r="AF82" s="303"/>
      <c r="AG82" s="303"/>
      <c r="AJ82" s="304"/>
      <c r="AK82" s="282"/>
      <c r="AM82" s="303"/>
      <c r="AO82" s="303"/>
      <c r="AP82" s="303"/>
      <c r="AQ82" s="295"/>
      <c r="AS82" s="282"/>
      <c r="AT82" s="302"/>
      <c r="AU82" s="302"/>
      <c r="AV82" s="276"/>
      <c r="AW82" s="302"/>
      <c r="AX82" s="302"/>
      <c r="AY82" s="282"/>
      <c r="AZ82" s="303"/>
      <c r="BA82" s="303"/>
      <c r="BD82" s="304"/>
      <c r="BE82" s="282"/>
      <c r="BF82" s="303"/>
      <c r="BG82" s="303"/>
      <c r="BI82" s="303"/>
      <c r="BJ82" s="303"/>
      <c r="BK82" s="295"/>
      <c r="BM82" s="282"/>
      <c r="BN82" s="302"/>
      <c r="BO82" s="302"/>
      <c r="BP82" s="276"/>
      <c r="BQ82" s="302"/>
      <c r="BR82" s="302"/>
      <c r="BS82" s="282"/>
      <c r="BT82" s="303"/>
      <c r="BU82" s="303"/>
      <c r="BX82" s="304"/>
      <c r="BY82" s="282"/>
      <c r="BZ82" s="303"/>
      <c r="CA82" s="303"/>
      <c r="CC82" s="303"/>
      <c r="CD82" s="303"/>
      <c r="CE82" s="282"/>
      <c r="CG82" s="282"/>
      <c r="CH82" s="302"/>
      <c r="CI82" s="302"/>
      <c r="CJ82" s="276"/>
      <c r="CK82" s="302"/>
      <c r="CL82" s="302"/>
      <c r="CM82" s="282"/>
      <c r="CN82" s="303"/>
      <c r="CO82" s="303"/>
      <c r="CR82" s="304"/>
      <c r="CS82" s="282"/>
      <c r="CT82" s="303"/>
      <c r="CU82" s="303"/>
      <c r="CW82" s="303"/>
      <c r="CX82" s="303"/>
      <c r="CY82" s="295"/>
      <c r="DA82" s="282"/>
      <c r="DB82" s="302"/>
      <c r="DC82" s="302"/>
      <c r="DD82" s="276"/>
      <c r="DE82" s="302"/>
      <c r="DF82" s="302"/>
      <c r="DG82" s="282"/>
      <c r="DH82" s="303"/>
      <c r="DI82" s="303"/>
      <c r="DL82" s="304"/>
      <c r="DM82" s="282"/>
      <c r="DN82" s="303"/>
      <c r="DO82" s="303"/>
      <c r="DQ82" s="303"/>
      <c r="DR82" s="303"/>
      <c r="DS82" s="295"/>
      <c r="DU82" s="282"/>
      <c r="DV82" s="302"/>
      <c r="DW82" s="302"/>
      <c r="DX82" s="276"/>
      <c r="DY82" s="302"/>
      <c r="DZ82" s="302"/>
      <c r="EA82" s="282"/>
      <c r="EC82" s="305"/>
      <c r="EF82" s="304"/>
      <c r="EG82" s="282"/>
      <c r="EH82" s="303"/>
      <c r="EI82" s="303"/>
      <c r="EK82" s="303"/>
      <c r="EL82" s="303"/>
      <c r="EM82" s="295"/>
      <c r="EO82" s="282"/>
      <c r="EP82" s="302"/>
      <c r="EQ82" s="302"/>
      <c r="ER82" s="276"/>
      <c r="ES82" s="302"/>
      <c r="ET82" s="302"/>
      <c r="EU82" s="282"/>
      <c r="EV82" s="303"/>
      <c r="EW82" s="303"/>
      <c r="EZ82" s="304"/>
      <c r="FA82" s="282"/>
      <c r="FB82" s="303"/>
      <c r="FC82" s="303"/>
      <c r="FE82" s="303"/>
      <c r="FF82" s="303"/>
      <c r="FG82" s="295"/>
      <c r="FI82" s="282"/>
      <c r="FJ82" s="302"/>
      <c r="FK82" s="302"/>
      <c r="FL82" s="276"/>
      <c r="FM82" s="302"/>
      <c r="FN82" s="302"/>
      <c r="FO82" s="282"/>
      <c r="FP82" s="303"/>
      <c r="FQ82" s="303"/>
      <c r="FT82" s="304"/>
      <c r="FU82" s="282"/>
      <c r="FV82" s="303"/>
      <c r="FW82" s="303"/>
      <c r="FY82" s="303"/>
      <c r="FZ82" s="303"/>
      <c r="GA82" s="295"/>
      <c r="GI82" s="306"/>
      <c r="GN82" s="304"/>
      <c r="GU82" s="295"/>
      <c r="HC82" s="306"/>
      <c r="HH82" s="304"/>
      <c r="HO82" s="295"/>
      <c r="HW82" s="306"/>
      <c r="IB82" s="304"/>
      <c r="II82" s="295"/>
      <c r="IQ82" s="306"/>
      <c r="IV82" s="304"/>
    </row>
    <row r="83" spans="1:256" s="301" customFormat="1" ht="13.5" customHeight="1">
      <c r="B83" s="276"/>
      <c r="C83" s="295"/>
      <c r="E83" s="282"/>
      <c r="F83" s="302"/>
      <c r="G83" s="303"/>
      <c r="H83" s="276"/>
      <c r="I83" s="302"/>
      <c r="J83" s="303"/>
      <c r="K83" s="282"/>
      <c r="L83" s="303"/>
      <c r="M83" s="303"/>
      <c r="P83" s="304"/>
      <c r="Q83" s="282"/>
      <c r="R83" s="303"/>
      <c r="S83" s="303"/>
      <c r="U83" s="303"/>
      <c r="V83" s="303"/>
      <c r="W83" s="295"/>
      <c r="Y83" s="282"/>
      <c r="Z83" s="302"/>
      <c r="AA83" s="302"/>
      <c r="AB83" s="276"/>
      <c r="AC83" s="302"/>
      <c r="AD83" s="302"/>
      <c r="AE83" s="282"/>
      <c r="AF83" s="303"/>
      <c r="AG83" s="303"/>
      <c r="AJ83" s="304"/>
      <c r="AK83" s="282"/>
      <c r="AM83" s="303"/>
      <c r="AO83" s="303"/>
      <c r="AP83" s="303"/>
      <c r="AQ83" s="295"/>
      <c r="AS83" s="282"/>
      <c r="AT83" s="302"/>
      <c r="AU83" s="302"/>
      <c r="AV83" s="276"/>
      <c r="AW83" s="302"/>
      <c r="AX83" s="302"/>
      <c r="AY83" s="282"/>
      <c r="AZ83" s="303"/>
      <c r="BA83" s="303"/>
      <c r="BD83" s="304"/>
      <c r="BE83" s="282"/>
      <c r="BF83" s="303"/>
      <c r="BG83" s="303"/>
      <c r="BI83" s="303"/>
      <c r="BJ83" s="303"/>
      <c r="BK83" s="295"/>
      <c r="BM83" s="282"/>
      <c r="BN83" s="302"/>
      <c r="BO83" s="302"/>
      <c r="BP83" s="276"/>
      <c r="BQ83" s="302"/>
      <c r="BR83" s="302"/>
      <c r="BS83" s="282"/>
      <c r="BT83" s="303"/>
      <c r="BU83" s="303"/>
      <c r="BX83" s="304"/>
      <c r="BY83" s="282"/>
      <c r="BZ83" s="303"/>
      <c r="CA83" s="303"/>
      <c r="CC83" s="303"/>
      <c r="CD83" s="303"/>
      <c r="CE83" s="282"/>
      <c r="CG83" s="282"/>
      <c r="CH83" s="302"/>
      <c r="CI83" s="302"/>
      <c r="CJ83" s="276"/>
      <c r="CK83" s="302"/>
      <c r="CL83" s="302"/>
      <c r="CM83" s="282"/>
      <c r="CN83" s="303"/>
      <c r="CO83" s="303"/>
      <c r="CR83" s="304"/>
      <c r="CS83" s="282"/>
      <c r="CT83" s="303"/>
      <c r="CU83" s="303"/>
      <c r="CW83" s="303"/>
      <c r="CX83" s="303"/>
      <c r="CY83" s="295"/>
      <c r="DA83" s="282"/>
      <c r="DB83" s="302"/>
      <c r="DC83" s="302"/>
      <c r="DD83" s="276"/>
      <c r="DE83" s="302"/>
      <c r="DF83" s="302"/>
      <c r="DG83" s="282"/>
      <c r="DH83" s="303"/>
      <c r="DI83" s="303"/>
      <c r="DL83" s="304"/>
      <c r="DM83" s="282"/>
      <c r="DN83" s="303"/>
      <c r="DO83" s="303"/>
      <c r="DQ83" s="303"/>
      <c r="DR83" s="303"/>
      <c r="DS83" s="295"/>
      <c r="DU83" s="282"/>
      <c r="DV83" s="302"/>
      <c r="DW83" s="302"/>
      <c r="DX83" s="276"/>
      <c r="DY83" s="302"/>
      <c r="DZ83" s="302"/>
      <c r="EA83" s="282"/>
      <c r="EC83" s="305"/>
      <c r="EF83" s="304"/>
      <c r="EG83" s="282"/>
      <c r="EH83" s="303"/>
      <c r="EI83" s="303"/>
      <c r="EK83" s="303"/>
      <c r="EL83" s="303"/>
      <c r="EM83" s="295"/>
      <c r="EO83" s="282"/>
      <c r="EP83" s="302"/>
      <c r="EQ83" s="302"/>
      <c r="ER83" s="276"/>
      <c r="ES83" s="302"/>
      <c r="ET83" s="302"/>
      <c r="EU83" s="282"/>
      <c r="EV83" s="303"/>
      <c r="EW83" s="303"/>
      <c r="EZ83" s="304"/>
      <c r="FA83" s="282"/>
      <c r="FB83" s="303"/>
      <c r="FC83" s="303"/>
      <c r="FE83" s="303"/>
      <c r="FF83" s="303"/>
      <c r="FG83" s="295"/>
      <c r="FI83" s="282"/>
      <c r="FJ83" s="302"/>
      <c r="FK83" s="302"/>
      <c r="FL83" s="276"/>
      <c r="FM83" s="302"/>
      <c r="FN83" s="302"/>
      <c r="FO83" s="282"/>
      <c r="FP83" s="303"/>
      <c r="FQ83" s="303"/>
      <c r="FT83" s="304"/>
      <c r="FU83" s="282"/>
      <c r="FV83" s="303"/>
      <c r="FW83" s="303"/>
      <c r="FY83" s="303"/>
      <c r="FZ83" s="303"/>
      <c r="GA83" s="295"/>
      <c r="GI83" s="306"/>
      <c r="GN83" s="304"/>
      <c r="GU83" s="295"/>
      <c r="HC83" s="306"/>
      <c r="HH83" s="304"/>
      <c r="HO83" s="295"/>
      <c r="HW83" s="306"/>
      <c r="IB83" s="304"/>
      <c r="II83" s="295"/>
      <c r="IQ83" s="306"/>
      <c r="IV83" s="304"/>
    </row>
    <row r="84" spans="1:256" s="301" customFormat="1" ht="13.5" customHeight="1">
      <c r="B84" s="276"/>
      <c r="C84" s="295"/>
      <c r="E84" s="282"/>
      <c r="F84" s="302"/>
      <c r="G84" s="303"/>
      <c r="H84" s="276"/>
      <c r="I84" s="302"/>
      <c r="J84" s="303"/>
      <c r="K84" s="282"/>
      <c r="L84" s="303"/>
      <c r="M84" s="303"/>
      <c r="P84" s="304"/>
      <c r="Q84" s="282"/>
      <c r="R84" s="303"/>
      <c r="S84" s="303"/>
      <c r="U84" s="303"/>
      <c r="V84" s="303"/>
      <c r="W84" s="295"/>
      <c r="Y84" s="282"/>
      <c r="Z84" s="302"/>
      <c r="AA84" s="302"/>
      <c r="AB84" s="276"/>
      <c r="AC84" s="302"/>
      <c r="AD84" s="302"/>
      <c r="AE84" s="282"/>
      <c r="AF84" s="303"/>
      <c r="AG84" s="303"/>
      <c r="AJ84" s="304"/>
      <c r="AK84" s="282"/>
      <c r="AM84" s="303"/>
      <c r="AO84" s="303"/>
      <c r="AP84" s="303"/>
      <c r="AQ84" s="295"/>
      <c r="AS84" s="282"/>
      <c r="AT84" s="302"/>
      <c r="AU84" s="302"/>
      <c r="AV84" s="276"/>
      <c r="AW84" s="302"/>
      <c r="AX84" s="302"/>
      <c r="AY84" s="282"/>
      <c r="AZ84" s="303"/>
      <c r="BA84" s="303"/>
      <c r="BD84" s="304"/>
      <c r="BE84" s="282"/>
      <c r="BF84" s="303"/>
      <c r="BG84" s="303"/>
      <c r="BI84" s="303"/>
      <c r="BJ84" s="303"/>
      <c r="BK84" s="295"/>
      <c r="BM84" s="282"/>
      <c r="BN84" s="302"/>
      <c r="BO84" s="302"/>
      <c r="BP84" s="276"/>
      <c r="BQ84" s="302"/>
      <c r="BR84" s="302"/>
      <c r="BS84" s="282"/>
      <c r="BT84" s="303"/>
      <c r="BU84" s="303"/>
      <c r="BX84" s="304"/>
      <c r="BY84" s="282"/>
      <c r="BZ84" s="303"/>
      <c r="CA84" s="303"/>
      <c r="CC84" s="303"/>
      <c r="CD84" s="303"/>
      <c r="CE84" s="282"/>
      <c r="CG84" s="282"/>
      <c r="CH84" s="302"/>
      <c r="CI84" s="302"/>
      <c r="CJ84" s="276"/>
      <c r="CK84" s="302"/>
      <c r="CL84" s="302"/>
      <c r="CM84" s="282"/>
      <c r="CN84" s="303"/>
      <c r="CO84" s="303"/>
      <c r="CR84" s="304"/>
      <c r="CS84" s="282"/>
      <c r="CT84" s="303"/>
      <c r="CU84" s="303"/>
      <c r="CW84" s="303"/>
      <c r="CX84" s="303"/>
      <c r="CY84" s="295"/>
      <c r="DA84" s="282"/>
      <c r="DB84" s="302"/>
      <c r="DC84" s="302"/>
      <c r="DD84" s="276"/>
      <c r="DE84" s="302"/>
      <c r="DF84" s="302"/>
      <c r="DG84" s="282"/>
      <c r="DH84" s="303"/>
      <c r="DI84" s="303"/>
      <c r="DL84" s="304"/>
      <c r="DM84" s="282"/>
      <c r="DN84" s="303"/>
      <c r="DO84" s="303"/>
      <c r="DQ84" s="303"/>
      <c r="DR84" s="303"/>
      <c r="DS84" s="295"/>
      <c r="DU84" s="282"/>
      <c r="DV84" s="302"/>
      <c r="DW84" s="302"/>
      <c r="DX84" s="276"/>
      <c r="DY84" s="302"/>
      <c r="DZ84" s="302"/>
      <c r="EA84" s="282"/>
      <c r="EC84" s="305"/>
      <c r="EF84" s="304"/>
      <c r="EG84" s="282"/>
      <c r="EH84" s="303"/>
      <c r="EI84" s="303"/>
      <c r="EK84" s="303"/>
      <c r="EL84" s="303"/>
      <c r="EM84" s="295"/>
      <c r="EO84" s="282"/>
      <c r="EP84" s="302"/>
      <c r="EQ84" s="302"/>
      <c r="ER84" s="276"/>
      <c r="ES84" s="302"/>
      <c r="ET84" s="302"/>
      <c r="EU84" s="282"/>
      <c r="EV84" s="303"/>
      <c r="EW84" s="303"/>
      <c r="EZ84" s="304"/>
      <c r="FA84" s="282"/>
      <c r="FB84" s="303"/>
      <c r="FC84" s="303"/>
      <c r="FE84" s="303"/>
      <c r="FF84" s="303"/>
      <c r="FG84" s="295"/>
      <c r="FI84" s="282"/>
      <c r="FJ84" s="302"/>
      <c r="FK84" s="302"/>
      <c r="FL84" s="276"/>
      <c r="FM84" s="302"/>
      <c r="FN84" s="302"/>
      <c r="FO84" s="282"/>
      <c r="FP84" s="303"/>
      <c r="FQ84" s="303"/>
      <c r="FT84" s="304"/>
      <c r="FU84" s="282"/>
      <c r="FV84" s="303"/>
      <c r="FW84" s="303"/>
      <c r="FY84" s="303"/>
      <c r="FZ84" s="303"/>
      <c r="GA84" s="295"/>
      <c r="GI84" s="306"/>
      <c r="GN84" s="304"/>
      <c r="GU84" s="295"/>
      <c r="HC84" s="306"/>
      <c r="HH84" s="304"/>
      <c r="HO84" s="295"/>
      <c r="HW84" s="306"/>
      <c r="IB84" s="304"/>
      <c r="II84" s="295"/>
      <c r="IQ84" s="306"/>
      <c r="IV84" s="304"/>
    </row>
    <row r="85" spans="1:256" s="301" customFormat="1" ht="13.5" customHeight="1">
      <c r="B85" s="276"/>
      <c r="C85" s="295"/>
      <c r="E85" s="282"/>
      <c r="F85" s="302"/>
      <c r="G85" s="303"/>
      <c r="H85" s="276"/>
      <c r="I85" s="302"/>
      <c r="J85" s="303"/>
      <c r="K85" s="282"/>
      <c r="L85" s="303"/>
      <c r="M85" s="303"/>
      <c r="P85" s="304"/>
      <c r="Q85" s="282"/>
      <c r="R85" s="303"/>
      <c r="S85" s="303"/>
      <c r="U85" s="303"/>
      <c r="V85" s="303"/>
      <c r="W85" s="295"/>
      <c r="Y85" s="282"/>
      <c r="Z85" s="302"/>
      <c r="AA85" s="302"/>
      <c r="AB85" s="276"/>
      <c r="AC85" s="302"/>
      <c r="AD85" s="302"/>
      <c r="AE85" s="282"/>
      <c r="AF85" s="303"/>
      <c r="AG85" s="303"/>
      <c r="AJ85" s="304"/>
      <c r="AK85" s="282"/>
      <c r="AM85" s="303"/>
      <c r="AO85" s="303"/>
      <c r="AP85" s="303"/>
      <c r="AQ85" s="295"/>
      <c r="AS85" s="282"/>
      <c r="AT85" s="302"/>
      <c r="AU85" s="302"/>
      <c r="AV85" s="276"/>
      <c r="AW85" s="302"/>
      <c r="AX85" s="302"/>
      <c r="AY85" s="282"/>
      <c r="AZ85" s="303"/>
      <c r="BA85" s="303"/>
      <c r="BD85" s="304"/>
      <c r="BE85" s="282"/>
      <c r="BF85" s="303"/>
      <c r="BG85" s="303"/>
      <c r="BI85" s="303"/>
      <c r="BJ85" s="303"/>
      <c r="BK85" s="295"/>
      <c r="BM85" s="282"/>
      <c r="BN85" s="302"/>
      <c r="BO85" s="302"/>
      <c r="BP85" s="276"/>
      <c r="BQ85" s="302"/>
      <c r="BR85" s="302"/>
      <c r="BS85" s="282"/>
      <c r="BT85" s="303"/>
      <c r="BU85" s="303"/>
      <c r="BX85" s="304"/>
      <c r="BY85" s="282"/>
      <c r="BZ85" s="303"/>
      <c r="CA85" s="303"/>
      <c r="CC85" s="303"/>
      <c r="CD85" s="303"/>
      <c r="CE85" s="282"/>
      <c r="CG85" s="282"/>
      <c r="CH85" s="302"/>
      <c r="CI85" s="302"/>
      <c r="CJ85" s="276"/>
      <c r="CK85" s="302"/>
      <c r="CL85" s="302"/>
      <c r="CM85" s="282"/>
      <c r="CN85" s="303"/>
      <c r="CO85" s="303"/>
      <c r="CR85" s="304"/>
      <c r="CS85" s="282"/>
      <c r="CT85" s="303"/>
      <c r="CU85" s="303"/>
      <c r="CW85" s="303"/>
      <c r="CX85" s="303"/>
      <c r="CY85" s="295"/>
      <c r="DA85" s="282"/>
      <c r="DB85" s="302"/>
      <c r="DC85" s="302"/>
      <c r="DD85" s="276"/>
      <c r="DE85" s="302"/>
      <c r="DF85" s="302"/>
      <c r="DG85" s="282"/>
      <c r="DH85" s="303"/>
      <c r="DI85" s="303"/>
      <c r="DL85" s="304"/>
      <c r="DM85" s="282"/>
      <c r="DN85" s="303"/>
      <c r="DO85" s="303"/>
      <c r="DQ85" s="303"/>
      <c r="DR85" s="303"/>
      <c r="DS85" s="295"/>
      <c r="DU85" s="282"/>
      <c r="DV85" s="302"/>
      <c r="DW85" s="302"/>
      <c r="DX85" s="276"/>
      <c r="DY85" s="302"/>
      <c r="DZ85" s="302"/>
      <c r="EA85" s="282"/>
      <c r="EC85" s="305"/>
      <c r="EF85" s="304"/>
      <c r="EG85" s="282"/>
      <c r="EH85" s="303"/>
      <c r="EI85" s="303"/>
      <c r="EK85" s="303"/>
      <c r="EL85" s="303"/>
      <c r="EM85" s="295"/>
      <c r="EO85" s="282"/>
      <c r="EP85" s="302"/>
      <c r="EQ85" s="302"/>
      <c r="ER85" s="276"/>
      <c r="ES85" s="302"/>
      <c r="ET85" s="302"/>
      <c r="EU85" s="282"/>
      <c r="EV85" s="303"/>
      <c r="EW85" s="303"/>
      <c r="EZ85" s="304"/>
      <c r="FA85" s="282"/>
      <c r="FB85" s="303"/>
      <c r="FC85" s="303"/>
      <c r="FE85" s="303"/>
      <c r="FF85" s="303"/>
      <c r="FG85" s="295"/>
      <c r="FI85" s="282"/>
      <c r="FJ85" s="302"/>
      <c r="FK85" s="302"/>
      <c r="FL85" s="276"/>
      <c r="FM85" s="302"/>
      <c r="FN85" s="302"/>
      <c r="FO85" s="282"/>
      <c r="FP85" s="303"/>
      <c r="FQ85" s="303"/>
      <c r="FT85" s="304"/>
      <c r="FU85" s="282"/>
      <c r="FV85" s="303"/>
      <c r="FW85" s="303"/>
      <c r="FY85" s="303"/>
      <c r="FZ85" s="303"/>
      <c r="GA85" s="295"/>
      <c r="GI85" s="306"/>
      <c r="GN85" s="304"/>
      <c r="GU85" s="295"/>
      <c r="HC85" s="306"/>
      <c r="HH85" s="304"/>
      <c r="HO85" s="295"/>
      <c r="HW85" s="306"/>
      <c r="IB85" s="304"/>
      <c r="II85" s="295"/>
      <c r="IQ85" s="306"/>
      <c r="IV85" s="304"/>
    </row>
    <row r="86" spans="1:256" s="301" customFormat="1" ht="13.5" customHeight="1">
      <c r="B86" s="276"/>
      <c r="C86" s="295"/>
      <c r="E86" s="282"/>
      <c r="F86" s="302"/>
      <c r="G86" s="303"/>
      <c r="H86" s="276"/>
      <c r="I86" s="302"/>
      <c r="J86" s="303"/>
      <c r="K86" s="282"/>
      <c r="L86" s="303"/>
      <c r="M86" s="303"/>
      <c r="P86" s="304"/>
      <c r="Q86" s="282"/>
      <c r="R86" s="303"/>
      <c r="S86" s="303"/>
      <c r="U86" s="303"/>
      <c r="V86" s="303"/>
      <c r="W86" s="295"/>
      <c r="Y86" s="282"/>
      <c r="Z86" s="302"/>
      <c r="AA86" s="302"/>
      <c r="AB86" s="276"/>
      <c r="AC86" s="302"/>
      <c r="AD86" s="302"/>
      <c r="AE86" s="282"/>
      <c r="AF86" s="303"/>
      <c r="AG86" s="303"/>
      <c r="AJ86" s="304"/>
      <c r="AK86" s="282"/>
      <c r="AM86" s="303"/>
      <c r="AO86" s="303"/>
      <c r="AP86" s="303"/>
      <c r="AQ86" s="295"/>
      <c r="AS86" s="282"/>
      <c r="AT86" s="302"/>
      <c r="AU86" s="302"/>
      <c r="AV86" s="276"/>
      <c r="AW86" s="302"/>
      <c r="AX86" s="302"/>
      <c r="AY86" s="282"/>
      <c r="AZ86" s="303"/>
      <c r="BA86" s="303"/>
      <c r="BD86" s="304"/>
      <c r="BE86" s="282"/>
      <c r="BF86" s="303"/>
      <c r="BG86" s="303"/>
      <c r="BI86" s="303"/>
      <c r="BJ86" s="303"/>
      <c r="BK86" s="295"/>
      <c r="BM86" s="282"/>
      <c r="BN86" s="302"/>
      <c r="BO86" s="302"/>
      <c r="BP86" s="276"/>
      <c r="BQ86" s="302"/>
      <c r="BR86" s="302"/>
      <c r="BS86" s="282"/>
      <c r="BT86" s="303"/>
      <c r="BU86" s="303"/>
      <c r="BX86" s="304"/>
      <c r="BY86" s="282"/>
      <c r="BZ86" s="303"/>
      <c r="CA86" s="303"/>
      <c r="CC86" s="303"/>
      <c r="CD86" s="303"/>
      <c r="CE86" s="282"/>
      <c r="CG86" s="282"/>
      <c r="CH86" s="302"/>
      <c r="CI86" s="302"/>
      <c r="CJ86" s="276"/>
      <c r="CK86" s="302"/>
      <c r="CL86" s="302"/>
      <c r="CM86" s="282"/>
      <c r="CN86" s="303"/>
      <c r="CO86" s="303"/>
      <c r="CR86" s="304"/>
      <c r="CS86" s="282"/>
      <c r="CT86" s="303"/>
      <c r="CU86" s="303"/>
      <c r="CW86" s="303"/>
      <c r="CX86" s="303"/>
      <c r="CY86" s="295"/>
      <c r="DA86" s="282"/>
      <c r="DB86" s="302"/>
      <c r="DC86" s="302"/>
      <c r="DD86" s="276"/>
      <c r="DE86" s="302"/>
      <c r="DF86" s="302"/>
      <c r="DG86" s="282"/>
      <c r="DH86" s="303"/>
      <c r="DI86" s="303"/>
      <c r="DL86" s="304"/>
      <c r="DM86" s="282"/>
      <c r="DN86" s="303"/>
      <c r="DO86" s="303"/>
      <c r="DQ86" s="303"/>
      <c r="DR86" s="303"/>
      <c r="DS86" s="295"/>
      <c r="DU86" s="282"/>
      <c r="DV86" s="302"/>
      <c r="DW86" s="302"/>
      <c r="DX86" s="276"/>
      <c r="DY86" s="302"/>
      <c r="DZ86" s="302"/>
      <c r="EA86" s="282"/>
      <c r="EC86" s="305"/>
      <c r="EF86" s="304"/>
      <c r="EG86" s="282"/>
      <c r="EH86" s="303"/>
      <c r="EI86" s="303"/>
      <c r="EK86" s="303"/>
      <c r="EL86" s="303"/>
      <c r="EM86" s="295"/>
      <c r="EO86" s="282"/>
      <c r="EP86" s="302"/>
      <c r="EQ86" s="302"/>
      <c r="ER86" s="276"/>
      <c r="ES86" s="302"/>
      <c r="ET86" s="302"/>
      <c r="EU86" s="282"/>
      <c r="EV86" s="303"/>
      <c r="EW86" s="303"/>
      <c r="EZ86" s="304"/>
      <c r="FA86" s="282"/>
      <c r="FB86" s="303"/>
      <c r="FC86" s="303"/>
      <c r="FE86" s="303"/>
      <c r="FF86" s="303"/>
      <c r="FG86" s="295"/>
      <c r="FI86" s="282"/>
      <c r="FJ86" s="302"/>
      <c r="FK86" s="302"/>
      <c r="FL86" s="276"/>
      <c r="FM86" s="302"/>
      <c r="FN86" s="302"/>
      <c r="FO86" s="282"/>
      <c r="FP86" s="303"/>
      <c r="FQ86" s="303"/>
      <c r="FT86" s="304"/>
      <c r="FU86" s="282"/>
      <c r="FV86" s="303"/>
      <c r="FW86" s="303"/>
      <c r="FY86" s="303"/>
      <c r="FZ86" s="303"/>
      <c r="GA86" s="295"/>
      <c r="GI86" s="306"/>
      <c r="GN86" s="304"/>
      <c r="GU86" s="295"/>
      <c r="HC86" s="306"/>
      <c r="HH86" s="304"/>
      <c r="HO86" s="295"/>
      <c r="HW86" s="306"/>
      <c r="IB86" s="304"/>
      <c r="II86" s="295"/>
      <c r="IQ86" s="306"/>
      <c r="IV86" s="304"/>
    </row>
    <row r="87" spans="1:256" s="301" customFormat="1" ht="13.5" customHeight="1">
      <c r="B87" s="276"/>
      <c r="C87" s="295"/>
      <c r="E87" s="282"/>
      <c r="F87" s="302"/>
      <c r="G87" s="303"/>
      <c r="H87" s="276"/>
      <c r="I87" s="302"/>
      <c r="J87" s="303"/>
      <c r="K87" s="282"/>
      <c r="L87" s="303"/>
      <c r="M87" s="303"/>
      <c r="P87" s="304"/>
      <c r="Q87" s="282"/>
      <c r="R87" s="303"/>
      <c r="S87" s="303"/>
      <c r="U87" s="303"/>
      <c r="V87" s="303"/>
      <c r="W87" s="295"/>
      <c r="Y87" s="282"/>
      <c r="Z87" s="302"/>
      <c r="AA87" s="302"/>
      <c r="AB87" s="276"/>
      <c r="AC87" s="302"/>
      <c r="AD87" s="302"/>
      <c r="AE87" s="282"/>
      <c r="AF87" s="303"/>
      <c r="AG87" s="303"/>
      <c r="AJ87" s="304"/>
      <c r="AK87" s="282"/>
      <c r="AM87" s="303"/>
      <c r="AO87" s="303"/>
      <c r="AP87" s="303"/>
      <c r="AQ87" s="295"/>
      <c r="AS87" s="282"/>
      <c r="AT87" s="302"/>
      <c r="AU87" s="302"/>
      <c r="AV87" s="276"/>
      <c r="AW87" s="302"/>
      <c r="AX87" s="302"/>
      <c r="AY87" s="282"/>
      <c r="AZ87" s="303"/>
      <c r="BA87" s="303"/>
      <c r="BD87" s="304"/>
      <c r="BE87" s="282"/>
      <c r="BF87" s="303"/>
      <c r="BG87" s="303"/>
      <c r="BI87" s="303"/>
      <c r="BJ87" s="303"/>
      <c r="BK87" s="295"/>
      <c r="BM87" s="282"/>
      <c r="BN87" s="302"/>
      <c r="BO87" s="302"/>
      <c r="BP87" s="276"/>
      <c r="BQ87" s="302"/>
      <c r="BR87" s="302"/>
      <c r="BS87" s="282"/>
      <c r="BT87" s="303"/>
      <c r="BU87" s="303"/>
      <c r="BX87" s="304"/>
      <c r="BY87" s="282"/>
      <c r="BZ87" s="303"/>
      <c r="CA87" s="303"/>
      <c r="CC87" s="303"/>
      <c r="CD87" s="303"/>
      <c r="CE87" s="282"/>
      <c r="CG87" s="282"/>
      <c r="CH87" s="302"/>
      <c r="CI87" s="302"/>
      <c r="CJ87" s="276"/>
      <c r="CK87" s="302"/>
      <c r="CL87" s="302"/>
      <c r="CM87" s="282"/>
      <c r="CN87" s="303"/>
      <c r="CO87" s="303"/>
      <c r="CR87" s="304"/>
      <c r="CS87" s="282"/>
      <c r="CT87" s="303"/>
      <c r="CU87" s="303"/>
      <c r="CW87" s="303"/>
      <c r="CX87" s="303"/>
      <c r="CY87" s="295"/>
      <c r="DA87" s="282"/>
      <c r="DB87" s="302"/>
      <c r="DC87" s="302"/>
      <c r="DD87" s="276"/>
      <c r="DE87" s="302"/>
      <c r="DF87" s="302"/>
      <c r="DG87" s="282"/>
      <c r="DH87" s="303"/>
      <c r="DI87" s="303"/>
      <c r="DL87" s="304"/>
      <c r="DM87" s="282"/>
      <c r="DN87" s="303"/>
      <c r="DO87" s="303"/>
      <c r="DQ87" s="303"/>
      <c r="DR87" s="303"/>
      <c r="DS87" s="295"/>
      <c r="DU87" s="282"/>
      <c r="DV87" s="302"/>
      <c r="DW87" s="302"/>
      <c r="DX87" s="276"/>
      <c r="DY87" s="302"/>
      <c r="DZ87" s="302"/>
      <c r="EA87" s="282"/>
      <c r="EC87" s="305"/>
      <c r="EF87" s="304"/>
      <c r="EG87" s="282"/>
      <c r="EH87" s="303"/>
      <c r="EI87" s="303"/>
      <c r="EK87" s="303"/>
      <c r="EL87" s="303"/>
      <c r="EM87" s="295"/>
      <c r="EO87" s="282"/>
      <c r="EP87" s="302"/>
      <c r="EQ87" s="302"/>
      <c r="ER87" s="276"/>
      <c r="ES87" s="302"/>
      <c r="ET87" s="302"/>
      <c r="EU87" s="282"/>
      <c r="EV87" s="303"/>
      <c r="EW87" s="303"/>
      <c r="EZ87" s="304"/>
      <c r="FA87" s="282"/>
      <c r="FB87" s="303"/>
      <c r="FC87" s="303"/>
      <c r="FE87" s="303"/>
      <c r="FF87" s="303"/>
      <c r="FG87" s="295"/>
      <c r="FI87" s="282"/>
      <c r="FJ87" s="302"/>
      <c r="FK87" s="302"/>
      <c r="FL87" s="276"/>
      <c r="FM87" s="302"/>
      <c r="FN87" s="302"/>
      <c r="FO87" s="282"/>
      <c r="FP87" s="303"/>
      <c r="FQ87" s="303"/>
      <c r="FT87" s="304"/>
      <c r="FU87" s="282"/>
      <c r="FV87" s="303"/>
      <c r="FW87" s="303"/>
      <c r="FY87" s="303"/>
      <c r="FZ87" s="303"/>
      <c r="GA87" s="295"/>
      <c r="GI87" s="306"/>
      <c r="GN87" s="304"/>
      <c r="GU87" s="295"/>
      <c r="HC87" s="306"/>
      <c r="HH87" s="304"/>
      <c r="HO87" s="295"/>
      <c r="HW87" s="306"/>
      <c r="IB87" s="304"/>
      <c r="II87" s="295"/>
      <c r="IQ87" s="306"/>
      <c r="IV87" s="304"/>
    </row>
    <row r="88" spans="1:256" s="276" customFormat="1" ht="13.5" customHeight="1">
      <c r="A88" s="301"/>
      <c r="C88" s="295"/>
      <c r="D88" s="301"/>
      <c r="E88" s="282"/>
      <c r="F88" s="302"/>
      <c r="G88" s="303"/>
      <c r="I88" s="302"/>
      <c r="J88" s="303"/>
      <c r="K88" s="282"/>
      <c r="L88" s="303"/>
      <c r="M88" s="303"/>
      <c r="N88" s="301"/>
      <c r="O88" s="301"/>
      <c r="P88" s="304"/>
      <c r="Q88" s="282"/>
      <c r="R88" s="303"/>
      <c r="S88" s="303"/>
      <c r="T88" s="301"/>
      <c r="U88" s="303"/>
      <c r="V88" s="303"/>
      <c r="W88" s="295"/>
      <c r="X88" s="301"/>
      <c r="Y88" s="282"/>
      <c r="Z88" s="302"/>
      <c r="AA88" s="302"/>
      <c r="AC88" s="302"/>
      <c r="AD88" s="302"/>
      <c r="AE88" s="282"/>
      <c r="AF88" s="303"/>
      <c r="AG88" s="303"/>
      <c r="AH88" s="301"/>
      <c r="AI88" s="301"/>
      <c r="AJ88" s="304"/>
      <c r="AK88" s="282"/>
      <c r="AL88" s="301"/>
      <c r="AM88" s="303"/>
      <c r="AN88" s="301"/>
      <c r="AO88" s="303"/>
      <c r="AP88" s="303"/>
      <c r="AQ88" s="295"/>
      <c r="AR88" s="301"/>
      <c r="AS88" s="282"/>
      <c r="AT88" s="302"/>
      <c r="AU88" s="302"/>
      <c r="AW88" s="302"/>
      <c r="AX88" s="302"/>
      <c r="AY88" s="282"/>
      <c r="AZ88" s="303"/>
      <c r="BA88" s="303"/>
      <c r="BB88" s="301"/>
      <c r="BC88" s="301"/>
      <c r="BD88" s="304"/>
      <c r="BE88" s="282"/>
      <c r="BF88" s="303"/>
      <c r="BG88" s="303"/>
      <c r="BH88" s="301"/>
      <c r="BI88" s="303"/>
      <c r="BJ88" s="303"/>
      <c r="BK88" s="295"/>
      <c r="BL88" s="301"/>
      <c r="BM88" s="282"/>
      <c r="BN88" s="302"/>
      <c r="BO88" s="302"/>
      <c r="BQ88" s="302"/>
      <c r="BR88" s="302"/>
      <c r="BS88" s="282"/>
      <c r="BT88" s="303"/>
      <c r="BU88" s="303"/>
      <c r="BV88" s="301"/>
      <c r="BW88" s="301"/>
      <c r="BX88" s="304"/>
      <c r="BY88" s="282"/>
      <c r="BZ88" s="303"/>
      <c r="CA88" s="303"/>
      <c r="CB88" s="301"/>
      <c r="CC88" s="303"/>
      <c r="CD88" s="303"/>
      <c r="CE88" s="282"/>
      <c r="CF88" s="301"/>
      <c r="CG88" s="282"/>
      <c r="CH88" s="302"/>
      <c r="CI88" s="302"/>
      <c r="CK88" s="302"/>
      <c r="CL88" s="302"/>
      <c r="CM88" s="282"/>
      <c r="CN88" s="303"/>
      <c r="CO88" s="303"/>
      <c r="CP88" s="301"/>
      <c r="CQ88" s="301"/>
      <c r="CR88" s="304"/>
      <c r="CS88" s="282"/>
      <c r="CT88" s="303"/>
      <c r="CU88" s="303"/>
      <c r="CV88" s="301"/>
      <c r="CW88" s="303"/>
      <c r="CX88" s="303"/>
      <c r="CY88" s="295"/>
      <c r="CZ88" s="301"/>
      <c r="DA88" s="282"/>
      <c r="DB88" s="302"/>
      <c r="DC88" s="302"/>
      <c r="DE88" s="302"/>
      <c r="DF88" s="302"/>
      <c r="DG88" s="282"/>
      <c r="DH88" s="303"/>
      <c r="DI88" s="303"/>
      <c r="DJ88" s="301"/>
      <c r="DK88" s="301"/>
      <c r="DL88" s="304"/>
      <c r="DM88" s="282"/>
      <c r="DN88" s="303"/>
      <c r="DO88" s="303"/>
      <c r="DP88" s="301"/>
      <c r="DQ88" s="303"/>
      <c r="DR88" s="303"/>
      <c r="DS88" s="295"/>
      <c r="DT88" s="301"/>
      <c r="DU88" s="282"/>
      <c r="DV88" s="302"/>
      <c r="DW88" s="302"/>
      <c r="DY88" s="302"/>
      <c r="DZ88" s="302"/>
      <c r="EA88" s="282"/>
      <c r="EB88" s="301"/>
      <c r="EC88" s="305"/>
      <c r="ED88" s="301"/>
      <c r="EE88" s="301"/>
      <c r="EF88" s="304"/>
      <c r="EG88" s="282"/>
      <c r="EH88" s="303"/>
      <c r="EI88" s="303"/>
      <c r="EJ88" s="301"/>
      <c r="EK88" s="303"/>
      <c r="EL88" s="303"/>
      <c r="EM88" s="295"/>
      <c r="EN88" s="301"/>
      <c r="EO88" s="282"/>
      <c r="EP88" s="302"/>
      <c r="EQ88" s="302"/>
      <c r="ES88" s="302"/>
      <c r="ET88" s="302"/>
      <c r="EU88" s="282"/>
      <c r="EV88" s="303"/>
      <c r="EW88" s="303"/>
      <c r="EX88" s="301"/>
      <c r="EY88" s="301"/>
      <c r="EZ88" s="304"/>
      <c r="FA88" s="282"/>
      <c r="FB88" s="303"/>
      <c r="FC88" s="303"/>
      <c r="FD88" s="301"/>
      <c r="FE88" s="303"/>
      <c r="FF88" s="303"/>
      <c r="FG88" s="295"/>
      <c r="FH88" s="301"/>
      <c r="FI88" s="282"/>
      <c r="FJ88" s="302"/>
      <c r="FK88" s="302"/>
      <c r="FM88" s="302"/>
      <c r="FN88" s="302"/>
      <c r="FO88" s="282"/>
      <c r="FP88" s="303"/>
      <c r="FQ88" s="303"/>
      <c r="FR88" s="301"/>
      <c r="FS88" s="301"/>
      <c r="FT88" s="304"/>
      <c r="FU88" s="282"/>
      <c r="FV88" s="303"/>
      <c r="FW88" s="303"/>
      <c r="FX88" s="301"/>
      <c r="FY88" s="303"/>
      <c r="FZ88" s="303"/>
      <c r="GA88" s="277"/>
      <c r="GI88" s="278"/>
      <c r="GN88" s="279"/>
      <c r="GU88" s="277"/>
      <c r="HC88" s="278"/>
      <c r="HH88" s="279"/>
      <c r="HO88" s="277"/>
      <c r="HW88" s="278"/>
      <c r="IB88" s="279"/>
      <c r="II88" s="277"/>
      <c r="IQ88" s="278"/>
      <c r="IV88" s="279"/>
    </row>
    <row r="89" spans="1:256" s="276" customFormat="1" ht="13.5" customHeight="1">
      <c r="A89" s="301"/>
      <c r="C89" s="295"/>
      <c r="D89" s="301"/>
      <c r="E89" s="282"/>
      <c r="F89" s="302"/>
      <c r="G89" s="303"/>
      <c r="I89" s="302"/>
      <c r="J89" s="303"/>
      <c r="K89" s="282"/>
      <c r="L89" s="303"/>
      <c r="M89" s="303"/>
      <c r="N89" s="301"/>
      <c r="O89" s="301"/>
      <c r="P89" s="304"/>
      <c r="Q89" s="282"/>
      <c r="R89" s="303"/>
      <c r="S89" s="303"/>
      <c r="T89" s="301"/>
      <c r="U89" s="303"/>
      <c r="V89" s="303"/>
      <c r="W89" s="295"/>
      <c r="X89" s="301"/>
      <c r="Y89" s="282"/>
      <c r="Z89" s="302"/>
      <c r="AA89" s="302"/>
      <c r="AC89" s="302"/>
      <c r="AD89" s="302"/>
      <c r="AE89" s="282"/>
      <c r="AF89" s="303"/>
      <c r="AG89" s="303"/>
      <c r="AH89" s="301"/>
      <c r="AI89" s="301"/>
      <c r="AJ89" s="304"/>
      <c r="AK89" s="282"/>
      <c r="AL89" s="301"/>
      <c r="AM89" s="303"/>
      <c r="AN89" s="301"/>
      <c r="AO89" s="303"/>
      <c r="AP89" s="303"/>
      <c r="AQ89" s="295"/>
      <c r="AR89" s="301"/>
      <c r="AS89" s="282"/>
      <c r="AT89" s="302"/>
      <c r="AU89" s="302"/>
      <c r="AW89" s="302"/>
      <c r="AX89" s="302"/>
      <c r="AY89" s="282"/>
      <c r="AZ89" s="303"/>
      <c r="BA89" s="303"/>
      <c r="BB89" s="301"/>
      <c r="BC89" s="301"/>
      <c r="BD89" s="304"/>
      <c r="BE89" s="282"/>
      <c r="BF89" s="303"/>
      <c r="BG89" s="303"/>
      <c r="BH89" s="301"/>
      <c r="BI89" s="303"/>
      <c r="BJ89" s="303"/>
      <c r="BK89" s="295"/>
      <c r="BL89" s="301"/>
      <c r="BM89" s="282"/>
      <c r="BN89" s="302"/>
      <c r="BO89" s="302"/>
      <c r="BQ89" s="302"/>
      <c r="BR89" s="302"/>
      <c r="BS89" s="282"/>
      <c r="BT89" s="303"/>
      <c r="BU89" s="303"/>
      <c r="BV89" s="301"/>
      <c r="BW89" s="301"/>
      <c r="BX89" s="304"/>
      <c r="BY89" s="282"/>
      <c r="BZ89" s="303"/>
      <c r="CA89" s="303"/>
      <c r="CB89" s="301"/>
      <c r="CC89" s="303"/>
      <c r="CD89" s="303"/>
      <c r="CE89" s="282"/>
      <c r="CF89" s="301"/>
      <c r="CG89" s="282"/>
      <c r="CH89" s="302"/>
      <c r="CI89" s="302"/>
      <c r="CK89" s="302"/>
      <c r="CL89" s="302"/>
      <c r="CM89" s="282"/>
      <c r="CN89" s="303"/>
      <c r="CO89" s="303"/>
      <c r="CP89" s="301"/>
      <c r="CQ89" s="301"/>
      <c r="CR89" s="304"/>
      <c r="CS89" s="282"/>
      <c r="CT89" s="303"/>
      <c r="CU89" s="303"/>
      <c r="CV89" s="301"/>
      <c r="CW89" s="303"/>
      <c r="CX89" s="303"/>
      <c r="CY89" s="295"/>
      <c r="CZ89" s="301"/>
      <c r="DA89" s="282"/>
      <c r="DB89" s="302"/>
      <c r="DC89" s="302"/>
      <c r="DE89" s="302"/>
      <c r="DF89" s="302"/>
      <c r="DG89" s="282"/>
      <c r="DH89" s="303"/>
      <c r="DI89" s="303"/>
      <c r="DJ89" s="301"/>
      <c r="DK89" s="301"/>
      <c r="DL89" s="304"/>
      <c r="DM89" s="282"/>
      <c r="DN89" s="303"/>
      <c r="DO89" s="303"/>
      <c r="DP89" s="301"/>
      <c r="DQ89" s="303"/>
      <c r="DR89" s="303"/>
      <c r="DS89" s="295"/>
      <c r="DT89" s="301"/>
      <c r="DU89" s="282"/>
      <c r="DV89" s="302"/>
      <c r="DW89" s="302"/>
      <c r="DY89" s="302"/>
      <c r="DZ89" s="302"/>
      <c r="EA89" s="282"/>
      <c r="EB89" s="301"/>
      <c r="EC89" s="305"/>
      <c r="ED89" s="301"/>
      <c r="EE89" s="301"/>
      <c r="EF89" s="304"/>
      <c r="EG89" s="282"/>
      <c r="EH89" s="303"/>
      <c r="EI89" s="303"/>
      <c r="EJ89" s="301"/>
      <c r="EK89" s="303"/>
      <c r="EL89" s="303"/>
      <c r="EM89" s="295"/>
      <c r="EN89" s="301"/>
      <c r="EO89" s="282"/>
      <c r="EP89" s="302"/>
      <c r="EQ89" s="302"/>
      <c r="ES89" s="302"/>
      <c r="ET89" s="302"/>
      <c r="EU89" s="282"/>
      <c r="EV89" s="303"/>
      <c r="EW89" s="303"/>
      <c r="EX89" s="301"/>
      <c r="EY89" s="301"/>
      <c r="EZ89" s="304"/>
      <c r="FA89" s="282"/>
      <c r="FB89" s="303"/>
      <c r="FC89" s="303"/>
      <c r="FD89" s="301"/>
      <c r="FE89" s="303"/>
      <c r="FF89" s="303"/>
      <c r="FG89" s="295"/>
      <c r="FH89" s="301"/>
      <c r="FI89" s="282"/>
      <c r="FJ89" s="302"/>
      <c r="FK89" s="302"/>
      <c r="FM89" s="302"/>
      <c r="FN89" s="302"/>
      <c r="FO89" s="282"/>
      <c r="FP89" s="303"/>
      <c r="FQ89" s="303"/>
      <c r="FR89" s="301"/>
      <c r="FS89" s="301"/>
      <c r="FT89" s="304"/>
      <c r="FU89" s="282"/>
      <c r="FV89" s="303"/>
      <c r="FW89" s="303"/>
      <c r="FX89" s="301"/>
      <c r="FY89" s="303"/>
      <c r="FZ89" s="303"/>
      <c r="GA89" s="277"/>
      <c r="GI89" s="278"/>
      <c r="GN89" s="279"/>
      <c r="GU89" s="277"/>
      <c r="HC89" s="278"/>
      <c r="HH89" s="279"/>
      <c r="HO89" s="277"/>
      <c r="HW89" s="278"/>
      <c r="IB89" s="279"/>
      <c r="II89" s="277"/>
      <c r="IQ89" s="278"/>
      <c r="IV89" s="279"/>
    </row>
    <row r="90" spans="1:256" s="276" customFormat="1" ht="13.5" customHeight="1">
      <c r="A90" s="301"/>
      <c r="C90" s="295"/>
      <c r="D90" s="301"/>
      <c r="E90" s="282"/>
      <c r="F90" s="302"/>
      <c r="G90" s="303"/>
      <c r="I90" s="302"/>
      <c r="J90" s="303"/>
      <c r="K90" s="282"/>
      <c r="L90" s="303"/>
      <c r="M90" s="303"/>
      <c r="N90" s="301"/>
      <c r="O90" s="301"/>
      <c r="P90" s="304"/>
      <c r="Q90" s="282"/>
      <c r="R90" s="303"/>
      <c r="S90" s="303"/>
      <c r="T90" s="301"/>
      <c r="U90" s="303"/>
      <c r="V90" s="303"/>
      <c r="W90" s="295"/>
      <c r="X90" s="301"/>
      <c r="Y90" s="282"/>
      <c r="Z90" s="302"/>
      <c r="AA90" s="302"/>
      <c r="AC90" s="302"/>
      <c r="AD90" s="302"/>
      <c r="AE90" s="282"/>
      <c r="AF90" s="303"/>
      <c r="AG90" s="303"/>
      <c r="AH90" s="301"/>
      <c r="AI90" s="301"/>
      <c r="AJ90" s="304"/>
      <c r="AK90" s="282"/>
      <c r="AL90" s="301"/>
      <c r="AM90" s="303"/>
      <c r="AN90" s="301"/>
      <c r="AO90" s="303"/>
      <c r="AP90" s="303"/>
      <c r="AQ90" s="295"/>
      <c r="AR90" s="301"/>
      <c r="AS90" s="282"/>
      <c r="AT90" s="302"/>
      <c r="AU90" s="302"/>
      <c r="AW90" s="302"/>
      <c r="AX90" s="302"/>
      <c r="AY90" s="282"/>
      <c r="AZ90" s="303"/>
      <c r="BA90" s="303"/>
      <c r="BB90" s="301"/>
      <c r="BC90" s="301"/>
      <c r="BD90" s="304"/>
      <c r="BE90" s="282"/>
      <c r="BF90" s="303"/>
      <c r="BG90" s="303"/>
      <c r="BH90" s="301"/>
      <c r="BI90" s="303"/>
      <c r="BJ90" s="303"/>
      <c r="BK90" s="295"/>
      <c r="BL90" s="301"/>
      <c r="BM90" s="282"/>
      <c r="BN90" s="302"/>
      <c r="BO90" s="302"/>
      <c r="BQ90" s="302"/>
      <c r="BR90" s="302"/>
      <c r="BS90" s="282"/>
      <c r="BT90" s="303"/>
      <c r="BU90" s="303"/>
      <c r="BV90" s="301"/>
      <c r="BW90" s="301"/>
      <c r="BX90" s="304"/>
      <c r="BY90" s="282"/>
      <c r="BZ90" s="303"/>
      <c r="CA90" s="303"/>
      <c r="CB90" s="301"/>
      <c r="CC90" s="303"/>
      <c r="CD90" s="303"/>
      <c r="CE90" s="282"/>
      <c r="CF90" s="301"/>
      <c r="CG90" s="282"/>
      <c r="CH90" s="302"/>
      <c r="CI90" s="302"/>
      <c r="CK90" s="302"/>
      <c r="CL90" s="302"/>
      <c r="CM90" s="282"/>
      <c r="CN90" s="303"/>
      <c r="CO90" s="303"/>
      <c r="CP90" s="301"/>
      <c r="CQ90" s="301"/>
      <c r="CR90" s="304"/>
      <c r="CS90" s="282"/>
      <c r="CT90" s="303"/>
      <c r="CU90" s="303"/>
      <c r="CV90" s="301"/>
      <c r="CW90" s="303"/>
      <c r="CX90" s="303"/>
      <c r="CY90" s="295"/>
      <c r="CZ90" s="301"/>
      <c r="DA90" s="282"/>
      <c r="DB90" s="302"/>
      <c r="DC90" s="302"/>
      <c r="DE90" s="302"/>
      <c r="DF90" s="302"/>
      <c r="DG90" s="282"/>
      <c r="DH90" s="303"/>
      <c r="DI90" s="303"/>
      <c r="DJ90" s="301"/>
      <c r="DK90" s="301"/>
      <c r="DL90" s="304"/>
      <c r="DM90" s="282"/>
      <c r="DN90" s="303"/>
      <c r="DO90" s="303"/>
      <c r="DP90" s="301"/>
      <c r="DQ90" s="303"/>
      <c r="DR90" s="303"/>
      <c r="DS90" s="295"/>
      <c r="DT90" s="301"/>
      <c r="DU90" s="282"/>
      <c r="DV90" s="302"/>
      <c r="DW90" s="302"/>
      <c r="DY90" s="302"/>
      <c r="DZ90" s="302"/>
      <c r="EA90" s="282"/>
      <c r="EB90" s="301"/>
      <c r="EC90" s="305"/>
      <c r="ED90" s="301"/>
      <c r="EE90" s="301"/>
      <c r="EF90" s="304"/>
      <c r="EG90" s="282"/>
      <c r="EH90" s="303"/>
      <c r="EI90" s="303"/>
      <c r="EJ90" s="301"/>
      <c r="EK90" s="303"/>
      <c r="EL90" s="303"/>
      <c r="EM90" s="295"/>
      <c r="EN90" s="301"/>
      <c r="EO90" s="282"/>
      <c r="EP90" s="302"/>
      <c r="EQ90" s="302"/>
      <c r="ES90" s="302"/>
      <c r="ET90" s="302"/>
      <c r="EU90" s="282"/>
      <c r="EV90" s="303"/>
      <c r="EW90" s="303"/>
      <c r="EX90" s="301"/>
      <c r="EY90" s="301"/>
      <c r="EZ90" s="304"/>
      <c r="FA90" s="282"/>
      <c r="FB90" s="303"/>
      <c r="FC90" s="303"/>
      <c r="FD90" s="301"/>
      <c r="FE90" s="303"/>
      <c r="FF90" s="303"/>
      <c r="FG90" s="295"/>
      <c r="FH90" s="301"/>
      <c r="FI90" s="282"/>
      <c r="FJ90" s="302"/>
      <c r="FK90" s="302"/>
      <c r="FM90" s="302"/>
      <c r="FN90" s="302"/>
      <c r="FO90" s="282"/>
      <c r="FP90" s="303"/>
      <c r="FQ90" s="303"/>
      <c r="FR90" s="301"/>
      <c r="FS90" s="301"/>
      <c r="FT90" s="304"/>
      <c r="FU90" s="282"/>
      <c r="FV90" s="303"/>
      <c r="FW90" s="303"/>
      <c r="FX90" s="301"/>
      <c r="FY90" s="303"/>
      <c r="FZ90" s="303"/>
      <c r="GA90" s="277"/>
      <c r="GI90" s="278"/>
      <c r="GN90" s="279"/>
      <c r="GU90" s="277"/>
      <c r="HC90" s="278"/>
      <c r="HH90" s="279"/>
      <c r="HO90" s="277"/>
      <c r="HW90" s="278"/>
      <c r="IB90" s="279"/>
      <c r="II90" s="277"/>
      <c r="IQ90" s="278"/>
      <c r="IV90" s="279"/>
    </row>
    <row r="91" spans="1:256" s="276" customFormat="1" ht="13.5" customHeight="1">
      <c r="A91" s="301"/>
      <c r="C91" s="295"/>
      <c r="D91" s="301"/>
      <c r="E91" s="282"/>
      <c r="F91" s="302"/>
      <c r="G91" s="303"/>
      <c r="I91" s="302"/>
      <c r="J91" s="303"/>
      <c r="K91" s="282"/>
      <c r="L91" s="303"/>
      <c r="M91" s="303"/>
      <c r="N91" s="301"/>
      <c r="O91" s="301"/>
      <c r="P91" s="304"/>
      <c r="Q91" s="282"/>
      <c r="R91" s="303"/>
      <c r="S91" s="303"/>
      <c r="T91" s="301"/>
      <c r="U91" s="303"/>
      <c r="V91" s="303"/>
      <c r="W91" s="295"/>
      <c r="X91" s="301"/>
      <c r="Y91" s="282"/>
      <c r="Z91" s="302"/>
      <c r="AA91" s="302"/>
      <c r="AC91" s="302"/>
      <c r="AD91" s="302"/>
      <c r="AE91" s="282"/>
      <c r="AF91" s="303"/>
      <c r="AG91" s="303"/>
      <c r="AH91" s="301"/>
      <c r="AI91" s="301"/>
      <c r="AJ91" s="304"/>
      <c r="AK91" s="282"/>
      <c r="AL91" s="301"/>
      <c r="AM91" s="303"/>
      <c r="AN91" s="301"/>
      <c r="AO91" s="303"/>
      <c r="AP91" s="303"/>
      <c r="AQ91" s="295"/>
      <c r="AR91" s="301"/>
      <c r="AS91" s="282"/>
      <c r="AT91" s="302"/>
      <c r="AU91" s="302"/>
      <c r="AW91" s="302"/>
      <c r="AX91" s="302"/>
      <c r="AY91" s="282"/>
      <c r="AZ91" s="303"/>
      <c r="BA91" s="303"/>
      <c r="BB91" s="301"/>
      <c r="BC91" s="301"/>
      <c r="BD91" s="304"/>
      <c r="BE91" s="282"/>
      <c r="BF91" s="303"/>
      <c r="BG91" s="303"/>
      <c r="BH91" s="301"/>
      <c r="BI91" s="303"/>
      <c r="BJ91" s="303"/>
      <c r="BK91" s="295"/>
      <c r="BL91" s="301"/>
      <c r="BM91" s="282"/>
      <c r="BN91" s="302"/>
      <c r="BO91" s="302"/>
      <c r="BQ91" s="302"/>
      <c r="BR91" s="302"/>
      <c r="BS91" s="282"/>
      <c r="BT91" s="303"/>
      <c r="BU91" s="303"/>
      <c r="BV91" s="301"/>
      <c r="BW91" s="301"/>
      <c r="BX91" s="304"/>
      <c r="BY91" s="282"/>
      <c r="BZ91" s="303"/>
      <c r="CA91" s="303"/>
      <c r="CB91" s="301"/>
      <c r="CC91" s="303"/>
      <c r="CD91" s="303"/>
      <c r="CE91" s="282"/>
      <c r="CF91" s="301"/>
      <c r="CG91" s="282"/>
      <c r="CH91" s="302"/>
      <c r="CI91" s="302"/>
      <c r="CK91" s="302"/>
      <c r="CL91" s="302"/>
      <c r="CM91" s="282"/>
      <c r="CN91" s="303"/>
      <c r="CO91" s="303"/>
      <c r="CP91" s="301"/>
      <c r="CQ91" s="301"/>
      <c r="CR91" s="304"/>
      <c r="CS91" s="282"/>
      <c r="CT91" s="303"/>
      <c r="CU91" s="303"/>
      <c r="CV91" s="301"/>
      <c r="CW91" s="303"/>
      <c r="CX91" s="303"/>
      <c r="CY91" s="295"/>
      <c r="CZ91" s="301"/>
      <c r="DA91" s="282"/>
      <c r="DB91" s="302"/>
      <c r="DC91" s="302"/>
      <c r="DE91" s="302"/>
      <c r="DF91" s="302"/>
      <c r="DG91" s="282"/>
      <c r="DH91" s="303"/>
      <c r="DI91" s="303"/>
      <c r="DJ91" s="301"/>
      <c r="DK91" s="301"/>
      <c r="DL91" s="304"/>
      <c r="DM91" s="282"/>
      <c r="DN91" s="303"/>
      <c r="DO91" s="303"/>
      <c r="DP91" s="301"/>
      <c r="DQ91" s="303"/>
      <c r="DR91" s="303"/>
      <c r="DS91" s="295"/>
      <c r="DT91" s="301"/>
      <c r="DU91" s="282"/>
      <c r="DV91" s="302"/>
      <c r="DW91" s="302"/>
      <c r="DY91" s="302"/>
      <c r="DZ91" s="302"/>
      <c r="EA91" s="282"/>
      <c r="EB91" s="301"/>
      <c r="EC91" s="305"/>
      <c r="ED91" s="301"/>
      <c r="EE91" s="301"/>
      <c r="EF91" s="304"/>
      <c r="EG91" s="282"/>
      <c r="EH91" s="303"/>
      <c r="EI91" s="303"/>
      <c r="EJ91" s="301"/>
      <c r="EK91" s="303"/>
      <c r="EL91" s="303"/>
      <c r="EM91" s="295"/>
      <c r="EN91" s="301"/>
      <c r="EO91" s="282"/>
      <c r="EP91" s="302"/>
      <c r="EQ91" s="302"/>
      <c r="ES91" s="302"/>
      <c r="ET91" s="302"/>
      <c r="EU91" s="282"/>
      <c r="EV91" s="303"/>
      <c r="EW91" s="303"/>
      <c r="EX91" s="301"/>
      <c r="EY91" s="301"/>
      <c r="EZ91" s="304"/>
      <c r="FA91" s="282"/>
      <c r="FB91" s="303"/>
      <c r="FC91" s="303"/>
      <c r="FD91" s="301"/>
      <c r="FE91" s="303"/>
      <c r="FF91" s="303"/>
      <c r="FG91" s="295"/>
      <c r="FH91" s="301"/>
      <c r="FI91" s="282"/>
      <c r="FJ91" s="302"/>
      <c r="FK91" s="302"/>
      <c r="FM91" s="302"/>
      <c r="FN91" s="302"/>
      <c r="FO91" s="282"/>
      <c r="FP91" s="303"/>
      <c r="FQ91" s="303"/>
      <c r="FR91" s="301"/>
      <c r="FS91" s="301"/>
      <c r="FT91" s="304"/>
      <c r="FU91" s="282"/>
      <c r="FV91" s="303"/>
      <c r="FW91" s="303"/>
      <c r="FX91" s="301"/>
      <c r="FY91" s="303"/>
      <c r="FZ91" s="303"/>
      <c r="GA91" s="277"/>
      <c r="GI91" s="278"/>
      <c r="GN91" s="279"/>
      <c r="GU91" s="277"/>
      <c r="HC91" s="278"/>
      <c r="HH91" s="279"/>
      <c r="HO91" s="277"/>
      <c r="HW91" s="278"/>
      <c r="IB91" s="279"/>
      <c r="II91" s="277"/>
      <c r="IQ91" s="278"/>
      <c r="IV91" s="279"/>
    </row>
    <row r="92" spans="1:256" s="276" customFormat="1" ht="13.5" customHeight="1">
      <c r="A92" s="301"/>
      <c r="C92" s="295"/>
      <c r="D92" s="301"/>
      <c r="E92" s="282"/>
      <c r="F92" s="302"/>
      <c r="G92" s="303"/>
      <c r="I92" s="302"/>
      <c r="J92" s="303"/>
      <c r="K92" s="282"/>
      <c r="L92" s="303"/>
      <c r="M92" s="303"/>
      <c r="N92" s="301"/>
      <c r="O92" s="301"/>
      <c r="P92" s="304"/>
      <c r="Q92" s="282"/>
      <c r="R92" s="303"/>
      <c r="S92" s="303"/>
      <c r="T92" s="301"/>
      <c r="U92" s="303"/>
      <c r="V92" s="303"/>
      <c r="W92" s="295"/>
      <c r="X92" s="301"/>
      <c r="Y92" s="282"/>
      <c r="Z92" s="302"/>
      <c r="AA92" s="302"/>
      <c r="AC92" s="302"/>
      <c r="AD92" s="302"/>
      <c r="AE92" s="282"/>
      <c r="AF92" s="303"/>
      <c r="AG92" s="303"/>
      <c r="AH92" s="301"/>
      <c r="AI92" s="301"/>
      <c r="AJ92" s="304"/>
      <c r="AK92" s="282"/>
      <c r="AL92" s="301"/>
      <c r="AM92" s="303"/>
      <c r="AN92" s="301"/>
      <c r="AO92" s="303"/>
      <c r="AP92" s="303"/>
      <c r="AQ92" s="295"/>
      <c r="AR92" s="301"/>
      <c r="AS92" s="282"/>
      <c r="AT92" s="302"/>
      <c r="AU92" s="302"/>
      <c r="AW92" s="302"/>
      <c r="AX92" s="302"/>
      <c r="AY92" s="282"/>
      <c r="AZ92" s="303"/>
      <c r="BA92" s="303"/>
      <c r="BB92" s="301"/>
      <c r="BC92" s="301"/>
      <c r="BD92" s="304"/>
      <c r="BE92" s="282"/>
      <c r="BF92" s="303"/>
      <c r="BG92" s="303"/>
      <c r="BH92" s="301"/>
      <c r="BI92" s="303"/>
      <c r="BJ92" s="303"/>
      <c r="BK92" s="295"/>
      <c r="BL92" s="301"/>
      <c r="BM92" s="282"/>
      <c r="BN92" s="302"/>
      <c r="BO92" s="302"/>
      <c r="BQ92" s="302"/>
      <c r="BR92" s="302"/>
      <c r="BS92" s="282"/>
      <c r="BT92" s="303"/>
      <c r="BU92" s="303"/>
      <c r="BV92" s="301"/>
      <c r="BW92" s="301"/>
      <c r="BX92" s="304"/>
      <c r="BY92" s="282"/>
      <c r="BZ92" s="303"/>
      <c r="CA92" s="303"/>
      <c r="CB92" s="301"/>
      <c r="CC92" s="303"/>
      <c r="CD92" s="303"/>
      <c r="CE92" s="282"/>
      <c r="CF92" s="301"/>
      <c r="CG92" s="282"/>
      <c r="CH92" s="302"/>
      <c r="CI92" s="302"/>
      <c r="CK92" s="302"/>
      <c r="CL92" s="302"/>
      <c r="CM92" s="282"/>
      <c r="CN92" s="303"/>
      <c r="CO92" s="303"/>
      <c r="CP92" s="301"/>
      <c r="CQ92" s="301"/>
      <c r="CR92" s="304"/>
      <c r="CS92" s="282"/>
      <c r="CT92" s="303"/>
      <c r="CU92" s="303"/>
      <c r="CV92" s="301"/>
      <c r="CW92" s="303"/>
      <c r="CX92" s="303"/>
      <c r="CY92" s="295"/>
      <c r="CZ92" s="301"/>
      <c r="DA92" s="282"/>
      <c r="DB92" s="302"/>
      <c r="DC92" s="302"/>
      <c r="DE92" s="302"/>
      <c r="DF92" s="302"/>
      <c r="DG92" s="282"/>
      <c r="DH92" s="303"/>
      <c r="DI92" s="303"/>
      <c r="DJ92" s="301"/>
      <c r="DK92" s="301"/>
      <c r="DL92" s="304"/>
      <c r="DM92" s="282"/>
      <c r="DN92" s="303"/>
      <c r="DO92" s="303"/>
      <c r="DP92" s="301"/>
      <c r="DQ92" s="303"/>
      <c r="DR92" s="303"/>
      <c r="DS92" s="295"/>
      <c r="DT92" s="301"/>
      <c r="DU92" s="282"/>
      <c r="DV92" s="302"/>
      <c r="DW92" s="302"/>
      <c r="DY92" s="302"/>
      <c r="DZ92" s="302"/>
      <c r="EA92" s="282"/>
      <c r="EB92" s="301"/>
      <c r="EC92" s="305"/>
      <c r="ED92" s="301"/>
      <c r="EE92" s="301"/>
      <c r="EF92" s="304"/>
      <c r="EG92" s="282"/>
      <c r="EH92" s="303"/>
      <c r="EI92" s="303"/>
      <c r="EJ92" s="301"/>
      <c r="EK92" s="303"/>
      <c r="EL92" s="303"/>
      <c r="EM92" s="295"/>
      <c r="EN92" s="301"/>
      <c r="EO92" s="282"/>
      <c r="EP92" s="302"/>
      <c r="EQ92" s="302"/>
      <c r="ES92" s="302"/>
      <c r="ET92" s="302"/>
      <c r="EU92" s="282"/>
      <c r="EV92" s="303"/>
      <c r="EW92" s="303"/>
      <c r="EX92" s="301"/>
      <c r="EY92" s="301"/>
      <c r="EZ92" s="304"/>
      <c r="FA92" s="282"/>
      <c r="FB92" s="303"/>
      <c r="FC92" s="303"/>
      <c r="FD92" s="301"/>
      <c r="FE92" s="303"/>
      <c r="FF92" s="303"/>
      <c r="FG92" s="295"/>
      <c r="FH92" s="301"/>
      <c r="FI92" s="282"/>
      <c r="FJ92" s="302"/>
      <c r="FK92" s="302"/>
      <c r="FM92" s="302"/>
      <c r="FN92" s="302"/>
      <c r="FO92" s="282"/>
      <c r="FP92" s="303"/>
      <c r="FQ92" s="303"/>
      <c r="FR92" s="301"/>
      <c r="FS92" s="301"/>
      <c r="FT92" s="304"/>
      <c r="FU92" s="282"/>
      <c r="FV92" s="303"/>
      <c r="FW92" s="303"/>
      <c r="FX92" s="301"/>
      <c r="FY92" s="303"/>
      <c r="FZ92" s="303"/>
      <c r="GA92" s="277"/>
      <c r="GI92" s="278"/>
      <c r="GN92" s="279"/>
      <c r="GU92" s="277"/>
      <c r="HC92" s="278"/>
      <c r="HH92" s="279"/>
      <c r="HO92" s="277"/>
      <c r="HW92" s="278"/>
      <c r="IB92" s="279"/>
      <c r="II92" s="277"/>
      <c r="IQ92" s="278"/>
      <c r="IV92" s="279"/>
    </row>
    <row r="93" spans="1:256" s="276" customFormat="1" ht="13.5" customHeight="1">
      <c r="A93" s="301"/>
      <c r="C93" s="295"/>
      <c r="D93" s="301"/>
      <c r="E93" s="282"/>
      <c r="F93" s="302"/>
      <c r="G93" s="303"/>
      <c r="I93" s="302"/>
      <c r="J93" s="303"/>
      <c r="K93" s="282"/>
      <c r="L93" s="303"/>
      <c r="M93" s="303"/>
      <c r="N93" s="301"/>
      <c r="O93" s="301"/>
      <c r="P93" s="304"/>
      <c r="Q93" s="282"/>
      <c r="R93" s="303"/>
      <c r="S93" s="303"/>
      <c r="T93" s="301"/>
      <c r="U93" s="303"/>
      <c r="V93" s="303"/>
      <c r="W93" s="295"/>
      <c r="X93" s="301"/>
      <c r="Y93" s="282"/>
      <c r="Z93" s="302"/>
      <c r="AA93" s="302"/>
      <c r="AC93" s="302"/>
      <c r="AD93" s="302"/>
      <c r="AE93" s="282"/>
      <c r="AF93" s="303"/>
      <c r="AG93" s="303"/>
      <c r="AH93" s="301"/>
      <c r="AI93" s="301"/>
      <c r="AJ93" s="304"/>
      <c r="AK93" s="282"/>
      <c r="AL93" s="301"/>
      <c r="AM93" s="303"/>
      <c r="AN93" s="301"/>
      <c r="AO93" s="303"/>
      <c r="AP93" s="303"/>
      <c r="AQ93" s="295"/>
      <c r="AR93" s="301"/>
      <c r="AS93" s="282"/>
      <c r="AT93" s="302"/>
      <c r="AU93" s="302"/>
      <c r="AW93" s="302"/>
      <c r="AX93" s="302"/>
      <c r="AY93" s="282"/>
      <c r="AZ93" s="303"/>
      <c r="BA93" s="303"/>
      <c r="BB93" s="301"/>
      <c r="BC93" s="301"/>
      <c r="BD93" s="304"/>
      <c r="BE93" s="282"/>
      <c r="BF93" s="303"/>
      <c r="BG93" s="303"/>
      <c r="BH93" s="301"/>
      <c r="BI93" s="303"/>
      <c r="BJ93" s="303"/>
      <c r="BK93" s="295"/>
      <c r="BL93" s="301"/>
      <c r="BM93" s="282"/>
      <c r="BN93" s="302"/>
      <c r="BO93" s="302"/>
      <c r="BQ93" s="302"/>
      <c r="BR93" s="302"/>
      <c r="BS93" s="282"/>
      <c r="BT93" s="303"/>
      <c r="BU93" s="303"/>
      <c r="BV93" s="301"/>
      <c r="BW93" s="301"/>
      <c r="BX93" s="304"/>
      <c r="BY93" s="282"/>
      <c r="BZ93" s="303"/>
      <c r="CA93" s="303"/>
      <c r="CB93" s="301"/>
      <c r="CC93" s="303"/>
      <c r="CD93" s="303"/>
      <c r="CE93" s="282"/>
      <c r="CF93" s="301"/>
      <c r="CG93" s="282"/>
      <c r="CH93" s="302"/>
      <c r="CI93" s="302"/>
      <c r="CK93" s="302"/>
      <c r="CL93" s="302"/>
      <c r="CM93" s="282"/>
      <c r="CN93" s="303"/>
      <c r="CO93" s="303"/>
      <c r="CP93" s="301"/>
      <c r="CQ93" s="301"/>
      <c r="CR93" s="304"/>
      <c r="CS93" s="282"/>
      <c r="CT93" s="303"/>
      <c r="CU93" s="303"/>
      <c r="CV93" s="301"/>
      <c r="CW93" s="303"/>
      <c r="CX93" s="303"/>
      <c r="CY93" s="295"/>
      <c r="CZ93" s="301"/>
      <c r="DA93" s="282"/>
      <c r="DB93" s="302"/>
      <c r="DC93" s="302"/>
      <c r="DE93" s="302"/>
      <c r="DF93" s="302"/>
      <c r="DG93" s="282"/>
      <c r="DH93" s="303"/>
      <c r="DI93" s="303"/>
      <c r="DJ93" s="301"/>
      <c r="DK93" s="301"/>
      <c r="DL93" s="304"/>
      <c r="DM93" s="282"/>
      <c r="DN93" s="303"/>
      <c r="DO93" s="303"/>
      <c r="DP93" s="301"/>
      <c r="DQ93" s="303"/>
      <c r="DR93" s="303"/>
      <c r="DS93" s="295"/>
      <c r="DT93" s="301"/>
      <c r="DU93" s="282"/>
      <c r="DV93" s="302"/>
      <c r="DW93" s="302"/>
      <c r="DY93" s="302"/>
      <c r="DZ93" s="302"/>
      <c r="EA93" s="282"/>
      <c r="EB93" s="301"/>
      <c r="EC93" s="305"/>
      <c r="ED93" s="301"/>
      <c r="EE93" s="301"/>
      <c r="EF93" s="304"/>
      <c r="EG93" s="282"/>
      <c r="EH93" s="303"/>
      <c r="EI93" s="303"/>
      <c r="EJ93" s="301"/>
      <c r="EK93" s="303"/>
      <c r="EL93" s="303"/>
      <c r="EM93" s="295"/>
      <c r="EN93" s="301"/>
      <c r="EO93" s="282"/>
      <c r="EP93" s="302"/>
      <c r="EQ93" s="302"/>
      <c r="ES93" s="302"/>
      <c r="ET93" s="302"/>
      <c r="EU93" s="282"/>
      <c r="EV93" s="303"/>
      <c r="EW93" s="303"/>
      <c r="EX93" s="301"/>
      <c r="EY93" s="301"/>
      <c r="EZ93" s="304"/>
      <c r="FA93" s="282"/>
      <c r="FB93" s="303"/>
      <c r="FC93" s="303"/>
      <c r="FD93" s="301"/>
      <c r="FE93" s="303"/>
      <c r="FF93" s="303"/>
      <c r="FG93" s="295"/>
      <c r="FH93" s="301"/>
      <c r="FI93" s="282"/>
      <c r="FJ93" s="302"/>
      <c r="FK93" s="302"/>
      <c r="FM93" s="302"/>
      <c r="FN93" s="302"/>
      <c r="FO93" s="282"/>
      <c r="FP93" s="303"/>
      <c r="FQ93" s="303"/>
      <c r="FR93" s="301"/>
      <c r="FS93" s="301"/>
      <c r="FT93" s="304"/>
      <c r="FU93" s="282"/>
      <c r="FV93" s="303"/>
      <c r="FW93" s="303"/>
      <c r="FX93" s="301"/>
      <c r="FY93" s="303"/>
      <c r="FZ93" s="303"/>
      <c r="GA93" s="277"/>
      <c r="GI93" s="278"/>
      <c r="GN93" s="279"/>
      <c r="GU93" s="277"/>
      <c r="HC93" s="278"/>
      <c r="HH93" s="279"/>
      <c r="HO93" s="277"/>
      <c r="HW93" s="278"/>
      <c r="IB93" s="279"/>
      <c r="II93" s="277"/>
      <c r="IQ93" s="278"/>
      <c r="IV93" s="279"/>
    </row>
    <row r="94" spans="1:256" s="276" customFormat="1" ht="13.5" customHeight="1">
      <c r="A94" s="301"/>
      <c r="C94" s="295"/>
      <c r="D94" s="301"/>
      <c r="E94" s="282"/>
      <c r="F94" s="302"/>
      <c r="G94" s="303"/>
      <c r="I94" s="302"/>
      <c r="J94" s="303"/>
      <c r="K94" s="282"/>
      <c r="L94" s="303"/>
      <c r="M94" s="303"/>
      <c r="N94" s="301"/>
      <c r="O94" s="301"/>
      <c r="P94" s="304"/>
      <c r="Q94" s="282"/>
      <c r="R94" s="303"/>
      <c r="S94" s="303"/>
      <c r="T94" s="301"/>
      <c r="U94" s="303"/>
      <c r="V94" s="303"/>
      <c r="W94" s="295"/>
      <c r="X94" s="301"/>
      <c r="Y94" s="282"/>
      <c r="Z94" s="302"/>
      <c r="AA94" s="302"/>
      <c r="AC94" s="302"/>
      <c r="AD94" s="302"/>
      <c r="AE94" s="282"/>
      <c r="AF94" s="303"/>
      <c r="AG94" s="303"/>
      <c r="AH94" s="301"/>
      <c r="AI94" s="301"/>
      <c r="AJ94" s="304"/>
      <c r="AK94" s="282"/>
      <c r="AL94" s="301"/>
      <c r="AM94" s="303"/>
      <c r="AN94" s="301"/>
      <c r="AO94" s="303"/>
      <c r="AP94" s="303"/>
      <c r="AQ94" s="295"/>
      <c r="AR94" s="301"/>
      <c r="AS94" s="282"/>
      <c r="AT94" s="302"/>
      <c r="AU94" s="302"/>
      <c r="AW94" s="302"/>
      <c r="AX94" s="302"/>
      <c r="AY94" s="282"/>
      <c r="AZ94" s="303"/>
      <c r="BA94" s="303"/>
      <c r="BB94" s="301"/>
      <c r="BC94" s="301"/>
      <c r="BD94" s="304"/>
      <c r="BE94" s="282"/>
      <c r="BF94" s="303"/>
      <c r="BG94" s="303"/>
      <c r="BH94" s="301"/>
      <c r="BI94" s="303"/>
      <c r="BJ94" s="303"/>
      <c r="BK94" s="295"/>
      <c r="BL94" s="301"/>
      <c r="BM94" s="282"/>
      <c r="BN94" s="302"/>
      <c r="BO94" s="302"/>
      <c r="BQ94" s="302"/>
      <c r="BR94" s="302"/>
      <c r="BS94" s="282"/>
      <c r="BT94" s="303"/>
      <c r="BU94" s="303"/>
      <c r="BV94" s="301"/>
      <c r="BW94" s="301"/>
      <c r="BX94" s="304"/>
      <c r="BY94" s="282"/>
      <c r="BZ94" s="303"/>
      <c r="CA94" s="303"/>
      <c r="CB94" s="301"/>
      <c r="CC94" s="303"/>
      <c r="CD94" s="303"/>
      <c r="CE94" s="282"/>
      <c r="CF94" s="301"/>
      <c r="CG94" s="282"/>
      <c r="CH94" s="302"/>
      <c r="CI94" s="302"/>
      <c r="CK94" s="302"/>
      <c r="CL94" s="302"/>
      <c r="CM94" s="282"/>
      <c r="CN94" s="303"/>
      <c r="CO94" s="303"/>
      <c r="CP94" s="301"/>
      <c r="CQ94" s="301"/>
      <c r="CR94" s="304"/>
      <c r="CS94" s="282"/>
      <c r="CT94" s="303"/>
      <c r="CU94" s="303"/>
      <c r="CV94" s="301"/>
      <c r="CW94" s="303"/>
      <c r="CX94" s="303"/>
      <c r="CY94" s="295"/>
      <c r="CZ94" s="301"/>
      <c r="DA94" s="282"/>
      <c r="DB94" s="302"/>
      <c r="DC94" s="302"/>
      <c r="DE94" s="302"/>
      <c r="DF94" s="302"/>
      <c r="DG94" s="282"/>
      <c r="DH94" s="303"/>
      <c r="DI94" s="303"/>
      <c r="DJ94" s="301"/>
      <c r="DK94" s="301"/>
      <c r="DL94" s="304"/>
      <c r="DM94" s="282"/>
      <c r="DN94" s="303"/>
      <c r="DO94" s="303"/>
      <c r="DP94" s="301"/>
      <c r="DQ94" s="303"/>
      <c r="DR94" s="303"/>
      <c r="DS94" s="295"/>
      <c r="DT94" s="301"/>
      <c r="DU94" s="282"/>
      <c r="DV94" s="302"/>
      <c r="DW94" s="302"/>
      <c r="DY94" s="302"/>
      <c r="DZ94" s="302"/>
      <c r="EA94" s="282"/>
      <c r="EB94" s="301"/>
      <c r="EC94" s="305"/>
      <c r="ED94" s="301"/>
      <c r="EE94" s="301"/>
      <c r="EF94" s="304"/>
      <c r="EG94" s="282"/>
      <c r="EH94" s="303"/>
      <c r="EI94" s="303"/>
      <c r="EJ94" s="301"/>
      <c r="EK94" s="303"/>
      <c r="EL94" s="303"/>
      <c r="EM94" s="295"/>
      <c r="EN94" s="301"/>
      <c r="EO94" s="282"/>
      <c r="EP94" s="302"/>
      <c r="EQ94" s="302"/>
      <c r="ES94" s="302"/>
      <c r="ET94" s="302"/>
      <c r="EU94" s="282"/>
      <c r="EV94" s="303"/>
      <c r="EW94" s="303"/>
      <c r="EX94" s="301"/>
      <c r="EY94" s="301"/>
      <c r="EZ94" s="304"/>
      <c r="FA94" s="282"/>
      <c r="FB94" s="303"/>
      <c r="FC94" s="303"/>
      <c r="FD94" s="301"/>
      <c r="FE94" s="303"/>
      <c r="FF94" s="303"/>
      <c r="FG94" s="295"/>
      <c r="FH94" s="301"/>
      <c r="FI94" s="282"/>
      <c r="FJ94" s="302"/>
      <c r="FK94" s="302"/>
      <c r="FM94" s="302"/>
      <c r="FN94" s="302"/>
      <c r="FO94" s="282"/>
      <c r="FP94" s="303"/>
      <c r="FQ94" s="303"/>
      <c r="FR94" s="301"/>
      <c r="FS94" s="301"/>
      <c r="FT94" s="304"/>
      <c r="FU94" s="282"/>
      <c r="FV94" s="303"/>
      <c r="FW94" s="303"/>
      <c r="FX94" s="301"/>
      <c r="FY94" s="303"/>
      <c r="FZ94" s="303"/>
      <c r="GA94" s="277"/>
      <c r="GI94" s="278"/>
      <c r="GN94" s="279"/>
      <c r="GU94" s="277"/>
      <c r="HC94" s="278"/>
      <c r="HH94" s="279"/>
      <c r="HO94" s="277"/>
      <c r="HW94" s="278"/>
      <c r="IB94" s="279"/>
      <c r="II94" s="277"/>
      <c r="IQ94" s="278"/>
      <c r="IV94" s="279"/>
    </row>
    <row r="95" spans="1:256" s="276" customFormat="1" ht="13.5" customHeight="1">
      <c r="A95" s="301"/>
      <c r="C95" s="295"/>
      <c r="D95" s="301"/>
      <c r="E95" s="282"/>
      <c r="F95" s="302"/>
      <c r="G95" s="303"/>
      <c r="I95" s="302"/>
      <c r="J95" s="303"/>
      <c r="K95" s="282"/>
      <c r="L95" s="303"/>
      <c r="M95" s="303"/>
      <c r="N95" s="301"/>
      <c r="O95" s="301"/>
      <c r="P95" s="304"/>
      <c r="Q95" s="282"/>
      <c r="R95" s="303"/>
      <c r="S95" s="303"/>
      <c r="T95" s="301"/>
      <c r="U95" s="303"/>
      <c r="V95" s="303"/>
      <c r="W95" s="295"/>
      <c r="X95" s="301"/>
      <c r="Y95" s="282"/>
      <c r="Z95" s="302"/>
      <c r="AA95" s="302"/>
      <c r="AC95" s="302"/>
      <c r="AD95" s="302"/>
      <c r="AE95" s="282"/>
      <c r="AF95" s="303"/>
      <c r="AG95" s="303"/>
      <c r="AH95" s="301"/>
      <c r="AI95" s="301"/>
      <c r="AJ95" s="304"/>
      <c r="AK95" s="282"/>
      <c r="AL95" s="301"/>
      <c r="AM95" s="303"/>
      <c r="AN95" s="301"/>
      <c r="AO95" s="303"/>
      <c r="AP95" s="303"/>
      <c r="AQ95" s="295"/>
      <c r="AR95" s="301"/>
      <c r="AS95" s="282"/>
      <c r="AT95" s="302"/>
      <c r="AU95" s="302"/>
      <c r="AW95" s="302"/>
      <c r="AX95" s="302"/>
      <c r="AY95" s="282"/>
      <c r="AZ95" s="303"/>
      <c r="BA95" s="303"/>
      <c r="BB95" s="301"/>
      <c r="BC95" s="301"/>
      <c r="BD95" s="304"/>
      <c r="BE95" s="282"/>
      <c r="BF95" s="303"/>
      <c r="BG95" s="303"/>
      <c r="BH95" s="301"/>
      <c r="BI95" s="303"/>
      <c r="BJ95" s="303"/>
      <c r="BK95" s="295"/>
      <c r="BL95" s="301"/>
      <c r="BM95" s="282"/>
      <c r="BN95" s="302"/>
      <c r="BO95" s="302"/>
      <c r="BQ95" s="302"/>
      <c r="BR95" s="302"/>
      <c r="BS95" s="282"/>
      <c r="BT95" s="303"/>
      <c r="BU95" s="303"/>
      <c r="BV95" s="301"/>
      <c r="BW95" s="301"/>
      <c r="BX95" s="304"/>
      <c r="BY95" s="282"/>
      <c r="BZ95" s="303"/>
      <c r="CA95" s="303"/>
      <c r="CB95" s="301"/>
      <c r="CC95" s="303"/>
      <c r="CD95" s="303"/>
      <c r="CE95" s="282"/>
      <c r="CF95" s="301"/>
      <c r="CG95" s="282"/>
      <c r="CH95" s="302"/>
      <c r="CI95" s="302"/>
      <c r="CK95" s="302"/>
      <c r="CL95" s="302"/>
      <c r="CM95" s="282"/>
      <c r="CN95" s="303"/>
      <c r="CO95" s="303"/>
      <c r="CP95" s="301"/>
      <c r="CQ95" s="301"/>
      <c r="CR95" s="304"/>
      <c r="CS95" s="282"/>
      <c r="CT95" s="303"/>
      <c r="CU95" s="303"/>
      <c r="CV95" s="301"/>
      <c r="CW95" s="303"/>
      <c r="CX95" s="303"/>
      <c r="CY95" s="295"/>
      <c r="CZ95" s="301"/>
      <c r="DA95" s="282"/>
      <c r="DB95" s="302"/>
      <c r="DC95" s="302"/>
      <c r="DE95" s="302"/>
      <c r="DF95" s="302"/>
      <c r="DG95" s="282"/>
      <c r="DH95" s="303"/>
      <c r="DI95" s="303"/>
      <c r="DJ95" s="301"/>
      <c r="DK95" s="301"/>
      <c r="DL95" s="304"/>
      <c r="DM95" s="282"/>
      <c r="DN95" s="303"/>
      <c r="DO95" s="303"/>
      <c r="DP95" s="301"/>
      <c r="DQ95" s="303"/>
      <c r="DR95" s="303"/>
      <c r="DS95" s="295"/>
      <c r="DT95" s="301"/>
      <c r="DU95" s="282"/>
      <c r="DV95" s="302"/>
      <c r="DW95" s="302"/>
      <c r="DY95" s="302"/>
      <c r="DZ95" s="302"/>
      <c r="EA95" s="282"/>
      <c r="EB95" s="301"/>
      <c r="EC95" s="305"/>
      <c r="ED95" s="301"/>
      <c r="EE95" s="301"/>
      <c r="EF95" s="304"/>
      <c r="EG95" s="282"/>
      <c r="EH95" s="303"/>
      <c r="EI95" s="303"/>
      <c r="EJ95" s="301"/>
      <c r="EK95" s="303"/>
      <c r="EL95" s="303"/>
      <c r="EM95" s="295"/>
      <c r="EN95" s="301"/>
      <c r="EO95" s="282"/>
      <c r="EP95" s="302"/>
      <c r="EQ95" s="302"/>
      <c r="ES95" s="302"/>
      <c r="ET95" s="302"/>
      <c r="EU95" s="282"/>
      <c r="EV95" s="303"/>
      <c r="EW95" s="303"/>
      <c r="EX95" s="301"/>
      <c r="EY95" s="301"/>
      <c r="EZ95" s="304"/>
      <c r="FA95" s="282"/>
      <c r="FB95" s="303"/>
      <c r="FC95" s="303"/>
      <c r="FD95" s="301"/>
      <c r="FE95" s="303"/>
      <c r="FF95" s="303"/>
      <c r="FG95" s="295"/>
      <c r="FH95" s="301"/>
      <c r="FI95" s="282"/>
      <c r="FJ95" s="302"/>
      <c r="FK95" s="302"/>
      <c r="FM95" s="302"/>
      <c r="FN95" s="302"/>
      <c r="FO95" s="282"/>
      <c r="FP95" s="303"/>
      <c r="FQ95" s="303"/>
      <c r="FR95" s="301"/>
      <c r="FS95" s="301"/>
      <c r="FT95" s="304"/>
      <c r="FU95" s="282"/>
      <c r="FV95" s="303"/>
      <c r="FW95" s="303"/>
      <c r="FX95" s="301"/>
      <c r="FY95" s="303"/>
      <c r="FZ95" s="303"/>
      <c r="GA95" s="277"/>
      <c r="GI95" s="278"/>
      <c r="GN95" s="279"/>
      <c r="GU95" s="277"/>
      <c r="HC95" s="278"/>
      <c r="HH95" s="279"/>
      <c r="HO95" s="277"/>
      <c r="HW95" s="278"/>
      <c r="IB95" s="279"/>
      <c r="II95" s="277"/>
      <c r="IQ95" s="278"/>
      <c r="IV95" s="279"/>
    </row>
    <row r="96" spans="1:256" s="276" customFormat="1" ht="13.5" customHeight="1">
      <c r="A96" s="301"/>
      <c r="C96" s="295"/>
      <c r="D96" s="301"/>
      <c r="E96" s="282"/>
      <c r="F96" s="302"/>
      <c r="G96" s="303"/>
      <c r="I96" s="302"/>
      <c r="J96" s="303"/>
      <c r="K96" s="282"/>
      <c r="L96" s="303"/>
      <c r="M96" s="303"/>
      <c r="N96" s="301"/>
      <c r="O96" s="301"/>
      <c r="P96" s="304"/>
      <c r="Q96" s="282"/>
      <c r="R96" s="303"/>
      <c r="S96" s="303"/>
      <c r="T96" s="301"/>
      <c r="U96" s="303"/>
      <c r="V96" s="303"/>
      <c r="W96" s="295"/>
      <c r="X96" s="301"/>
      <c r="Y96" s="282"/>
      <c r="Z96" s="302"/>
      <c r="AA96" s="302"/>
      <c r="AC96" s="302"/>
      <c r="AD96" s="302"/>
      <c r="AE96" s="282"/>
      <c r="AF96" s="303"/>
      <c r="AG96" s="303"/>
      <c r="AH96" s="301"/>
      <c r="AI96" s="301"/>
      <c r="AJ96" s="304"/>
      <c r="AK96" s="282"/>
      <c r="AL96" s="301"/>
      <c r="AM96" s="303"/>
      <c r="AN96" s="301"/>
      <c r="AO96" s="303"/>
      <c r="AP96" s="303"/>
      <c r="AQ96" s="295"/>
      <c r="AR96" s="301"/>
      <c r="AS96" s="282"/>
      <c r="AT96" s="302"/>
      <c r="AU96" s="302"/>
      <c r="AW96" s="302"/>
      <c r="AX96" s="302"/>
      <c r="AY96" s="282"/>
      <c r="AZ96" s="303"/>
      <c r="BA96" s="303"/>
      <c r="BB96" s="301"/>
      <c r="BC96" s="301"/>
      <c r="BD96" s="304"/>
      <c r="BE96" s="282"/>
      <c r="BF96" s="303"/>
      <c r="BG96" s="303"/>
      <c r="BH96" s="301"/>
      <c r="BI96" s="303"/>
      <c r="BJ96" s="303"/>
      <c r="BK96" s="295"/>
      <c r="BL96" s="301"/>
      <c r="BM96" s="282"/>
      <c r="BN96" s="302"/>
      <c r="BO96" s="302"/>
      <c r="BQ96" s="302"/>
      <c r="BR96" s="302"/>
      <c r="BS96" s="282"/>
      <c r="BT96" s="303"/>
      <c r="BU96" s="303"/>
      <c r="BV96" s="301"/>
      <c r="BW96" s="301"/>
      <c r="BX96" s="304"/>
      <c r="BY96" s="282"/>
      <c r="BZ96" s="303"/>
      <c r="CA96" s="303"/>
      <c r="CB96" s="301"/>
      <c r="CC96" s="303"/>
      <c r="CD96" s="303"/>
      <c r="CE96" s="282"/>
      <c r="CF96" s="301"/>
      <c r="CG96" s="282"/>
      <c r="CH96" s="302"/>
      <c r="CI96" s="302"/>
      <c r="CK96" s="302"/>
      <c r="CL96" s="302"/>
      <c r="CM96" s="282"/>
      <c r="CN96" s="303"/>
      <c r="CO96" s="303"/>
      <c r="CP96" s="301"/>
      <c r="CQ96" s="301"/>
      <c r="CR96" s="304"/>
      <c r="CS96" s="282"/>
      <c r="CT96" s="303"/>
      <c r="CU96" s="303"/>
      <c r="CV96" s="301"/>
      <c r="CW96" s="303"/>
      <c r="CX96" s="303"/>
      <c r="CY96" s="295"/>
      <c r="CZ96" s="301"/>
      <c r="DA96" s="282"/>
      <c r="DB96" s="302"/>
      <c r="DC96" s="302"/>
      <c r="DE96" s="302"/>
      <c r="DF96" s="302"/>
      <c r="DG96" s="282"/>
      <c r="DH96" s="303"/>
      <c r="DI96" s="303"/>
      <c r="DJ96" s="301"/>
      <c r="DK96" s="301"/>
      <c r="DL96" s="304"/>
      <c r="DM96" s="282"/>
      <c r="DN96" s="303"/>
      <c r="DO96" s="303"/>
      <c r="DP96" s="301"/>
      <c r="DQ96" s="303"/>
      <c r="DR96" s="303"/>
      <c r="DS96" s="295"/>
      <c r="DT96" s="301"/>
      <c r="DU96" s="282"/>
      <c r="DV96" s="302"/>
      <c r="DW96" s="302"/>
      <c r="DY96" s="302"/>
      <c r="DZ96" s="302"/>
      <c r="EA96" s="282"/>
      <c r="EB96" s="301"/>
      <c r="EC96" s="305"/>
      <c r="ED96" s="301"/>
      <c r="EE96" s="301"/>
      <c r="EF96" s="304"/>
      <c r="EG96" s="282"/>
      <c r="EH96" s="303"/>
      <c r="EI96" s="303"/>
      <c r="EJ96" s="301"/>
      <c r="EK96" s="303"/>
      <c r="EL96" s="303"/>
      <c r="EM96" s="295"/>
      <c r="EN96" s="301"/>
      <c r="EO96" s="282"/>
      <c r="EP96" s="302"/>
      <c r="EQ96" s="302"/>
      <c r="ES96" s="302"/>
      <c r="ET96" s="302"/>
      <c r="EU96" s="282"/>
      <c r="EV96" s="303"/>
      <c r="EW96" s="303"/>
      <c r="EX96" s="301"/>
      <c r="EY96" s="301"/>
      <c r="EZ96" s="304"/>
      <c r="FA96" s="282"/>
      <c r="FB96" s="303"/>
      <c r="FC96" s="303"/>
      <c r="FD96" s="301"/>
      <c r="FE96" s="303"/>
      <c r="FF96" s="303"/>
      <c r="FG96" s="295"/>
      <c r="FH96" s="301"/>
      <c r="FI96" s="282"/>
      <c r="FJ96" s="302"/>
      <c r="FK96" s="302"/>
      <c r="FM96" s="302"/>
      <c r="FN96" s="302"/>
      <c r="FO96" s="282"/>
      <c r="FP96" s="303"/>
      <c r="FQ96" s="303"/>
      <c r="FR96" s="301"/>
      <c r="FS96" s="301"/>
      <c r="FT96" s="304"/>
      <c r="FU96" s="282"/>
      <c r="FV96" s="303"/>
      <c r="FW96" s="303"/>
      <c r="FX96" s="301"/>
      <c r="FY96" s="303"/>
      <c r="FZ96" s="303"/>
      <c r="GA96" s="277"/>
      <c r="GI96" s="278"/>
      <c r="GN96" s="279"/>
      <c r="GU96" s="277"/>
      <c r="HC96" s="278"/>
      <c r="HH96" s="279"/>
      <c r="HO96" s="277"/>
      <c r="HW96" s="278"/>
      <c r="IB96" s="279"/>
      <c r="II96" s="277"/>
      <c r="IQ96" s="278"/>
      <c r="IV96" s="279"/>
    </row>
    <row r="97" spans="1:256" s="276" customFormat="1" ht="13.5" customHeight="1">
      <c r="A97" s="301"/>
      <c r="C97" s="295"/>
      <c r="D97" s="301"/>
      <c r="E97" s="282"/>
      <c r="F97" s="302"/>
      <c r="G97" s="303"/>
      <c r="I97" s="302"/>
      <c r="J97" s="303"/>
      <c r="K97" s="282"/>
      <c r="L97" s="303"/>
      <c r="M97" s="303"/>
      <c r="N97" s="301"/>
      <c r="O97" s="301"/>
      <c r="P97" s="304"/>
      <c r="Q97" s="282"/>
      <c r="R97" s="303"/>
      <c r="S97" s="303"/>
      <c r="T97" s="301"/>
      <c r="U97" s="303"/>
      <c r="V97" s="303"/>
      <c r="W97" s="295"/>
      <c r="X97" s="301"/>
      <c r="Y97" s="282"/>
      <c r="Z97" s="302"/>
      <c r="AA97" s="302"/>
      <c r="AC97" s="302"/>
      <c r="AD97" s="302"/>
      <c r="AE97" s="282"/>
      <c r="AF97" s="303"/>
      <c r="AG97" s="303"/>
      <c r="AH97" s="301"/>
      <c r="AI97" s="301"/>
      <c r="AJ97" s="304"/>
      <c r="AK97" s="282"/>
      <c r="AL97" s="301"/>
      <c r="AM97" s="303"/>
      <c r="AN97" s="301"/>
      <c r="AO97" s="303"/>
      <c r="AP97" s="303"/>
      <c r="AQ97" s="295"/>
      <c r="AR97" s="301"/>
      <c r="AS97" s="282"/>
      <c r="AT97" s="302"/>
      <c r="AU97" s="302"/>
      <c r="AW97" s="302"/>
      <c r="AX97" s="302"/>
      <c r="AY97" s="282"/>
      <c r="AZ97" s="303"/>
      <c r="BA97" s="303"/>
      <c r="BB97" s="301"/>
      <c r="BC97" s="301"/>
      <c r="BD97" s="304"/>
      <c r="BE97" s="282"/>
      <c r="BF97" s="303"/>
      <c r="BG97" s="303"/>
      <c r="BH97" s="301"/>
      <c r="BI97" s="303"/>
      <c r="BJ97" s="303"/>
      <c r="BK97" s="295"/>
      <c r="BL97" s="301"/>
      <c r="BM97" s="282"/>
      <c r="BN97" s="302"/>
      <c r="BO97" s="302"/>
      <c r="BQ97" s="302"/>
      <c r="BR97" s="302"/>
      <c r="BS97" s="282"/>
      <c r="BT97" s="303"/>
      <c r="BU97" s="303"/>
      <c r="BV97" s="301"/>
      <c r="BW97" s="301"/>
      <c r="BX97" s="304"/>
      <c r="BY97" s="282"/>
      <c r="BZ97" s="303"/>
      <c r="CA97" s="303"/>
      <c r="CB97" s="301"/>
      <c r="CC97" s="303"/>
      <c r="CD97" s="303"/>
      <c r="CE97" s="282"/>
      <c r="CF97" s="301"/>
      <c r="CG97" s="282"/>
      <c r="CH97" s="302"/>
      <c r="CI97" s="302"/>
      <c r="CK97" s="302"/>
      <c r="CL97" s="302"/>
      <c r="CM97" s="282"/>
      <c r="CN97" s="303"/>
      <c r="CO97" s="303"/>
      <c r="CP97" s="301"/>
      <c r="CQ97" s="301"/>
      <c r="CR97" s="304"/>
      <c r="CS97" s="282"/>
      <c r="CT97" s="303"/>
      <c r="CU97" s="303"/>
      <c r="CV97" s="301"/>
      <c r="CW97" s="303"/>
      <c r="CX97" s="303"/>
      <c r="CY97" s="295"/>
      <c r="CZ97" s="301"/>
      <c r="DA97" s="282"/>
      <c r="DB97" s="302"/>
      <c r="DC97" s="302"/>
      <c r="DE97" s="302"/>
      <c r="DF97" s="302"/>
      <c r="DG97" s="282"/>
      <c r="DH97" s="303"/>
      <c r="DI97" s="303"/>
      <c r="DJ97" s="301"/>
      <c r="DK97" s="301"/>
      <c r="DL97" s="304"/>
      <c r="DM97" s="282"/>
      <c r="DN97" s="303"/>
      <c r="DO97" s="303"/>
      <c r="DP97" s="301"/>
      <c r="DQ97" s="303"/>
      <c r="DR97" s="303"/>
      <c r="DS97" s="295"/>
      <c r="DT97" s="301"/>
      <c r="DU97" s="282"/>
      <c r="DV97" s="302"/>
      <c r="DW97" s="302"/>
      <c r="DY97" s="302"/>
      <c r="DZ97" s="302"/>
      <c r="EA97" s="282"/>
      <c r="EB97" s="301"/>
      <c r="EC97" s="305"/>
      <c r="ED97" s="301"/>
      <c r="EE97" s="301"/>
      <c r="EF97" s="304"/>
      <c r="EG97" s="282"/>
      <c r="EH97" s="303"/>
      <c r="EI97" s="303"/>
      <c r="EJ97" s="301"/>
      <c r="EK97" s="303"/>
      <c r="EL97" s="303"/>
      <c r="EM97" s="295"/>
      <c r="EN97" s="301"/>
      <c r="EO97" s="282"/>
      <c r="EP97" s="302"/>
      <c r="EQ97" s="302"/>
      <c r="ES97" s="302"/>
      <c r="ET97" s="302"/>
      <c r="EU97" s="282"/>
      <c r="EV97" s="303"/>
      <c r="EW97" s="303"/>
      <c r="EX97" s="301"/>
      <c r="EY97" s="301"/>
      <c r="EZ97" s="304"/>
      <c r="FA97" s="282"/>
      <c r="FB97" s="303"/>
      <c r="FC97" s="303"/>
      <c r="FD97" s="301"/>
      <c r="FE97" s="303"/>
      <c r="FF97" s="303"/>
      <c r="FG97" s="295"/>
      <c r="FH97" s="301"/>
      <c r="FI97" s="282"/>
      <c r="FJ97" s="302"/>
      <c r="FK97" s="302"/>
      <c r="FM97" s="302"/>
      <c r="FN97" s="302"/>
      <c r="FO97" s="282"/>
      <c r="FP97" s="303"/>
      <c r="FQ97" s="303"/>
      <c r="FR97" s="301"/>
      <c r="FS97" s="301"/>
      <c r="FT97" s="304"/>
      <c r="FU97" s="282"/>
      <c r="FV97" s="303"/>
      <c r="FW97" s="303"/>
      <c r="FX97" s="301"/>
      <c r="FY97" s="303"/>
      <c r="FZ97" s="303"/>
      <c r="GA97" s="277"/>
      <c r="GI97" s="278"/>
      <c r="GN97" s="279"/>
      <c r="GU97" s="277"/>
      <c r="HC97" s="278"/>
      <c r="HH97" s="279"/>
      <c r="HO97" s="277"/>
      <c r="HW97" s="278"/>
      <c r="IB97" s="279"/>
      <c r="II97" s="277"/>
      <c r="IQ97" s="278"/>
      <c r="IV97" s="279"/>
    </row>
    <row r="98" spans="1:256" s="276" customFormat="1" ht="13.5" customHeight="1">
      <c r="A98" s="301"/>
      <c r="C98" s="295"/>
      <c r="D98" s="301"/>
      <c r="E98" s="282"/>
      <c r="F98" s="302"/>
      <c r="G98" s="303"/>
      <c r="I98" s="302"/>
      <c r="J98" s="303"/>
      <c r="K98" s="282"/>
      <c r="L98" s="303"/>
      <c r="M98" s="303"/>
      <c r="N98" s="301"/>
      <c r="O98" s="301"/>
      <c r="P98" s="304"/>
      <c r="Q98" s="282"/>
      <c r="R98" s="303"/>
      <c r="S98" s="303"/>
      <c r="T98" s="301"/>
      <c r="U98" s="303"/>
      <c r="V98" s="303"/>
      <c r="W98" s="295"/>
      <c r="X98" s="301"/>
      <c r="Y98" s="282"/>
      <c r="Z98" s="302"/>
      <c r="AA98" s="302"/>
      <c r="AC98" s="302"/>
      <c r="AD98" s="302"/>
      <c r="AE98" s="282"/>
      <c r="AF98" s="303"/>
      <c r="AG98" s="303"/>
      <c r="AH98" s="301"/>
      <c r="AI98" s="301"/>
      <c r="AJ98" s="304"/>
      <c r="AK98" s="282"/>
      <c r="AL98" s="301"/>
      <c r="AM98" s="303"/>
      <c r="AN98" s="301"/>
      <c r="AO98" s="303"/>
      <c r="AP98" s="303"/>
      <c r="AQ98" s="295"/>
      <c r="AR98" s="301"/>
      <c r="AS98" s="282"/>
      <c r="AT98" s="302"/>
      <c r="AU98" s="302"/>
      <c r="AW98" s="302"/>
      <c r="AX98" s="302"/>
      <c r="AY98" s="282"/>
      <c r="AZ98" s="303"/>
      <c r="BA98" s="303"/>
      <c r="BB98" s="301"/>
      <c r="BC98" s="301"/>
      <c r="BD98" s="304"/>
      <c r="BE98" s="282"/>
      <c r="BF98" s="303"/>
      <c r="BG98" s="303"/>
      <c r="BH98" s="301"/>
      <c r="BI98" s="303"/>
      <c r="BJ98" s="303"/>
      <c r="BK98" s="295"/>
      <c r="BL98" s="301"/>
      <c r="BM98" s="282"/>
      <c r="BN98" s="302"/>
      <c r="BO98" s="302"/>
      <c r="BQ98" s="302"/>
      <c r="BR98" s="302"/>
      <c r="BS98" s="282"/>
      <c r="BT98" s="303"/>
      <c r="BU98" s="303"/>
      <c r="BV98" s="301"/>
      <c r="BW98" s="301"/>
      <c r="BX98" s="304"/>
      <c r="BY98" s="282"/>
      <c r="BZ98" s="303"/>
      <c r="CA98" s="303"/>
      <c r="CB98" s="301"/>
      <c r="CC98" s="303"/>
      <c r="CD98" s="303"/>
      <c r="CE98" s="282"/>
      <c r="CF98" s="301"/>
      <c r="CG98" s="282"/>
      <c r="CH98" s="302"/>
      <c r="CI98" s="302"/>
      <c r="CK98" s="302"/>
      <c r="CL98" s="302"/>
      <c r="CM98" s="282"/>
      <c r="CN98" s="303"/>
      <c r="CO98" s="303"/>
      <c r="CP98" s="301"/>
      <c r="CQ98" s="301"/>
      <c r="CR98" s="304"/>
      <c r="CS98" s="282"/>
      <c r="CT98" s="303"/>
      <c r="CU98" s="303"/>
      <c r="CV98" s="301"/>
      <c r="CW98" s="303"/>
      <c r="CX98" s="303"/>
      <c r="CY98" s="295"/>
      <c r="CZ98" s="301"/>
      <c r="DA98" s="282"/>
      <c r="DB98" s="302"/>
      <c r="DC98" s="302"/>
      <c r="DE98" s="302"/>
      <c r="DF98" s="302"/>
      <c r="DG98" s="282"/>
      <c r="DH98" s="303"/>
      <c r="DI98" s="303"/>
      <c r="DJ98" s="301"/>
      <c r="DK98" s="301"/>
      <c r="DL98" s="304"/>
      <c r="DM98" s="282"/>
      <c r="DN98" s="303"/>
      <c r="DO98" s="303"/>
      <c r="DP98" s="301"/>
      <c r="DQ98" s="303"/>
      <c r="DR98" s="303"/>
      <c r="DS98" s="295"/>
      <c r="DT98" s="301"/>
      <c r="DU98" s="282"/>
      <c r="DV98" s="302"/>
      <c r="DW98" s="302"/>
      <c r="DY98" s="302"/>
      <c r="DZ98" s="302"/>
      <c r="EA98" s="282"/>
      <c r="EB98" s="301"/>
      <c r="EC98" s="305"/>
      <c r="ED98" s="301"/>
      <c r="EE98" s="301"/>
      <c r="EF98" s="304"/>
      <c r="EG98" s="282"/>
      <c r="EH98" s="303"/>
      <c r="EI98" s="303"/>
      <c r="EJ98" s="301"/>
      <c r="EK98" s="303"/>
      <c r="EL98" s="303"/>
      <c r="EM98" s="295"/>
      <c r="EN98" s="301"/>
      <c r="EO98" s="282"/>
      <c r="EP98" s="302"/>
      <c r="EQ98" s="302"/>
      <c r="ES98" s="302"/>
      <c r="ET98" s="302"/>
      <c r="EU98" s="282"/>
      <c r="EV98" s="303"/>
      <c r="EW98" s="303"/>
      <c r="EX98" s="301"/>
      <c r="EY98" s="301"/>
      <c r="EZ98" s="304"/>
      <c r="FA98" s="282"/>
      <c r="FB98" s="303"/>
      <c r="FC98" s="303"/>
      <c r="FD98" s="301"/>
      <c r="FE98" s="303"/>
      <c r="FF98" s="303"/>
      <c r="FG98" s="295"/>
      <c r="FH98" s="301"/>
      <c r="FI98" s="282"/>
      <c r="FJ98" s="302"/>
      <c r="FK98" s="302"/>
      <c r="FM98" s="302"/>
      <c r="FN98" s="302"/>
      <c r="FO98" s="282"/>
      <c r="FP98" s="303"/>
      <c r="FQ98" s="303"/>
      <c r="FR98" s="301"/>
      <c r="FS98" s="301"/>
      <c r="FT98" s="304"/>
      <c r="FU98" s="282"/>
      <c r="FV98" s="303"/>
      <c r="FW98" s="303"/>
      <c r="FX98" s="301"/>
      <c r="FY98" s="303"/>
      <c r="FZ98" s="303"/>
      <c r="GA98" s="277"/>
      <c r="GI98" s="278"/>
      <c r="GN98" s="279"/>
      <c r="GU98" s="277"/>
      <c r="HC98" s="278"/>
      <c r="HH98" s="279"/>
      <c r="HO98" s="277"/>
      <c r="HW98" s="278"/>
      <c r="IB98" s="279"/>
      <c r="II98" s="277"/>
      <c r="IQ98" s="278"/>
      <c r="IV98" s="279"/>
    </row>
    <row r="99" spans="1:256" s="276" customFormat="1" ht="13.5" customHeight="1">
      <c r="A99" s="301"/>
      <c r="C99" s="295"/>
      <c r="D99" s="301"/>
      <c r="E99" s="282"/>
      <c r="F99" s="302"/>
      <c r="G99" s="303"/>
      <c r="I99" s="302"/>
      <c r="J99" s="303"/>
      <c r="K99" s="282"/>
      <c r="L99" s="303"/>
      <c r="M99" s="303"/>
      <c r="N99" s="301"/>
      <c r="O99" s="301"/>
      <c r="P99" s="304"/>
      <c r="Q99" s="282"/>
      <c r="R99" s="303"/>
      <c r="S99" s="303"/>
      <c r="T99" s="301"/>
      <c r="U99" s="303"/>
      <c r="V99" s="303"/>
      <c r="W99" s="295"/>
      <c r="X99" s="301"/>
      <c r="Y99" s="282"/>
      <c r="Z99" s="302"/>
      <c r="AA99" s="302"/>
      <c r="AC99" s="302"/>
      <c r="AD99" s="302"/>
      <c r="AE99" s="282"/>
      <c r="AF99" s="303"/>
      <c r="AG99" s="303"/>
      <c r="AH99" s="301"/>
      <c r="AI99" s="301"/>
      <c r="AJ99" s="304"/>
      <c r="AK99" s="282"/>
      <c r="AL99" s="301"/>
      <c r="AM99" s="303"/>
      <c r="AN99" s="301"/>
      <c r="AO99" s="303"/>
      <c r="AP99" s="303"/>
      <c r="AQ99" s="295"/>
      <c r="AR99" s="301"/>
      <c r="AS99" s="282"/>
      <c r="AT99" s="302"/>
      <c r="AU99" s="302"/>
      <c r="AW99" s="302"/>
      <c r="AX99" s="302"/>
      <c r="AY99" s="282"/>
      <c r="AZ99" s="303"/>
      <c r="BA99" s="303"/>
      <c r="BB99" s="301"/>
      <c r="BC99" s="301"/>
      <c r="BD99" s="304"/>
      <c r="BE99" s="282"/>
      <c r="BF99" s="303"/>
      <c r="BG99" s="303"/>
      <c r="BH99" s="301"/>
      <c r="BI99" s="303"/>
      <c r="BJ99" s="303"/>
      <c r="BK99" s="295"/>
      <c r="BL99" s="301"/>
      <c r="BM99" s="282"/>
      <c r="BN99" s="302"/>
      <c r="BO99" s="302"/>
      <c r="BQ99" s="302"/>
      <c r="BR99" s="302"/>
      <c r="BS99" s="282"/>
      <c r="BT99" s="303"/>
      <c r="BU99" s="303"/>
      <c r="BV99" s="301"/>
      <c r="BW99" s="301"/>
      <c r="BX99" s="304"/>
      <c r="BY99" s="282"/>
      <c r="BZ99" s="303"/>
      <c r="CA99" s="303"/>
      <c r="CB99" s="301"/>
      <c r="CC99" s="303"/>
      <c r="CD99" s="303"/>
      <c r="CE99" s="282"/>
      <c r="CF99" s="301"/>
      <c r="CG99" s="282"/>
      <c r="CH99" s="302"/>
      <c r="CI99" s="302"/>
      <c r="CK99" s="302"/>
      <c r="CL99" s="302"/>
      <c r="CM99" s="282"/>
      <c r="CN99" s="303"/>
      <c r="CO99" s="303"/>
      <c r="CP99" s="301"/>
      <c r="CQ99" s="301"/>
      <c r="CR99" s="304"/>
      <c r="CS99" s="282"/>
      <c r="CT99" s="303"/>
      <c r="CU99" s="303"/>
      <c r="CV99" s="301"/>
      <c r="CW99" s="303"/>
      <c r="CX99" s="303"/>
      <c r="CY99" s="295"/>
      <c r="CZ99" s="301"/>
      <c r="DA99" s="282"/>
      <c r="DB99" s="302"/>
      <c r="DC99" s="302"/>
      <c r="DE99" s="302"/>
      <c r="DF99" s="302"/>
      <c r="DG99" s="282"/>
      <c r="DH99" s="303"/>
      <c r="DI99" s="303"/>
      <c r="DJ99" s="301"/>
      <c r="DK99" s="301"/>
      <c r="DL99" s="304"/>
      <c r="DM99" s="282"/>
      <c r="DN99" s="303"/>
      <c r="DO99" s="303"/>
      <c r="DP99" s="301"/>
      <c r="DQ99" s="303"/>
      <c r="DR99" s="303"/>
      <c r="DS99" s="295"/>
      <c r="DT99" s="301"/>
      <c r="DU99" s="282"/>
      <c r="DV99" s="302"/>
      <c r="DW99" s="302"/>
      <c r="DY99" s="302"/>
      <c r="DZ99" s="302"/>
      <c r="EA99" s="282"/>
      <c r="EB99" s="301"/>
      <c r="EC99" s="305"/>
      <c r="ED99" s="301"/>
      <c r="EE99" s="301"/>
      <c r="EF99" s="304"/>
      <c r="EG99" s="282"/>
      <c r="EH99" s="303"/>
      <c r="EI99" s="303"/>
      <c r="EJ99" s="301"/>
      <c r="EK99" s="303"/>
      <c r="EL99" s="303"/>
      <c r="EM99" s="295"/>
      <c r="EN99" s="301"/>
      <c r="EO99" s="282"/>
      <c r="EP99" s="302"/>
      <c r="EQ99" s="302"/>
      <c r="ES99" s="302"/>
      <c r="ET99" s="302"/>
      <c r="EU99" s="282"/>
      <c r="EV99" s="303"/>
      <c r="EW99" s="303"/>
      <c r="EX99" s="301"/>
      <c r="EY99" s="301"/>
      <c r="EZ99" s="304"/>
      <c r="FA99" s="282"/>
      <c r="FB99" s="303"/>
      <c r="FC99" s="303"/>
      <c r="FD99" s="301"/>
      <c r="FE99" s="303"/>
      <c r="FF99" s="303"/>
      <c r="FG99" s="295"/>
      <c r="FH99" s="301"/>
      <c r="FI99" s="282"/>
      <c r="FJ99" s="302"/>
      <c r="FK99" s="302"/>
      <c r="FM99" s="302"/>
      <c r="FN99" s="302"/>
      <c r="FO99" s="282"/>
      <c r="FP99" s="303"/>
      <c r="FQ99" s="303"/>
      <c r="FR99" s="301"/>
      <c r="FS99" s="301"/>
      <c r="FT99" s="304"/>
      <c r="FU99" s="282"/>
      <c r="FV99" s="303"/>
      <c r="FW99" s="303"/>
      <c r="FX99" s="301"/>
      <c r="FY99" s="303"/>
      <c r="FZ99" s="303"/>
      <c r="GA99" s="277"/>
      <c r="GI99" s="278"/>
      <c r="GN99" s="279"/>
      <c r="GU99" s="277"/>
      <c r="HC99" s="278"/>
      <c r="HH99" s="279"/>
      <c r="HO99" s="277"/>
      <c r="HW99" s="278"/>
      <c r="IB99" s="279"/>
      <c r="II99" s="277"/>
      <c r="IQ99" s="278"/>
      <c r="IV99" s="279"/>
    </row>
    <row r="100" spans="1:256" s="276" customFormat="1" ht="13.5" customHeight="1">
      <c r="A100" s="301"/>
      <c r="C100" s="295"/>
      <c r="D100" s="301"/>
      <c r="E100" s="282"/>
      <c r="F100" s="302"/>
      <c r="G100" s="303"/>
      <c r="I100" s="302"/>
      <c r="J100" s="303"/>
      <c r="K100" s="282"/>
      <c r="L100" s="303"/>
      <c r="M100" s="303"/>
      <c r="N100" s="301"/>
      <c r="O100" s="301"/>
      <c r="P100" s="304"/>
      <c r="Q100" s="282"/>
      <c r="R100" s="303"/>
      <c r="S100" s="303"/>
      <c r="T100" s="301"/>
      <c r="U100" s="303"/>
      <c r="V100" s="303"/>
      <c r="W100" s="295"/>
      <c r="X100" s="301"/>
      <c r="Y100" s="282"/>
      <c r="Z100" s="302"/>
      <c r="AA100" s="302"/>
      <c r="AC100" s="302"/>
      <c r="AD100" s="302"/>
      <c r="AE100" s="282"/>
      <c r="AF100" s="303"/>
      <c r="AG100" s="303"/>
      <c r="AH100" s="301"/>
      <c r="AI100" s="301"/>
      <c r="AJ100" s="304"/>
      <c r="AK100" s="282"/>
      <c r="AL100" s="301"/>
      <c r="AM100" s="303"/>
      <c r="AN100" s="301"/>
      <c r="AO100" s="303"/>
      <c r="AP100" s="303"/>
      <c r="AQ100" s="295"/>
      <c r="AR100" s="301"/>
      <c r="AS100" s="282"/>
      <c r="AT100" s="302"/>
      <c r="AU100" s="302"/>
      <c r="AW100" s="302"/>
      <c r="AX100" s="302"/>
      <c r="AY100" s="282"/>
      <c r="AZ100" s="303"/>
      <c r="BA100" s="303"/>
      <c r="BB100" s="301"/>
      <c r="BC100" s="301"/>
      <c r="BD100" s="304"/>
      <c r="BE100" s="282"/>
      <c r="BF100" s="303"/>
      <c r="BG100" s="303"/>
      <c r="BH100" s="301"/>
      <c r="BI100" s="303"/>
      <c r="BJ100" s="303"/>
      <c r="BK100" s="295"/>
      <c r="BL100" s="301"/>
      <c r="BM100" s="282"/>
      <c r="BN100" s="302"/>
      <c r="BO100" s="302"/>
      <c r="BQ100" s="302"/>
      <c r="BR100" s="302"/>
      <c r="BS100" s="282"/>
      <c r="BT100" s="303"/>
      <c r="BU100" s="303"/>
      <c r="BV100" s="301"/>
      <c r="BW100" s="301"/>
      <c r="BX100" s="304"/>
      <c r="BY100" s="282"/>
      <c r="BZ100" s="303"/>
      <c r="CA100" s="303"/>
      <c r="CB100" s="301"/>
      <c r="CC100" s="303"/>
      <c r="CD100" s="303"/>
      <c r="CE100" s="282"/>
      <c r="CF100" s="301"/>
      <c r="CG100" s="282"/>
      <c r="CH100" s="302"/>
      <c r="CI100" s="302"/>
      <c r="CK100" s="302"/>
      <c r="CL100" s="302"/>
      <c r="CM100" s="282"/>
      <c r="CN100" s="303"/>
      <c r="CO100" s="303"/>
      <c r="CP100" s="301"/>
      <c r="CQ100" s="301"/>
      <c r="CR100" s="304"/>
      <c r="CS100" s="282"/>
      <c r="CT100" s="303"/>
      <c r="CU100" s="303"/>
      <c r="CV100" s="301"/>
      <c r="CW100" s="303"/>
      <c r="CX100" s="303"/>
      <c r="CY100" s="295"/>
      <c r="CZ100" s="301"/>
      <c r="DA100" s="282"/>
      <c r="DB100" s="302"/>
      <c r="DC100" s="302"/>
      <c r="DE100" s="302"/>
      <c r="DF100" s="302"/>
      <c r="DG100" s="282"/>
      <c r="DH100" s="303"/>
      <c r="DI100" s="303"/>
      <c r="DJ100" s="301"/>
      <c r="DK100" s="301"/>
      <c r="DL100" s="304"/>
      <c r="DM100" s="282"/>
      <c r="DN100" s="303"/>
      <c r="DO100" s="303"/>
      <c r="DP100" s="301"/>
      <c r="DQ100" s="303"/>
      <c r="DR100" s="303"/>
      <c r="DS100" s="295"/>
      <c r="DT100" s="301"/>
      <c r="DU100" s="282"/>
      <c r="DV100" s="302"/>
      <c r="DW100" s="302"/>
      <c r="DY100" s="302"/>
      <c r="DZ100" s="302"/>
      <c r="EA100" s="282"/>
      <c r="EB100" s="301"/>
      <c r="EC100" s="305"/>
      <c r="ED100" s="301"/>
      <c r="EE100" s="301"/>
      <c r="EF100" s="304"/>
      <c r="EG100" s="282"/>
      <c r="EH100" s="303"/>
      <c r="EI100" s="303"/>
      <c r="EJ100" s="301"/>
      <c r="EK100" s="303"/>
      <c r="EL100" s="303"/>
      <c r="EM100" s="295"/>
      <c r="EN100" s="301"/>
      <c r="EO100" s="282"/>
      <c r="EP100" s="302"/>
      <c r="EQ100" s="302"/>
      <c r="ES100" s="302"/>
      <c r="ET100" s="302"/>
      <c r="EU100" s="282"/>
      <c r="EV100" s="303"/>
      <c r="EW100" s="303"/>
      <c r="EX100" s="301"/>
      <c r="EY100" s="301"/>
      <c r="EZ100" s="304"/>
      <c r="FA100" s="282"/>
      <c r="FB100" s="303"/>
      <c r="FC100" s="303"/>
      <c r="FD100" s="301"/>
      <c r="FE100" s="303"/>
      <c r="FF100" s="303"/>
      <c r="FG100" s="295"/>
      <c r="FH100" s="301"/>
      <c r="FI100" s="282"/>
      <c r="FJ100" s="302"/>
      <c r="FK100" s="302"/>
      <c r="FM100" s="302"/>
      <c r="FN100" s="302"/>
      <c r="FO100" s="282"/>
      <c r="FP100" s="303"/>
      <c r="FQ100" s="303"/>
      <c r="FR100" s="301"/>
      <c r="FS100" s="301"/>
      <c r="FT100" s="304"/>
      <c r="FU100" s="282"/>
      <c r="FV100" s="303"/>
      <c r="FW100" s="303"/>
      <c r="FX100" s="301"/>
      <c r="FY100" s="303"/>
      <c r="FZ100" s="303"/>
      <c r="GA100" s="277"/>
      <c r="GI100" s="278"/>
      <c r="GN100" s="279"/>
      <c r="GU100" s="277"/>
      <c r="HC100" s="278"/>
      <c r="HH100" s="279"/>
      <c r="HO100" s="277"/>
      <c r="HW100" s="278"/>
      <c r="IB100" s="279"/>
      <c r="II100" s="277"/>
      <c r="IQ100" s="278"/>
      <c r="IV100" s="279"/>
    </row>
    <row r="101" spans="1:256" s="276" customFormat="1" ht="13.5" customHeight="1">
      <c r="S101" s="302"/>
    </row>
    <row r="102" spans="1:256" s="276" customFormat="1" ht="13.5" customHeight="1"/>
    <row r="103" spans="1:256" s="276" customFormat="1" ht="13.5" customHeight="1"/>
    <row r="104" spans="1:256" s="276" customFormat="1" ht="13.5" customHeight="1"/>
    <row r="105" spans="1:256" s="276" customFormat="1" ht="13.5" customHeight="1"/>
    <row r="106" spans="1:256" s="276" customFormat="1" ht="13.5" customHeight="1"/>
    <row r="107" spans="1:256" s="276" customFormat="1" ht="13.5" customHeight="1"/>
    <row r="108" spans="1:256" s="276" customFormat="1" ht="13.5" customHeight="1"/>
    <row r="109" spans="1:256" s="276" customFormat="1" ht="13.5" customHeight="1"/>
    <row r="110" spans="1:256" s="276" customFormat="1" ht="13.5" customHeight="1"/>
    <row r="111" spans="1:256" s="276" customFormat="1" ht="13.5" customHeight="1"/>
    <row r="112" spans="1:256" s="276" customFormat="1" ht="13.5" customHeight="1"/>
    <row r="113" s="276" customFormat="1" ht="13.5" customHeight="1"/>
    <row r="114" s="276" customFormat="1" ht="13.5" customHeight="1"/>
    <row r="115" s="276" customFormat="1" ht="13.5" customHeight="1"/>
    <row r="116" s="276" customFormat="1" ht="13.5" customHeight="1"/>
    <row r="117" s="276" customFormat="1" ht="13.5" customHeight="1"/>
    <row r="118" s="276" customFormat="1" ht="13.5" customHeight="1"/>
    <row r="119" s="276" customFormat="1" ht="13.5" customHeight="1"/>
    <row r="120" s="276" customFormat="1" ht="13.5" customHeight="1"/>
    <row r="121" s="276" customFormat="1" ht="13.5" customHeight="1"/>
    <row r="122" s="276" customFormat="1" ht="13.5" customHeight="1"/>
    <row r="123" s="276" customFormat="1" ht="13.5" customHeight="1"/>
    <row r="124" s="276" customFormat="1" ht="13.5" customHeight="1"/>
    <row r="125" s="276" customFormat="1" ht="13.5" customHeight="1"/>
    <row r="126" s="276" customFormat="1" ht="13.5" customHeight="1"/>
    <row r="127" s="276" customFormat="1" ht="13.5" customHeight="1"/>
    <row r="128" s="276" customFormat="1" ht="13.5" customHeight="1"/>
    <row r="129" s="276" customFormat="1" ht="13.5" customHeight="1"/>
    <row r="130" s="276" customFormat="1" ht="13.5" customHeight="1"/>
    <row r="131" s="276" customFormat="1" ht="13.5" customHeight="1"/>
    <row r="132" s="276" customFormat="1" ht="13.5" customHeight="1"/>
    <row r="133" s="276" customFormat="1" ht="13.5" customHeight="1"/>
    <row r="134" s="276" customFormat="1" ht="13.5" customHeight="1"/>
    <row r="135" s="276" customFormat="1" ht="13.5" customHeight="1"/>
    <row r="136" s="276" customFormat="1" ht="13.5" customHeight="1"/>
    <row r="137" s="276" customFormat="1" ht="13.5" customHeight="1"/>
    <row r="138" s="276" customFormat="1" ht="13.5" customHeight="1"/>
    <row r="139" s="276" customFormat="1" ht="13.5" customHeight="1"/>
    <row r="140" s="276" customFormat="1" ht="13.5" customHeight="1"/>
    <row r="141" s="276" customFormat="1" ht="13.5" customHeight="1"/>
    <row r="142" s="276" customFormat="1" ht="13.5" customHeight="1"/>
    <row r="143" s="276" customFormat="1" ht="13.5" customHeight="1"/>
    <row r="144" s="276" customFormat="1" ht="13.5" customHeight="1"/>
    <row r="145" s="276" customFormat="1" ht="13.5" customHeight="1"/>
    <row r="146" s="276" customFormat="1" ht="13.5" customHeight="1"/>
    <row r="147" s="276" customFormat="1" ht="13.5" customHeight="1"/>
    <row r="148" s="276" customFormat="1" ht="13.5" customHeight="1"/>
    <row r="149" s="276" customFormat="1" ht="13.5" customHeight="1"/>
    <row r="150" s="276" customFormat="1" ht="13.5" customHeight="1"/>
    <row r="151" s="276" customFormat="1" ht="13.5" customHeight="1"/>
    <row r="152" s="276" customFormat="1" ht="13.5" customHeight="1"/>
    <row r="153" s="276" customFormat="1" ht="13.5" customHeight="1"/>
    <row r="154" s="276" customFormat="1" ht="13.5" customHeight="1"/>
    <row r="155" s="276" customFormat="1" ht="13.5" customHeight="1"/>
    <row r="156" s="276" customFormat="1" ht="13.5" customHeight="1"/>
    <row r="157" s="276" customFormat="1" ht="13.5" customHeight="1"/>
    <row r="158" s="276" customFormat="1" ht="13.5" customHeight="1"/>
    <row r="159" s="276" customFormat="1" ht="13.5" customHeight="1"/>
    <row r="160" s="276" customFormat="1" ht="13.5" customHeight="1"/>
    <row r="161" s="276" customFormat="1" ht="13.5" customHeight="1"/>
    <row r="162" s="276" customFormat="1" ht="13.5" customHeight="1"/>
    <row r="163" s="276" customFormat="1" ht="13.5" customHeight="1"/>
    <row r="164" s="276" customFormat="1" ht="13.5" customHeight="1"/>
    <row r="165" s="276" customFormat="1" ht="13.5" customHeight="1"/>
    <row r="166" s="276" customFormat="1" ht="13.5" customHeight="1"/>
    <row r="167" s="276" customFormat="1" ht="13.5" customHeight="1"/>
    <row r="168" s="276" customFormat="1" ht="13.5" customHeight="1"/>
    <row r="169" s="276" customFormat="1" ht="13.5" customHeight="1"/>
    <row r="170" s="276" customFormat="1" ht="13.5" customHeight="1"/>
    <row r="171" s="276" customFormat="1" ht="13.5" customHeight="1"/>
    <row r="172" s="276" customFormat="1" ht="13.5" customHeight="1"/>
    <row r="173" s="276" customFormat="1" ht="13.5" customHeight="1"/>
    <row r="174" s="276" customFormat="1" ht="13.5" customHeight="1"/>
    <row r="175" s="276" customFormat="1" ht="13.5" customHeight="1"/>
    <row r="176" s="276" customFormat="1" ht="13.5" customHeight="1"/>
    <row r="177" s="276" customFormat="1" ht="13.5" customHeight="1"/>
    <row r="178" s="276" customFormat="1" ht="13.5" customHeight="1"/>
    <row r="179" s="276" customFormat="1" ht="13.5" customHeight="1"/>
    <row r="180" s="276" customFormat="1" ht="13.5" customHeight="1"/>
    <row r="181" s="276" customFormat="1" ht="13.5" customHeight="1"/>
    <row r="182" s="276" customFormat="1" ht="13.5" customHeight="1"/>
    <row r="183" s="276" customFormat="1" ht="13.5" customHeight="1"/>
    <row r="184" s="276" customFormat="1" ht="13.5" customHeight="1"/>
    <row r="185" s="276" customFormat="1" ht="13.5" customHeight="1"/>
    <row r="186" s="276" customFormat="1" ht="13.5" customHeight="1"/>
    <row r="187" s="276" customFormat="1" ht="13.5" customHeight="1"/>
    <row r="188" s="276" customFormat="1" ht="13.5" customHeight="1"/>
    <row r="189" s="276" customFormat="1" ht="13.5" customHeight="1"/>
    <row r="190" s="276" customFormat="1" ht="13.5" customHeight="1"/>
    <row r="191" s="276" customFormat="1" ht="13.5" customHeight="1"/>
    <row r="192" s="276" customFormat="1" ht="13.5" customHeight="1"/>
    <row r="193" s="276" customFormat="1" ht="13.5" customHeight="1"/>
    <row r="194" s="276" customFormat="1" ht="13.5" customHeight="1"/>
    <row r="195" s="276" customFormat="1" ht="13.5" customHeight="1"/>
    <row r="196" s="276" customFormat="1" ht="13.5" customHeight="1"/>
    <row r="197" s="276" customFormat="1" ht="13.5" customHeight="1"/>
    <row r="198" s="276" customFormat="1" ht="13.5" customHeight="1"/>
    <row r="199" s="276" customFormat="1" ht="13.5" customHeight="1"/>
    <row r="200" s="276" customFormat="1" ht="13.5" customHeight="1"/>
    <row r="201" s="276" customFormat="1" ht="13.5" customHeight="1"/>
    <row r="202" s="276" customFormat="1" ht="13.5" customHeight="1"/>
    <row r="203" s="276" customFormat="1" ht="13.5" customHeight="1"/>
    <row r="204" s="276" customFormat="1" ht="13.5" customHeight="1"/>
    <row r="205" s="276" customFormat="1" ht="13.5" customHeight="1"/>
    <row r="206" s="276" customFormat="1" ht="13.5" customHeight="1"/>
    <row r="207" s="276" customFormat="1" ht="13.5" customHeight="1"/>
  </sheetData>
  <customSheetViews>
    <customSheetView guid="{58E98FBC-18A6-4DF7-8BE5-466B393E75B5}">
      <pane xSplit="2" ySplit="10" topLeftCell="C11" activePane="bottomRight" state="frozen"/>
      <selection pane="bottomRight" activeCell="L11" sqref="L11:L20"/>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600-000000000000}">
          <x14:formula1>
            <xm:f>info_parties!$A$1:$A$104</xm:f>
          </x14:formula1>
          <xm:sqref>A11:A100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DCDCDC"/>
  </sheetPr>
  <dimension ref="A1:EQ102"/>
  <sheetViews>
    <sheetView zoomScaleNormal="100" workbookViewId="0">
      <pane xSplit="2" ySplit="10" topLeftCell="C11" activePane="bottomRight" state="frozen"/>
      <selection activeCell="I23" sqref="I23:I24"/>
      <selection pane="topRight" activeCell="I23" sqref="I23:I24"/>
      <selection pane="bottomLeft" activeCell="I23" sqref="I23:I24"/>
      <selection pane="bottomRight"/>
    </sheetView>
  </sheetViews>
  <sheetFormatPr defaultColWidth="9.140625" defaultRowHeight="13.5" customHeight="1"/>
  <cols>
    <col min="1" max="1" width="9.140625" style="280"/>
    <col min="2" max="2" width="27.7109375" style="280" customWidth="1"/>
    <col min="3" max="4" width="10.28515625" style="280" customWidth="1"/>
    <col min="5" max="5" width="9.140625" style="276"/>
    <col min="6" max="6" width="9.140625" style="333" customWidth="1"/>
    <col min="7" max="8" width="9.140625" style="276" customWidth="1"/>
    <col min="9" max="9" width="9.140625" style="280"/>
    <col min="10" max="11" width="12" style="280" customWidth="1"/>
    <col min="12" max="16384" width="9.140625" style="280"/>
  </cols>
  <sheetData>
    <row r="1" spans="1:147" ht="13.5" customHeight="1">
      <c r="A1" s="315" t="s">
        <v>5</v>
      </c>
      <c r="B1" s="316"/>
      <c r="C1" s="317">
        <v>33969</v>
      </c>
      <c r="D1" s="318"/>
      <c r="E1" s="318"/>
      <c r="F1" s="318"/>
      <c r="G1" s="318"/>
      <c r="H1" s="317">
        <v>34334</v>
      </c>
      <c r="I1" s="318"/>
      <c r="J1" s="318"/>
      <c r="K1" s="318"/>
      <c r="L1" s="319"/>
      <c r="M1" s="317">
        <v>34608</v>
      </c>
      <c r="N1" s="318"/>
      <c r="O1" s="318"/>
      <c r="P1" s="318"/>
      <c r="Q1" s="319"/>
      <c r="R1" s="320">
        <v>34699</v>
      </c>
      <c r="S1" s="321"/>
      <c r="T1" s="321"/>
      <c r="U1" s="321"/>
      <c r="V1" s="318"/>
      <c r="W1" s="317">
        <v>35795</v>
      </c>
      <c r="X1" s="318"/>
      <c r="Y1" s="318"/>
      <c r="Z1" s="318"/>
      <c r="AA1" s="319"/>
      <c r="AB1" s="317">
        <v>36064</v>
      </c>
      <c r="AC1" s="318"/>
      <c r="AD1" s="318"/>
      <c r="AE1" s="318"/>
      <c r="AF1" s="319"/>
      <c r="AG1" s="317">
        <v>36525</v>
      </c>
      <c r="AH1" s="318"/>
      <c r="AI1" s="318"/>
      <c r="AJ1" s="318"/>
      <c r="AK1" s="319"/>
      <c r="AL1" s="272">
        <v>36891</v>
      </c>
      <c r="AM1" s="318"/>
      <c r="AN1" s="318"/>
      <c r="AO1" s="318"/>
      <c r="AP1" s="319"/>
      <c r="AQ1" s="317">
        <v>37256</v>
      </c>
      <c r="AR1" s="318"/>
      <c r="AS1" s="318"/>
      <c r="AT1" s="318"/>
      <c r="AU1" s="319"/>
      <c r="AV1" s="317">
        <v>37520</v>
      </c>
      <c r="AW1" s="318"/>
      <c r="AX1" s="318"/>
      <c r="AY1" s="318"/>
      <c r="AZ1" s="319"/>
      <c r="BA1" s="317">
        <v>37986</v>
      </c>
      <c r="BB1" s="318"/>
      <c r="BC1" s="318"/>
      <c r="BD1" s="318"/>
      <c r="BE1" s="319"/>
      <c r="BF1" s="317">
        <v>38352</v>
      </c>
      <c r="BG1" s="318"/>
      <c r="BH1" s="318"/>
      <c r="BI1" s="318"/>
      <c r="BJ1" s="319"/>
      <c r="BK1" s="317">
        <v>38717</v>
      </c>
      <c r="BL1" s="318"/>
      <c r="BM1" s="318"/>
      <c r="BN1" s="318"/>
      <c r="BO1" s="319"/>
      <c r="BP1" s="317">
        <v>38885</v>
      </c>
      <c r="BQ1" s="318"/>
      <c r="BR1" s="318"/>
      <c r="BS1" s="318"/>
      <c r="BT1" s="319"/>
      <c r="BU1" s="317">
        <v>39447</v>
      </c>
      <c r="BV1" s="318"/>
      <c r="BW1" s="318"/>
      <c r="BX1" s="318"/>
      <c r="BY1" s="319"/>
      <c r="BZ1" s="317">
        <v>39813</v>
      </c>
      <c r="CA1" s="318"/>
      <c r="CB1" s="318"/>
      <c r="CC1" s="318"/>
      <c r="CD1" s="319"/>
      <c r="CE1" s="317">
        <v>40178</v>
      </c>
      <c r="CF1" s="318"/>
      <c r="CG1" s="318"/>
      <c r="CH1" s="318"/>
      <c r="CI1" s="319"/>
      <c r="CJ1" s="317"/>
      <c r="CK1" s="318"/>
      <c r="CL1" s="318"/>
      <c r="CM1" s="318"/>
      <c r="CN1" s="319"/>
      <c r="CO1" s="317"/>
      <c r="CP1" s="318"/>
      <c r="CQ1" s="318"/>
      <c r="CR1" s="318"/>
      <c r="CS1" s="319"/>
      <c r="CT1" s="317"/>
      <c r="CU1" s="318"/>
      <c r="CV1" s="318"/>
      <c r="CW1" s="318"/>
      <c r="CX1" s="319"/>
      <c r="CY1" s="317"/>
      <c r="CZ1" s="318"/>
      <c r="DA1" s="318"/>
      <c r="DB1" s="318"/>
      <c r="DC1" s="319"/>
      <c r="DD1" s="317"/>
      <c r="DE1" s="318"/>
      <c r="DF1" s="318"/>
      <c r="DG1" s="318"/>
      <c r="DH1" s="319"/>
      <c r="DI1" s="317"/>
      <c r="DJ1" s="318"/>
      <c r="DK1" s="318"/>
      <c r="DL1" s="318"/>
      <c r="DM1" s="319"/>
      <c r="DN1" s="317"/>
      <c r="DO1" s="318"/>
      <c r="DP1" s="318"/>
      <c r="DQ1" s="318"/>
      <c r="DR1" s="319"/>
      <c r="DS1" s="317"/>
      <c r="DT1" s="318"/>
      <c r="DU1" s="318"/>
      <c r="DV1" s="318"/>
      <c r="DW1" s="319"/>
      <c r="DX1" s="317"/>
      <c r="DY1" s="318"/>
      <c r="DZ1" s="318"/>
      <c r="EA1" s="318"/>
      <c r="EB1" s="319"/>
      <c r="EC1" s="317"/>
      <c r="ED1" s="318"/>
      <c r="EE1" s="318"/>
      <c r="EF1" s="318"/>
      <c r="EG1" s="319"/>
      <c r="EH1" s="317"/>
      <c r="EI1" s="318"/>
      <c r="EJ1" s="318"/>
      <c r="EK1" s="318"/>
      <c r="EL1" s="319"/>
      <c r="EM1" s="317"/>
      <c r="EN1" s="318"/>
      <c r="EO1" s="318"/>
      <c r="EP1" s="318"/>
      <c r="EQ1" s="319"/>
    </row>
    <row r="2" spans="1:147" ht="3.75" customHeight="1">
      <c r="A2" s="315"/>
      <c r="B2" s="316"/>
      <c r="C2" s="322"/>
      <c r="D2" s="318"/>
      <c r="E2" s="318"/>
      <c r="F2" s="318"/>
      <c r="G2" s="318"/>
      <c r="H2" s="322"/>
      <c r="I2" s="318"/>
      <c r="J2" s="318"/>
      <c r="K2" s="318"/>
      <c r="L2" s="319"/>
      <c r="M2" s="322"/>
      <c r="N2" s="318"/>
      <c r="O2" s="318"/>
      <c r="P2" s="318"/>
      <c r="Q2" s="319"/>
      <c r="R2" s="323"/>
      <c r="S2" s="321"/>
      <c r="T2" s="321"/>
      <c r="U2" s="321"/>
      <c r="V2" s="318"/>
      <c r="W2" s="322"/>
      <c r="X2" s="318"/>
      <c r="Y2" s="318"/>
      <c r="Z2" s="318"/>
      <c r="AA2" s="319"/>
      <c r="AB2" s="322"/>
      <c r="AC2" s="318"/>
      <c r="AD2" s="318"/>
      <c r="AE2" s="318"/>
      <c r="AF2" s="319"/>
      <c r="AG2" s="322"/>
      <c r="AH2" s="318"/>
      <c r="AI2" s="318"/>
      <c r="AJ2" s="318"/>
      <c r="AK2" s="319"/>
      <c r="AL2" s="322"/>
      <c r="AM2" s="318"/>
      <c r="AN2" s="318"/>
      <c r="AO2" s="318"/>
      <c r="AP2" s="319"/>
      <c r="AQ2" s="322"/>
      <c r="AR2" s="318"/>
      <c r="AS2" s="318"/>
      <c r="AT2" s="318"/>
      <c r="AU2" s="319"/>
      <c r="AV2" s="322"/>
      <c r="AW2" s="318"/>
      <c r="AX2" s="318"/>
      <c r="AY2" s="318"/>
      <c r="AZ2" s="319"/>
      <c r="BA2" s="322"/>
      <c r="BB2" s="318"/>
      <c r="BC2" s="318"/>
      <c r="BD2" s="318"/>
      <c r="BE2" s="319"/>
      <c r="BF2" s="322"/>
      <c r="BG2" s="318"/>
      <c r="BH2" s="318"/>
      <c r="BI2" s="318"/>
      <c r="BJ2" s="319"/>
      <c r="BK2" s="322"/>
      <c r="BL2" s="318"/>
      <c r="BM2" s="318"/>
      <c r="BN2" s="318"/>
      <c r="BO2" s="319"/>
      <c r="BP2" s="322"/>
      <c r="BQ2" s="318"/>
      <c r="BR2" s="318"/>
      <c r="BS2" s="318"/>
      <c r="BT2" s="319"/>
      <c r="BU2" s="322"/>
      <c r="BV2" s="318"/>
      <c r="BW2" s="318"/>
      <c r="BX2" s="318"/>
      <c r="BY2" s="319"/>
      <c r="BZ2" s="322"/>
      <c r="CA2" s="318"/>
      <c r="CB2" s="318"/>
      <c r="CC2" s="318"/>
      <c r="CD2" s="319"/>
      <c r="CE2" s="322"/>
      <c r="CF2" s="318"/>
      <c r="CG2" s="318"/>
      <c r="CH2" s="318"/>
      <c r="CI2" s="319"/>
      <c r="CJ2" s="322"/>
      <c r="CK2" s="318"/>
      <c r="CL2" s="318"/>
      <c r="CM2" s="318"/>
      <c r="CN2" s="319"/>
      <c r="CO2" s="322"/>
      <c r="CP2" s="318"/>
      <c r="CQ2" s="318"/>
      <c r="CR2" s="318"/>
      <c r="CS2" s="319"/>
      <c r="CT2" s="322"/>
      <c r="CU2" s="318"/>
      <c r="CV2" s="318"/>
      <c r="CW2" s="318"/>
      <c r="CX2" s="319"/>
      <c r="CY2" s="322"/>
      <c r="CZ2" s="318"/>
      <c r="DA2" s="318"/>
      <c r="DB2" s="318"/>
      <c r="DC2" s="319"/>
      <c r="DD2" s="322"/>
      <c r="DE2" s="318"/>
      <c r="DF2" s="318"/>
      <c r="DG2" s="318"/>
      <c r="DH2" s="319"/>
      <c r="DI2" s="322"/>
      <c r="DJ2" s="318"/>
      <c r="DK2" s="318"/>
      <c r="DL2" s="318"/>
      <c r="DM2" s="319"/>
      <c r="DN2" s="322"/>
      <c r="DO2" s="318"/>
      <c r="DP2" s="318"/>
      <c r="DQ2" s="318"/>
      <c r="DR2" s="319"/>
      <c r="DS2" s="322"/>
      <c r="DT2" s="318"/>
      <c r="DU2" s="318"/>
      <c r="DV2" s="318"/>
      <c r="DW2" s="319"/>
      <c r="DX2" s="322"/>
      <c r="DY2" s="318"/>
      <c r="DZ2" s="318"/>
      <c r="EA2" s="318"/>
      <c r="EB2" s="319"/>
      <c r="EC2" s="322"/>
      <c r="ED2" s="318"/>
      <c r="EE2" s="318"/>
      <c r="EF2" s="318"/>
      <c r="EG2" s="319"/>
      <c r="EH2" s="322"/>
      <c r="EI2" s="318"/>
      <c r="EJ2" s="318"/>
      <c r="EK2" s="318"/>
      <c r="EL2" s="319"/>
      <c r="EM2" s="322"/>
      <c r="EN2" s="318"/>
      <c r="EO2" s="318"/>
      <c r="EP2" s="318"/>
      <c r="EQ2" s="319"/>
    </row>
    <row r="3" spans="1:147" ht="3.75" customHeight="1">
      <c r="A3" s="315"/>
      <c r="B3" s="316"/>
      <c r="C3" s="322"/>
      <c r="D3" s="318"/>
      <c r="E3" s="318"/>
      <c r="F3" s="318"/>
      <c r="G3" s="318"/>
      <c r="H3" s="322"/>
      <c r="I3" s="318"/>
      <c r="J3" s="318"/>
      <c r="K3" s="318"/>
      <c r="L3" s="319"/>
      <c r="M3" s="322"/>
      <c r="N3" s="318"/>
      <c r="O3" s="318"/>
      <c r="P3" s="318"/>
      <c r="Q3" s="319"/>
      <c r="R3" s="323"/>
      <c r="S3" s="321"/>
      <c r="T3" s="321"/>
      <c r="U3" s="321"/>
      <c r="V3" s="318"/>
      <c r="W3" s="322"/>
      <c r="X3" s="318"/>
      <c r="Y3" s="318"/>
      <c r="Z3" s="318"/>
      <c r="AA3" s="319"/>
      <c r="AB3" s="322"/>
      <c r="AC3" s="318"/>
      <c r="AD3" s="318"/>
      <c r="AE3" s="318"/>
      <c r="AF3" s="319"/>
      <c r="AG3" s="322"/>
      <c r="AH3" s="318"/>
      <c r="AI3" s="318"/>
      <c r="AJ3" s="318"/>
      <c r="AK3" s="319"/>
      <c r="AL3" s="322"/>
      <c r="AM3" s="318"/>
      <c r="AN3" s="318"/>
      <c r="AO3" s="318"/>
      <c r="AP3" s="319"/>
      <c r="AQ3" s="322"/>
      <c r="AR3" s="318"/>
      <c r="AS3" s="318"/>
      <c r="AT3" s="318"/>
      <c r="AU3" s="319"/>
      <c r="AV3" s="322"/>
      <c r="AW3" s="318"/>
      <c r="AX3" s="318"/>
      <c r="AY3" s="318"/>
      <c r="AZ3" s="319"/>
      <c r="BA3" s="322"/>
      <c r="BB3" s="318"/>
      <c r="BC3" s="318"/>
      <c r="BD3" s="318"/>
      <c r="BE3" s="319"/>
      <c r="BF3" s="322"/>
      <c r="BG3" s="318"/>
      <c r="BH3" s="318"/>
      <c r="BI3" s="318"/>
      <c r="BJ3" s="319"/>
      <c r="BK3" s="322"/>
      <c r="BL3" s="318"/>
      <c r="BM3" s="318"/>
      <c r="BN3" s="318"/>
      <c r="BO3" s="319"/>
      <c r="BP3" s="322"/>
      <c r="BQ3" s="318"/>
      <c r="BR3" s="318"/>
      <c r="BS3" s="318"/>
      <c r="BT3" s="319"/>
      <c r="BU3" s="322"/>
      <c r="BV3" s="318"/>
      <c r="BW3" s="318"/>
      <c r="BX3" s="318"/>
      <c r="BY3" s="319"/>
      <c r="BZ3" s="322"/>
      <c r="CA3" s="318"/>
      <c r="CB3" s="318"/>
      <c r="CC3" s="318"/>
      <c r="CD3" s="319"/>
      <c r="CE3" s="322"/>
      <c r="CF3" s="318"/>
      <c r="CG3" s="318"/>
      <c r="CH3" s="318"/>
      <c r="CI3" s="319"/>
      <c r="CJ3" s="322"/>
      <c r="CK3" s="318"/>
      <c r="CL3" s="318"/>
      <c r="CM3" s="318"/>
      <c r="CN3" s="319"/>
      <c r="CO3" s="322"/>
      <c r="CP3" s="318"/>
      <c r="CQ3" s="318"/>
      <c r="CR3" s="318"/>
      <c r="CS3" s="319"/>
      <c r="CT3" s="322"/>
      <c r="CU3" s="318"/>
      <c r="CV3" s="318"/>
      <c r="CW3" s="318"/>
      <c r="CX3" s="319"/>
      <c r="CY3" s="322"/>
      <c r="CZ3" s="318"/>
      <c r="DA3" s="318"/>
      <c r="DB3" s="318"/>
      <c r="DC3" s="319"/>
      <c r="DD3" s="322"/>
      <c r="DE3" s="318"/>
      <c r="DF3" s="318"/>
      <c r="DG3" s="318"/>
      <c r="DH3" s="319"/>
      <c r="DI3" s="322"/>
      <c r="DJ3" s="318"/>
      <c r="DK3" s="318"/>
      <c r="DL3" s="318"/>
      <c r="DM3" s="319"/>
      <c r="DN3" s="322"/>
      <c r="DO3" s="318"/>
      <c r="DP3" s="318"/>
      <c r="DQ3" s="318"/>
      <c r="DR3" s="319"/>
      <c r="DS3" s="322"/>
      <c r="DT3" s="318"/>
      <c r="DU3" s="318"/>
      <c r="DV3" s="318"/>
      <c r="DW3" s="319"/>
      <c r="DX3" s="322"/>
      <c r="DY3" s="318"/>
      <c r="DZ3" s="318"/>
      <c r="EA3" s="318"/>
      <c r="EB3" s="319"/>
      <c r="EC3" s="322"/>
      <c r="ED3" s="318"/>
      <c r="EE3" s="318"/>
      <c r="EF3" s="318"/>
      <c r="EG3" s="319"/>
      <c r="EH3" s="322"/>
      <c r="EI3" s="318"/>
      <c r="EJ3" s="318"/>
      <c r="EK3" s="318"/>
      <c r="EL3" s="319"/>
      <c r="EM3" s="322"/>
      <c r="EN3" s="318"/>
      <c r="EO3" s="318"/>
      <c r="EP3" s="318"/>
      <c r="EQ3" s="319"/>
    </row>
    <row r="4" spans="1:147" ht="3.75" customHeight="1">
      <c r="A4" s="315"/>
      <c r="B4" s="316"/>
      <c r="C4" s="322"/>
      <c r="D4" s="318"/>
      <c r="E4" s="318"/>
      <c r="F4" s="318"/>
      <c r="G4" s="318"/>
      <c r="H4" s="322"/>
      <c r="I4" s="318"/>
      <c r="J4" s="318"/>
      <c r="K4" s="318"/>
      <c r="L4" s="319"/>
      <c r="M4" s="322"/>
      <c r="N4" s="318"/>
      <c r="O4" s="318"/>
      <c r="P4" s="318"/>
      <c r="Q4" s="319"/>
      <c r="R4" s="323"/>
      <c r="S4" s="321"/>
      <c r="T4" s="321"/>
      <c r="U4" s="321"/>
      <c r="V4" s="318"/>
      <c r="W4" s="322"/>
      <c r="X4" s="318"/>
      <c r="Y4" s="318"/>
      <c r="Z4" s="318"/>
      <c r="AA4" s="319"/>
      <c r="AB4" s="322"/>
      <c r="AC4" s="318"/>
      <c r="AD4" s="318"/>
      <c r="AE4" s="318"/>
      <c r="AF4" s="319"/>
      <c r="AG4" s="322"/>
      <c r="AH4" s="318"/>
      <c r="AI4" s="318"/>
      <c r="AJ4" s="318"/>
      <c r="AK4" s="319"/>
      <c r="AL4" s="322"/>
      <c r="AM4" s="318"/>
      <c r="AN4" s="318"/>
      <c r="AO4" s="318"/>
      <c r="AP4" s="319"/>
      <c r="AQ4" s="322"/>
      <c r="AR4" s="318"/>
      <c r="AS4" s="318"/>
      <c r="AT4" s="318"/>
      <c r="AU4" s="319"/>
      <c r="AV4" s="322"/>
      <c r="AW4" s="318"/>
      <c r="AX4" s="318"/>
      <c r="AY4" s="318"/>
      <c r="AZ4" s="319"/>
      <c r="BA4" s="322"/>
      <c r="BB4" s="318"/>
      <c r="BC4" s="318"/>
      <c r="BD4" s="318"/>
      <c r="BE4" s="319"/>
      <c r="BF4" s="322"/>
      <c r="BG4" s="318"/>
      <c r="BH4" s="318"/>
      <c r="BI4" s="318"/>
      <c r="BJ4" s="319"/>
      <c r="BK4" s="322"/>
      <c r="BL4" s="318"/>
      <c r="BM4" s="318"/>
      <c r="BN4" s="318"/>
      <c r="BO4" s="319"/>
      <c r="BP4" s="322"/>
      <c r="BQ4" s="318"/>
      <c r="BR4" s="318"/>
      <c r="BS4" s="318"/>
      <c r="BT4" s="319"/>
      <c r="BU4" s="322"/>
      <c r="BV4" s="318"/>
      <c r="BW4" s="318"/>
      <c r="BX4" s="318"/>
      <c r="BY4" s="319"/>
      <c r="BZ4" s="322"/>
      <c r="CA4" s="318"/>
      <c r="CB4" s="318"/>
      <c r="CC4" s="318"/>
      <c r="CD4" s="319"/>
      <c r="CE4" s="322"/>
      <c r="CF4" s="318"/>
      <c r="CG4" s="318"/>
      <c r="CH4" s="318"/>
      <c r="CI4" s="319"/>
      <c r="CJ4" s="322"/>
      <c r="CK4" s="318"/>
      <c r="CL4" s="318"/>
      <c r="CM4" s="318"/>
      <c r="CN4" s="319"/>
      <c r="CO4" s="322"/>
      <c r="CP4" s="318"/>
      <c r="CQ4" s="318"/>
      <c r="CR4" s="318"/>
      <c r="CS4" s="319"/>
      <c r="CT4" s="322"/>
      <c r="CU4" s="318"/>
      <c r="CV4" s="318"/>
      <c r="CW4" s="318"/>
      <c r="CX4" s="319"/>
      <c r="CY4" s="322"/>
      <c r="CZ4" s="318"/>
      <c r="DA4" s="318"/>
      <c r="DB4" s="318"/>
      <c r="DC4" s="319"/>
      <c r="DD4" s="322"/>
      <c r="DE4" s="318"/>
      <c r="DF4" s="318"/>
      <c r="DG4" s="318"/>
      <c r="DH4" s="319"/>
      <c r="DI4" s="322"/>
      <c r="DJ4" s="318"/>
      <c r="DK4" s="318"/>
      <c r="DL4" s="318"/>
      <c r="DM4" s="319"/>
      <c r="DN4" s="322"/>
      <c r="DO4" s="318"/>
      <c r="DP4" s="318"/>
      <c r="DQ4" s="318"/>
      <c r="DR4" s="319"/>
      <c r="DS4" s="322"/>
      <c r="DT4" s="318"/>
      <c r="DU4" s="318"/>
      <c r="DV4" s="318"/>
      <c r="DW4" s="319"/>
      <c r="DX4" s="322"/>
      <c r="DY4" s="318"/>
      <c r="DZ4" s="318"/>
      <c r="EA4" s="318"/>
      <c r="EB4" s="319"/>
      <c r="EC4" s="322"/>
      <c r="ED4" s="318"/>
      <c r="EE4" s="318"/>
      <c r="EF4" s="318"/>
      <c r="EG4" s="319"/>
      <c r="EH4" s="322"/>
      <c r="EI4" s="318"/>
      <c r="EJ4" s="318"/>
      <c r="EK4" s="318"/>
      <c r="EL4" s="319"/>
      <c r="EM4" s="322"/>
      <c r="EN4" s="318"/>
      <c r="EO4" s="318"/>
      <c r="EP4" s="318"/>
      <c r="EQ4" s="319"/>
    </row>
    <row r="5" spans="1:147" ht="3.75" customHeight="1">
      <c r="A5" s="315"/>
      <c r="B5" s="316"/>
      <c r="C5" s="322"/>
      <c r="D5" s="318"/>
      <c r="E5" s="318"/>
      <c r="F5" s="318"/>
      <c r="G5" s="318"/>
      <c r="H5" s="322"/>
      <c r="I5" s="318"/>
      <c r="J5" s="318"/>
      <c r="K5" s="318"/>
      <c r="L5" s="319"/>
      <c r="M5" s="322"/>
      <c r="N5" s="318"/>
      <c r="O5" s="318"/>
      <c r="P5" s="318"/>
      <c r="Q5" s="319"/>
      <c r="R5" s="323"/>
      <c r="S5" s="321"/>
      <c r="T5" s="321"/>
      <c r="U5" s="321"/>
      <c r="V5" s="318"/>
      <c r="W5" s="322"/>
      <c r="X5" s="318"/>
      <c r="Y5" s="318"/>
      <c r="Z5" s="318"/>
      <c r="AA5" s="319"/>
      <c r="AB5" s="322"/>
      <c r="AC5" s="318"/>
      <c r="AD5" s="318"/>
      <c r="AE5" s="318"/>
      <c r="AF5" s="319"/>
      <c r="AG5" s="322"/>
      <c r="AH5" s="318"/>
      <c r="AI5" s="318"/>
      <c r="AJ5" s="318"/>
      <c r="AK5" s="319"/>
      <c r="AL5" s="322"/>
      <c r="AM5" s="318"/>
      <c r="AN5" s="318"/>
      <c r="AO5" s="318"/>
      <c r="AP5" s="319"/>
      <c r="AQ5" s="322"/>
      <c r="AR5" s="318"/>
      <c r="AS5" s="318"/>
      <c r="AT5" s="318"/>
      <c r="AU5" s="319"/>
      <c r="AV5" s="322"/>
      <c r="AW5" s="318"/>
      <c r="AX5" s="318"/>
      <c r="AY5" s="318"/>
      <c r="AZ5" s="319"/>
      <c r="BA5" s="322"/>
      <c r="BB5" s="318"/>
      <c r="BC5" s="318"/>
      <c r="BD5" s="318"/>
      <c r="BE5" s="319"/>
      <c r="BF5" s="322"/>
      <c r="BG5" s="318"/>
      <c r="BH5" s="318"/>
      <c r="BI5" s="318"/>
      <c r="BJ5" s="319"/>
      <c r="BK5" s="322"/>
      <c r="BL5" s="318"/>
      <c r="BM5" s="318"/>
      <c r="BN5" s="318"/>
      <c r="BO5" s="319"/>
      <c r="BP5" s="322"/>
      <c r="BQ5" s="318"/>
      <c r="BR5" s="318"/>
      <c r="BS5" s="318"/>
      <c r="BT5" s="319"/>
      <c r="BU5" s="322"/>
      <c r="BV5" s="318"/>
      <c r="BW5" s="318"/>
      <c r="BX5" s="318"/>
      <c r="BY5" s="319"/>
      <c r="BZ5" s="322"/>
      <c r="CA5" s="318"/>
      <c r="CB5" s="318"/>
      <c r="CC5" s="318"/>
      <c r="CD5" s="319"/>
      <c r="CE5" s="322"/>
      <c r="CF5" s="318"/>
      <c r="CG5" s="318"/>
      <c r="CH5" s="318"/>
      <c r="CI5" s="319"/>
      <c r="CJ5" s="322"/>
      <c r="CK5" s="318"/>
      <c r="CL5" s="318"/>
      <c r="CM5" s="318"/>
      <c r="CN5" s="319"/>
      <c r="CO5" s="322"/>
      <c r="CP5" s="318"/>
      <c r="CQ5" s="318"/>
      <c r="CR5" s="318"/>
      <c r="CS5" s="319"/>
      <c r="CT5" s="322"/>
      <c r="CU5" s="318"/>
      <c r="CV5" s="318"/>
      <c r="CW5" s="318"/>
      <c r="CX5" s="319"/>
      <c r="CY5" s="322"/>
      <c r="CZ5" s="318"/>
      <c r="DA5" s="318"/>
      <c r="DB5" s="318"/>
      <c r="DC5" s="319"/>
      <c r="DD5" s="322"/>
      <c r="DE5" s="318"/>
      <c r="DF5" s="318"/>
      <c r="DG5" s="318"/>
      <c r="DH5" s="319"/>
      <c r="DI5" s="322"/>
      <c r="DJ5" s="318"/>
      <c r="DK5" s="318"/>
      <c r="DL5" s="318"/>
      <c r="DM5" s="319"/>
      <c r="DN5" s="322"/>
      <c r="DO5" s="318"/>
      <c r="DP5" s="318"/>
      <c r="DQ5" s="318"/>
      <c r="DR5" s="319"/>
      <c r="DS5" s="322"/>
      <c r="DT5" s="318"/>
      <c r="DU5" s="318"/>
      <c r="DV5" s="318"/>
      <c r="DW5" s="319"/>
      <c r="DX5" s="322"/>
      <c r="DY5" s="318"/>
      <c r="DZ5" s="318"/>
      <c r="EA5" s="318"/>
      <c r="EB5" s="319"/>
      <c r="EC5" s="322"/>
      <c r="ED5" s="318"/>
      <c r="EE5" s="318"/>
      <c r="EF5" s="318"/>
      <c r="EG5" s="319"/>
      <c r="EH5" s="322"/>
      <c r="EI5" s="318"/>
      <c r="EJ5" s="318"/>
      <c r="EK5" s="318"/>
      <c r="EL5" s="319"/>
      <c r="EM5" s="322"/>
      <c r="EN5" s="318"/>
      <c r="EO5" s="318"/>
      <c r="EP5" s="318"/>
      <c r="EQ5" s="319"/>
    </row>
    <row r="6" spans="1:147" ht="3.75" customHeight="1">
      <c r="A6" s="315"/>
      <c r="B6" s="316"/>
      <c r="C6" s="322"/>
      <c r="D6" s="318"/>
      <c r="E6" s="318"/>
      <c r="F6" s="318"/>
      <c r="G6" s="318"/>
      <c r="H6" s="322"/>
      <c r="I6" s="318"/>
      <c r="J6" s="318"/>
      <c r="K6" s="318"/>
      <c r="L6" s="319"/>
      <c r="M6" s="322"/>
      <c r="N6" s="318"/>
      <c r="O6" s="318"/>
      <c r="P6" s="318"/>
      <c r="Q6" s="319"/>
      <c r="R6" s="323"/>
      <c r="S6" s="321"/>
      <c r="T6" s="321"/>
      <c r="U6" s="321"/>
      <c r="V6" s="318"/>
      <c r="W6" s="322"/>
      <c r="X6" s="318"/>
      <c r="Y6" s="318"/>
      <c r="Z6" s="318"/>
      <c r="AA6" s="319"/>
      <c r="AB6" s="322"/>
      <c r="AC6" s="318"/>
      <c r="AD6" s="318"/>
      <c r="AE6" s="318"/>
      <c r="AF6" s="319"/>
      <c r="AG6" s="322"/>
      <c r="AH6" s="318"/>
      <c r="AI6" s="318"/>
      <c r="AJ6" s="318"/>
      <c r="AK6" s="319"/>
      <c r="AL6" s="322"/>
      <c r="AM6" s="318"/>
      <c r="AN6" s="318"/>
      <c r="AO6" s="318"/>
      <c r="AP6" s="319"/>
      <c r="AQ6" s="322"/>
      <c r="AR6" s="318"/>
      <c r="AS6" s="318"/>
      <c r="AT6" s="318"/>
      <c r="AU6" s="319"/>
      <c r="AV6" s="322"/>
      <c r="AW6" s="318"/>
      <c r="AX6" s="318"/>
      <c r="AY6" s="318"/>
      <c r="AZ6" s="319"/>
      <c r="BA6" s="322"/>
      <c r="BB6" s="318"/>
      <c r="BC6" s="318"/>
      <c r="BD6" s="318"/>
      <c r="BE6" s="319"/>
      <c r="BF6" s="322"/>
      <c r="BG6" s="318"/>
      <c r="BH6" s="318"/>
      <c r="BI6" s="318"/>
      <c r="BJ6" s="319"/>
      <c r="BK6" s="322"/>
      <c r="BL6" s="318"/>
      <c r="BM6" s="318"/>
      <c r="BN6" s="318"/>
      <c r="BO6" s="319"/>
      <c r="BP6" s="322"/>
      <c r="BQ6" s="318"/>
      <c r="BR6" s="318"/>
      <c r="BS6" s="318"/>
      <c r="BT6" s="319"/>
      <c r="BU6" s="322"/>
      <c r="BV6" s="318"/>
      <c r="BW6" s="318"/>
      <c r="BX6" s="318"/>
      <c r="BY6" s="319"/>
      <c r="BZ6" s="322"/>
      <c r="CA6" s="318"/>
      <c r="CB6" s="318"/>
      <c r="CC6" s="318"/>
      <c r="CD6" s="319"/>
      <c r="CE6" s="322"/>
      <c r="CF6" s="318"/>
      <c r="CG6" s="318"/>
      <c r="CH6" s="318"/>
      <c r="CI6" s="319"/>
      <c r="CJ6" s="322"/>
      <c r="CK6" s="318"/>
      <c r="CL6" s="318"/>
      <c r="CM6" s="318"/>
      <c r="CN6" s="319"/>
      <c r="CO6" s="322"/>
      <c r="CP6" s="318"/>
      <c r="CQ6" s="318"/>
      <c r="CR6" s="318"/>
      <c r="CS6" s="319"/>
      <c r="CT6" s="322"/>
      <c r="CU6" s="318"/>
      <c r="CV6" s="318"/>
      <c r="CW6" s="318"/>
      <c r="CX6" s="319"/>
      <c r="CY6" s="322"/>
      <c r="CZ6" s="318"/>
      <c r="DA6" s="318"/>
      <c r="DB6" s="318"/>
      <c r="DC6" s="319"/>
      <c r="DD6" s="322"/>
      <c r="DE6" s="318"/>
      <c r="DF6" s="318"/>
      <c r="DG6" s="318"/>
      <c r="DH6" s="319"/>
      <c r="DI6" s="322"/>
      <c r="DJ6" s="318"/>
      <c r="DK6" s="318"/>
      <c r="DL6" s="318"/>
      <c r="DM6" s="319"/>
      <c r="DN6" s="322"/>
      <c r="DO6" s="318"/>
      <c r="DP6" s="318"/>
      <c r="DQ6" s="318"/>
      <c r="DR6" s="319"/>
      <c r="DS6" s="322"/>
      <c r="DT6" s="318"/>
      <c r="DU6" s="318"/>
      <c r="DV6" s="318"/>
      <c r="DW6" s="319"/>
      <c r="DX6" s="322"/>
      <c r="DY6" s="318"/>
      <c r="DZ6" s="318"/>
      <c r="EA6" s="318"/>
      <c r="EB6" s="319"/>
      <c r="EC6" s="322"/>
      <c r="ED6" s="318"/>
      <c r="EE6" s="318"/>
      <c r="EF6" s="318"/>
      <c r="EG6" s="319"/>
      <c r="EH6" s="322"/>
      <c r="EI6" s="318"/>
      <c r="EJ6" s="318"/>
      <c r="EK6" s="318"/>
      <c r="EL6" s="319"/>
      <c r="EM6" s="322"/>
      <c r="EN6" s="318"/>
      <c r="EO6" s="318"/>
      <c r="EP6" s="318"/>
      <c r="EQ6" s="319"/>
    </row>
    <row r="7" spans="1:147" ht="3.75" customHeight="1">
      <c r="A7" s="315"/>
      <c r="B7" s="316"/>
      <c r="C7" s="322"/>
      <c r="D7" s="318"/>
      <c r="E7" s="318"/>
      <c r="F7" s="318"/>
      <c r="G7" s="318"/>
      <c r="H7" s="322"/>
      <c r="I7" s="318"/>
      <c r="J7" s="318"/>
      <c r="K7" s="318"/>
      <c r="L7" s="319"/>
      <c r="M7" s="322"/>
      <c r="N7" s="318"/>
      <c r="O7" s="318"/>
      <c r="P7" s="318"/>
      <c r="Q7" s="319"/>
      <c r="R7" s="323"/>
      <c r="S7" s="321"/>
      <c r="T7" s="321"/>
      <c r="U7" s="321"/>
      <c r="V7" s="318"/>
      <c r="W7" s="322"/>
      <c r="X7" s="318"/>
      <c r="Y7" s="318"/>
      <c r="Z7" s="318"/>
      <c r="AA7" s="319"/>
      <c r="AB7" s="322"/>
      <c r="AC7" s="318"/>
      <c r="AD7" s="318"/>
      <c r="AE7" s="318"/>
      <c r="AF7" s="319"/>
      <c r="AG7" s="322"/>
      <c r="AH7" s="318"/>
      <c r="AI7" s="318"/>
      <c r="AJ7" s="318"/>
      <c r="AK7" s="319"/>
      <c r="AL7" s="322"/>
      <c r="AM7" s="318"/>
      <c r="AN7" s="318"/>
      <c r="AO7" s="318"/>
      <c r="AP7" s="319"/>
      <c r="AQ7" s="322"/>
      <c r="AR7" s="318"/>
      <c r="AS7" s="318"/>
      <c r="AT7" s="318"/>
      <c r="AU7" s="319"/>
      <c r="AV7" s="322"/>
      <c r="AW7" s="318"/>
      <c r="AX7" s="318"/>
      <c r="AY7" s="318"/>
      <c r="AZ7" s="319"/>
      <c r="BA7" s="322"/>
      <c r="BB7" s="318"/>
      <c r="BC7" s="318"/>
      <c r="BD7" s="318"/>
      <c r="BE7" s="319"/>
      <c r="BF7" s="322"/>
      <c r="BG7" s="318"/>
      <c r="BH7" s="318"/>
      <c r="BI7" s="318"/>
      <c r="BJ7" s="319"/>
      <c r="BK7" s="322"/>
      <c r="BL7" s="318"/>
      <c r="BM7" s="318"/>
      <c r="BN7" s="318"/>
      <c r="BO7" s="319"/>
      <c r="BP7" s="322"/>
      <c r="BQ7" s="318"/>
      <c r="BR7" s="318"/>
      <c r="BS7" s="318"/>
      <c r="BT7" s="319"/>
      <c r="BU7" s="322"/>
      <c r="BV7" s="318"/>
      <c r="BW7" s="318"/>
      <c r="BX7" s="318"/>
      <c r="BY7" s="319"/>
      <c r="BZ7" s="322"/>
      <c r="CA7" s="318"/>
      <c r="CB7" s="318"/>
      <c r="CC7" s="318"/>
      <c r="CD7" s="319"/>
      <c r="CE7" s="322"/>
      <c r="CF7" s="318"/>
      <c r="CG7" s="318"/>
      <c r="CH7" s="318"/>
      <c r="CI7" s="319"/>
      <c r="CJ7" s="322"/>
      <c r="CK7" s="318"/>
      <c r="CL7" s="318"/>
      <c r="CM7" s="318"/>
      <c r="CN7" s="319"/>
      <c r="CO7" s="322"/>
      <c r="CP7" s="318"/>
      <c r="CQ7" s="318"/>
      <c r="CR7" s="318"/>
      <c r="CS7" s="319"/>
      <c r="CT7" s="322"/>
      <c r="CU7" s="318"/>
      <c r="CV7" s="318"/>
      <c r="CW7" s="318"/>
      <c r="CX7" s="319"/>
      <c r="CY7" s="322"/>
      <c r="CZ7" s="318"/>
      <c r="DA7" s="318"/>
      <c r="DB7" s="318"/>
      <c r="DC7" s="319"/>
      <c r="DD7" s="322"/>
      <c r="DE7" s="318"/>
      <c r="DF7" s="318"/>
      <c r="DG7" s="318"/>
      <c r="DH7" s="319"/>
      <c r="DI7" s="322"/>
      <c r="DJ7" s="318"/>
      <c r="DK7" s="318"/>
      <c r="DL7" s="318"/>
      <c r="DM7" s="319"/>
      <c r="DN7" s="322"/>
      <c r="DO7" s="318"/>
      <c r="DP7" s="318"/>
      <c r="DQ7" s="318"/>
      <c r="DR7" s="319"/>
      <c r="DS7" s="322"/>
      <c r="DT7" s="318"/>
      <c r="DU7" s="318"/>
      <c r="DV7" s="318"/>
      <c r="DW7" s="319"/>
      <c r="DX7" s="322"/>
      <c r="DY7" s="318"/>
      <c r="DZ7" s="318"/>
      <c r="EA7" s="318"/>
      <c r="EB7" s="319"/>
      <c r="EC7" s="322"/>
      <c r="ED7" s="318"/>
      <c r="EE7" s="318"/>
      <c r="EF7" s="318"/>
      <c r="EG7" s="319"/>
      <c r="EH7" s="322"/>
      <c r="EI7" s="318"/>
      <c r="EJ7" s="318"/>
      <c r="EK7" s="318"/>
      <c r="EL7" s="319"/>
      <c r="EM7" s="322"/>
      <c r="EN7" s="318"/>
      <c r="EO7" s="318"/>
      <c r="EP7" s="318"/>
      <c r="EQ7" s="319"/>
    </row>
    <row r="8" spans="1:147" ht="3.75" customHeight="1">
      <c r="A8" s="315"/>
      <c r="B8" s="316"/>
      <c r="C8" s="322"/>
      <c r="D8" s="318"/>
      <c r="E8" s="318"/>
      <c r="F8" s="318"/>
      <c r="G8" s="318"/>
      <c r="H8" s="322"/>
      <c r="I8" s="318"/>
      <c r="J8" s="318"/>
      <c r="K8" s="318"/>
      <c r="L8" s="319"/>
      <c r="M8" s="322"/>
      <c r="N8" s="318"/>
      <c r="O8" s="318"/>
      <c r="P8" s="318"/>
      <c r="Q8" s="319"/>
      <c r="R8" s="323"/>
      <c r="S8" s="321"/>
      <c r="T8" s="321"/>
      <c r="U8" s="321"/>
      <c r="V8" s="318"/>
      <c r="W8" s="322"/>
      <c r="X8" s="318"/>
      <c r="Y8" s="318"/>
      <c r="Z8" s="318"/>
      <c r="AA8" s="319"/>
      <c r="AB8" s="322"/>
      <c r="AC8" s="318"/>
      <c r="AD8" s="318"/>
      <c r="AE8" s="318"/>
      <c r="AF8" s="319"/>
      <c r="AG8" s="322"/>
      <c r="AH8" s="318"/>
      <c r="AI8" s="318"/>
      <c r="AJ8" s="318"/>
      <c r="AK8" s="319"/>
      <c r="AL8" s="322"/>
      <c r="AM8" s="318"/>
      <c r="AN8" s="318"/>
      <c r="AO8" s="318"/>
      <c r="AP8" s="319"/>
      <c r="AQ8" s="322"/>
      <c r="AR8" s="318"/>
      <c r="AS8" s="318"/>
      <c r="AT8" s="318"/>
      <c r="AU8" s="319"/>
      <c r="AV8" s="322"/>
      <c r="AW8" s="318"/>
      <c r="AX8" s="318"/>
      <c r="AY8" s="318"/>
      <c r="AZ8" s="319"/>
      <c r="BA8" s="322"/>
      <c r="BB8" s="318"/>
      <c r="BC8" s="318"/>
      <c r="BD8" s="318"/>
      <c r="BE8" s="319"/>
      <c r="BF8" s="322"/>
      <c r="BG8" s="318"/>
      <c r="BH8" s="318"/>
      <c r="BI8" s="318"/>
      <c r="BJ8" s="319"/>
      <c r="BK8" s="322"/>
      <c r="BL8" s="318"/>
      <c r="BM8" s="318"/>
      <c r="BN8" s="318"/>
      <c r="BO8" s="319"/>
      <c r="BP8" s="322"/>
      <c r="BQ8" s="318"/>
      <c r="BR8" s="318"/>
      <c r="BS8" s="318"/>
      <c r="BT8" s="319"/>
      <c r="BU8" s="322"/>
      <c r="BV8" s="318"/>
      <c r="BW8" s="318"/>
      <c r="BX8" s="318"/>
      <c r="BY8" s="319"/>
      <c r="BZ8" s="322"/>
      <c r="CA8" s="318"/>
      <c r="CB8" s="318"/>
      <c r="CC8" s="318"/>
      <c r="CD8" s="319"/>
      <c r="CE8" s="322"/>
      <c r="CF8" s="318"/>
      <c r="CG8" s="318"/>
      <c r="CH8" s="318"/>
      <c r="CI8" s="319"/>
      <c r="CJ8" s="322"/>
      <c r="CK8" s="318"/>
      <c r="CL8" s="318"/>
      <c r="CM8" s="318"/>
      <c r="CN8" s="319"/>
      <c r="CO8" s="322"/>
      <c r="CP8" s="318"/>
      <c r="CQ8" s="318"/>
      <c r="CR8" s="318"/>
      <c r="CS8" s="319"/>
      <c r="CT8" s="322"/>
      <c r="CU8" s="318"/>
      <c r="CV8" s="318"/>
      <c r="CW8" s="318"/>
      <c r="CX8" s="319"/>
      <c r="CY8" s="322"/>
      <c r="CZ8" s="318"/>
      <c r="DA8" s="318"/>
      <c r="DB8" s="318"/>
      <c r="DC8" s="319"/>
      <c r="DD8" s="322"/>
      <c r="DE8" s="318"/>
      <c r="DF8" s="318"/>
      <c r="DG8" s="318"/>
      <c r="DH8" s="319"/>
      <c r="DI8" s="322"/>
      <c r="DJ8" s="318"/>
      <c r="DK8" s="318"/>
      <c r="DL8" s="318"/>
      <c r="DM8" s="319"/>
      <c r="DN8" s="322"/>
      <c r="DO8" s="318"/>
      <c r="DP8" s="318"/>
      <c r="DQ8" s="318"/>
      <c r="DR8" s="319"/>
      <c r="DS8" s="322"/>
      <c r="DT8" s="318"/>
      <c r="DU8" s="318"/>
      <c r="DV8" s="318"/>
      <c r="DW8" s="319"/>
      <c r="DX8" s="322"/>
      <c r="DY8" s="318"/>
      <c r="DZ8" s="318"/>
      <c r="EA8" s="318"/>
      <c r="EB8" s="319"/>
      <c r="EC8" s="322"/>
      <c r="ED8" s="318"/>
      <c r="EE8" s="318"/>
      <c r="EF8" s="318"/>
      <c r="EG8" s="319"/>
      <c r="EH8" s="322"/>
      <c r="EI8" s="318"/>
      <c r="EJ8" s="318"/>
      <c r="EK8" s="318"/>
      <c r="EL8" s="319"/>
      <c r="EM8" s="322"/>
      <c r="EN8" s="318"/>
      <c r="EO8" s="318"/>
      <c r="EP8" s="318"/>
      <c r="EQ8" s="319"/>
    </row>
    <row r="9" spans="1:147" ht="13.5" customHeight="1">
      <c r="A9" s="315" t="s">
        <v>6</v>
      </c>
      <c r="B9" s="316"/>
      <c r="C9" s="317"/>
      <c r="D9" s="324"/>
      <c r="E9" s="324"/>
      <c r="F9" s="318"/>
      <c r="G9" s="318"/>
      <c r="H9" s="317"/>
      <c r="I9" s="324"/>
      <c r="J9" s="324"/>
      <c r="K9" s="318"/>
      <c r="L9" s="319"/>
      <c r="M9" s="317"/>
      <c r="N9" s="324"/>
      <c r="O9" s="324"/>
      <c r="P9" s="318"/>
      <c r="Q9" s="319"/>
      <c r="R9" s="320"/>
      <c r="S9" s="324"/>
      <c r="T9" s="324"/>
      <c r="U9" s="324"/>
      <c r="V9" s="324"/>
      <c r="W9" s="317"/>
      <c r="X9" s="318"/>
      <c r="Y9" s="318"/>
      <c r="Z9" s="318"/>
      <c r="AA9" s="319"/>
      <c r="AB9" s="317"/>
      <c r="AC9" s="318"/>
      <c r="AD9" s="318"/>
      <c r="AE9" s="318"/>
      <c r="AF9" s="319"/>
      <c r="AG9" s="317"/>
      <c r="AH9" s="324"/>
      <c r="AI9" s="324"/>
      <c r="AJ9" s="318"/>
      <c r="AK9" s="319"/>
      <c r="AL9" s="317"/>
      <c r="AM9" s="324"/>
      <c r="AN9" s="324"/>
      <c r="AO9" s="318"/>
      <c r="AP9" s="319"/>
      <c r="AQ9" s="317"/>
      <c r="AR9" s="324"/>
      <c r="AS9" s="324"/>
      <c r="AT9" s="318"/>
      <c r="AU9" s="319"/>
      <c r="AV9" s="317"/>
      <c r="AW9" s="324"/>
      <c r="AX9" s="324"/>
      <c r="AY9" s="318"/>
      <c r="AZ9" s="319"/>
      <c r="BA9" s="317"/>
      <c r="BB9" s="324"/>
      <c r="BC9" s="324"/>
      <c r="BD9" s="318"/>
      <c r="BE9" s="319"/>
      <c r="BF9" s="317"/>
      <c r="BG9" s="324"/>
      <c r="BH9" s="324"/>
      <c r="BI9" s="318"/>
      <c r="BJ9" s="319"/>
      <c r="BK9" s="317"/>
      <c r="BL9" s="324"/>
      <c r="BM9" s="324"/>
      <c r="BN9" s="318"/>
      <c r="BO9" s="319"/>
      <c r="BP9" s="317"/>
      <c r="BQ9" s="324"/>
      <c r="BR9" s="324"/>
      <c r="BS9" s="318"/>
      <c r="BT9" s="319"/>
      <c r="BU9" s="317"/>
      <c r="BV9" s="318"/>
      <c r="BW9" s="318"/>
      <c r="BX9" s="318"/>
      <c r="BY9" s="319"/>
      <c r="BZ9" s="317"/>
      <c r="CA9" s="318"/>
      <c r="CB9" s="318"/>
      <c r="CC9" s="318"/>
      <c r="CD9" s="319"/>
      <c r="CE9" s="317"/>
      <c r="CF9" s="318"/>
      <c r="CG9" s="318"/>
      <c r="CH9" s="318"/>
      <c r="CI9" s="319"/>
      <c r="CJ9" s="317"/>
      <c r="CK9" s="318"/>
      <c r="CL9" s="318"/>
      <c r="CM9" s="318"/>
      <c r="CN9" s="319"/>
      <c r="CO9" s="317"/>
      <c r="CP9" s="318"/>
      <c r="CQ9" s="318"/>
      <c r="CR9" s="318"/>
      <c r="CS9" s="319"/>
      <c r="CT9" s="317"/>
      <c r="CU9" s="318"/>
      <c r="CV9" s="318"/>
      <c r="CW9" s="318"/>
      <c r="CX9" s="319"/>
      <c r="CY9" s="317"/>
      <c r="CZ9" s="318"/>
      <c r="DA9" s="318"/>
      <c r="DB9" s="318"/>
      <c r="DC9" s="319"/>
      <c r="DD9" s="317"/>
      <c r="DE9" s="318"/>
      <c r="DF9" s="318"/>
      <c r="DG9" s="318"/>
      <c r="DH9" s="319"/>
      <c r="DI9" s="317"/>
      <c r="DJ9" s="318"/>
      <c r="DK9" s="318"/>
      <c r="DL9" s="318"/>
      <c r="DM9" s="319"/>
      <c r="DN9" s="317"/>
      <c r="DO9" s="318"/>
      <c r="DP9" s="318"/>
      <c r="DQ9" s="318"/>
      <c r="DR9" s="319"/>
      <c r="DS9" s="317"/>
      <c r="DT9" s="318"/>
      <c r="DU9" s="318"/>
      <c r="DV9" s="318"/>
      <c r="DW9" s="319"/>
      <c r="DX9" s="317"/>
      <c r="DY9" s="318"/>
      <c r="DZ9" s="318"/>
      <c r="EA9" s="318"/>
      <c r="EB9" s="319"/>
      <c r="EC9" s="317"/>
      <c r="ED9" s="318"/>
      <c r="EE9" s="318"/>
      <c r="EF9" s="318"/>
      <c r="EG9" s="319"/>
      <c r="EH9" s="317"/>
      <c r="EI9" s="318"/>
      <c r="EJ9" s="318"/>
      <c r="EK9" s="318"/>
      <c r="EL9" s="319"/>
      <c r="EM9" s="317"/>
      <c r="EN9" s="318"/>
      <c r="EO9" s="318"/>
      <c r="EP9" s="318"/>
      <c r="EQ9" s="319"/>
    </row>
    <row r="10" spans="1:147" ht="31.5" customHeight="1">
      <c r="A10" s="298" t="s">
        <v>129</v>
      </c>
      <c r="B10" s="325" t="s">
        <v>33</v>
      </c>
      <c r="C10" s="326" t="s">
        <v>123</v>
      </c>
      <c r="D10" s="325" t="s">
        <v>34</v>
      </c>
      <c r="E10" s="325" t="s">
        <v>29</v>
      </c>
      <c r="F10" s="325" t="s">
        <v>1504</v>
      </c>
      <c r="G10" s="325" t="s">
        <v>1505</v>
      </c>
      <c r="H10" s="326" t="s">
        <v>123</v>
      </c>
      <c r="I10" s="325" t="s">
        <v>34</v>
      </c>
      <c r="J10" s="325" t="s">
        <v>29</v>
      </c>
      <c r="K10" s="325" t="s">
        <v>1504</v>
      </c>
      <c r="L10" s="327" t="s">
        <v>1505</v>
      </c>
      <c r="M10" s="326" t="s">
        <v>123</v>
      </c>
      <c r="N10" s="325" t="s">
        <v>34</v>
      </c>
      <c r="O10" s="325" t="s">
        <v>29</v>
      </c>
      <c r="P10" s="325" t="s">
        <v>1504</v>
      </c>
      <c r="Q10" s="327" t="s">
        <v>1505</v>
      </c>
      <c r="R10" s="326" t="s">
        <v>123</v>
      </c>
      <c r="S10" s="325" t="s">
        <v>34</v>
      </c>
      <c r="T10" s="325" t="s">
        <v>29</v>
      </c>
      <c r="U10" s="325" t="s">
        <v>1504</v>
      </c>
      <c r="V10" s="325" t="s">
        <v>1505</v>
      </c>
      <c r="W10" s="326" t="s">
        <v>123</v>
      </c>
      <c r="X10" s="325" t="s">
        <v>34</v>
      </c>
      <c r="Y10" s="325" t="s">
        <v>29</v>
      </c>
      <c r="Z10" s="325" t="s">
        <v>1504</v>
      </c>
      <c r="AA10" s="325" t="s">
        <v>1505</v>
      </c>
      <c r="AB10" s="326" t="s">
        <v>123</v>
      </c>
      <c r="AC10" s="325" t="s">
        <v>34</v>
      </c>
      <c r="AD10" s="325" t="s">
        <v>29</v>
      </c>
      <c r="AE10" s="325" t="s">
        <v>1504</v>
      </c>
      <c r="AF10" s="325" t="s">
        <v>1505</v>
      </c>
      <c r="AG10" s="326" t="s">
        <v>123</v>
      </c>
      <c r="AH10" s="325" t="s">
        <v>34</v>
      </c>
      <c r="AI10" s="325" t="s">
        <v>29</v>
      </c>
      <c r="AJ10" s="325" t="s">
        <v>1504</v>
      </c>
      <c r="AK10" s="325" t="s">
        <v>1505</v>
      </c>
      <c r="AL10" s="326" t="s">
        <v>123</v>
      </c>
      <c r="AM10" s="325" t="s">
        <v>34</v>
      </c>
      <c r="AN10" s="325" t="s">
        <v>29</v>
      </c>
      <c r="AO10" s="325" t="s">
        <v>1504</v>
      </c>
      <c r="AP10" s="325" t="s">
        <v>1505</v>
      </c>
      <c r="AQ10" s="326" t="s">
        <v>123</v>
      </c>
      <c r="AR10" s="325" t="s">
        <v>34</v>
      </c>
      <c r="AS10" s="325" t="s">
        <v>29</v>
      </c>
      <c r="AT10" s="325" t="s">
        <v>1504</v>
      </c>
      <c r="AU10" s="327" t="s">
        <v>1505</v>
      </c>
      <c r="AV10" s="326" t="s">
        <v>123</v>
      </c>
      <c r="AW10" s="325" t="s">
        <v>34</v>
      </c>
      <c r="AX10" s="325" t="s">
        <v>29</v>
      </c>
      <c r="AY10" s="325" t="s">
        <v>1504</v>
      </c>
      <c r="AZ10" s="325" t="s">
        <v>1505</v>
      </c>
      <c r="BA10" s="326" t="s">
        <v>123</v>
      </c>
      <c r="BB10" s="325" t="s">
        <v>34</v>
      </c>
      <c r="BC10" s="325" t="s">
        <v>29</v>
      </c>
      <c r="BD10" s="325" t="s">
        <v>1504</v>
      </c>
      <c r="BE10" s="325" t="s">
        <v>1505</v>
      </c>
      <c r="BF10" s="326" t="s">
        <v>123</v>
      </c>
      <c r="BG10" s="325" t="s">
        <v>34</v>
      </c>
      <c r="BH10" s="325" t="s">
        <v>29</v>
      </c>
      <c r="BI10" s="325" t="s">
        <v>1504</v>
      </c>
      <c r="BJ10" s="325" t="s">
        <v>1505</v>
      </c>
      <c r="BK10" s="326" t="s">
        <v>123</v>
      </c>
      <c r="BL10" s="325" t="s">
        <v>34</v>
      </c>
      <c r="BM10" s="325" t="s">
        <v>29</v>
      </c>
      <c r="BN10" s="325" t="s">
        <v>1504</v>
      </c>
      <c r="BO10" s="325" t="s">
        <v>1505</v>
      </c>
      <c r="BP10" s="326" t="s">
        <v>123</v>
      </c>
      <c r="BQ10" s="325" t="s">
        <v>34</v>
      </c>
      <c r="BR10" s="325" t="s">
        <v>29</v>
      </c>
      <c r="BS10" s="325" t="s">
        <v>1504</v>
      </c>
      <c r="BT10" s="325" t="s">
        <v>1505</v>
      </c>
      <c r="BU10" s="326" t="s">
        <v>123</v>
      </c>
      <c r="BV10" s="325" t="s">
        <v>34</v>
      </c>
      <c r="BW10" s="325" t="s">
        <v>29</v>
      </c>
      <c r="BX10" s="325" t="s">
        <v>1504</v>
      </c>
      <c r="BY10" s="325" t="s">
        <v>1505</v>
      </c>
      <c r="BZ10" s="326" t="s">
        <v>123</v>
      </c>
      <c r="CA10" s="325" t="s">
        <v>34</v>
      </c>
      <c r="CB10" s="325" t="s">
        <v>29</v>
      </c>
      <c r="CC10" s="325" t="s">
        <v>1504</v>
      </c>
      <c r="CD10" s="325" t="s">
        <v>1505</v>
      </c>
      <c r="CE10" s="326" t="s">
        <v>123</v>
      </c>
      <c r="CF10" s="325" t="s">
        <v>34</v>
      </c>
      <c r="CG10" s="325" t="s">
        <v>29</v>
      </c>
      <c r="CH10" s="325" t="s">
        <v>1504</v>
      </c>
      <c r="CI10" s="325" t="s">
        <v>1505</v>
      </c>
      <c r="CJ10" s="326" t="s">
        <v>123</v>
      </c>
      <c r="CK10" s="325" t="s">
        <v>34</v>
      </c>
      <c r="CL10" s="325" t="s">
        <v>29</v>
      </c>
      <c r="CM10" s="325" t="s">
        <v>1504</v>
      </c>
      <c r="CN10" s="325" t="s">
        <v>1505</v>
      </c>
      <c r="CO10" s="326" t="s">
        <v>123</v>
      </c>
      <c r="CP10" s="325" t="s">
        <v>34</v>
      </c>
      <c r="CQ10" s="325" t="s">
        <v>29</v>
      </c>
      <c r="CR10" s="325" t="s">
        <v>1504</v>
      </c>
      <c r="CS10" s="325" t="s">
        <v>1505</v>
      </c>
      <c r="CT10" s="326" t="s">
        <v>123</v>
      </c>
      <c r="CU10" s="325" t="s">
        <v>34</v>
      </c>
      <c r="CV10" s="325" t="s">
        <v>29</v>
      </c>
      <c r="CW10" s="325" t="s">
        <v>1504</v>
      </c>
      <c r="CX10" s="325" t="s">
        <v>1505</v>
      </c>
      <c r="CY10" s="326" t="s">
        <v>123</v>
      </c>
      <c r="CZ10" s="325" t="s">
        <v>34</v>
      </c>
      <c r="DA10" s="325" t="s">
        <v>29</v>
      </c>
      <c r="DB10" s="325" t="s">
        <v>1504</v>
      </c>
      <c r="DC10" s="325" t="s">
        <v>1505</v>
      </c>
      <c r="DD10" s="326" t="s">
        <v>123</v>
      </c>
      <c r="DE10" s="325" t="s">
        <v>34</v>
      </c>
      <c r="DF10" s="325" t="s">
        <v>29</v>
      </c>
      <c r="DG10" s="325" t="s">
        <v>1504</v>
      </c>
      <c r="DH10" s="325" t="s">
        <v>1505</v>
      </c>
      <c r="DI10" s="326" t="s">
        <v>123</v>
      </c>
      <c r="DJ10" s="325" t="s">
        <v>34</v>
      </c>
      <c r="DK10" s="325" t="s">
        <v>29</v>
      </c>
      <c r="DL10" s="325" t="s">
        <v>1504</v>
      </c>
      <c r="DM10" s="325" t="s">
        <v>1505</v>
      </c>
      <c r="DN10" s="326" t="s">
        <v>123</v>
      </c>
      <c r="DO10" s="325" t="s">
        <v>34</v>
      </c>
      <c r="DP10" s="325" t="s">
        <v>29</v>
      </c>
      <c r="DQ10" s="325" t="s">
        <v>1504</v>
      </c>
      <c r="DR10" s="325" t="s">
        <v>1505</v>
      </c>
      <c r="DS10" s="326" t="s">
        <v>123</v>
      </c>
      <c r="DT10" s="325" t="s">
        <v>34</v>
      </c>
      <c r="DU10" s="325" t="s">
        <v>29</v>
      </c>
      <c r="DV10" s="325" t="s">
        <v>1504</v>
      </c>
      <c r="DW10" s="325" t="s">
        <v>1505</v>
      </c>
      <c r="DX10" s="326" t="s">
        <v>123</v>
      </c>
      <c r="DY10" s="325" t="s">
        <v>34</v>
      </c>
      <c r="DZ10" s="325" t="s">
        <v>29</v>
      </c>
      <c r="EA10" s="325" t="s">
        <v>1504</v>
      </c>
      <c r="EB10" s="325" t="s">
        <v>1505</v>
      </c>
      <c r="EC10" s="326" t="s">
        <v>123</v>
      </c>
      <c r="ED10" s="325" t="s">
        <v>34</v>
      </c>
      <c r="EE10" s="325" t="s">
        <v>29</v>
      </c>
      <c r="EF10" s="325" t="s">
        <v>1504</v>
      </c>
      <c r="EG10" s="325" t="s">
        <v>1505</v>
      </c>
      <c r="EH10" s="326" t="s">
        <v>123</v>
      </c>
      <c r="EI10" s="325" t="s">
        <v>34</v>
      </c>
      <c r="EJ10" s="325" t="s">
        <v>29</v>
      </c>
      <c r="EK10" s="325" t="s">
        <v>1504</v>
      </c>
      <c r="EL10" s="325" t="s">
        <v>1505</v>
      </c>
      <c r="EM10" s="326" t="s">
        <v>123</v>
      </c>
      <c r="EN10" s="325" t="s">
        <v>34</v>
      </c>
      <c r="EO10" s="325" t="s">
        <v>29</v>
      </c>
      <c r="EP10" s="325" t="s">
        <v>1504</v>
      </c>
      <c r="EQ10" s="325" t="s">
        <v>1505</v>
      </c>
    </row>
    <row r="11" spans="1:147" ht="13.5" customHeight="1">
      <c r="A11" s="277"/>
      <c r="B11" s="276"/>
      <c r="C11" s="277"/>
      <c r="D11" s="276"/>
      <c r="E11" s="302"/>
      <c r="F11" s="276"/>
      <c r="G11" s="302"/>
      <c r="H11" s="277"/>
      <c r="I11" s="276"/>
      <c r="J11" s="302"/>
      <c r="K11" s="276"/>
      <c r="L11" s="328"/>
      <c r="O11" s="302"/>
      <c r="P11" s="276"/>
      <c r="Q11" s="328"/>
      <c r="T11" s="302"/>
      <c r="W11" s="277"/>
      <c r="X11" s="276"/>
      <c r="Y11" s="302"/>
      <c r="Z11" s="276"/>
      <c r="AA11" s="329"/>
      <c r="AB11" s="277"/>
      <c r="AC11" s="276"/>
      <c r="AD11" s="302"/>
      <c r="AE11" s="276"/>
      <c r="AF11" s="329"/>
      <c r="AG11" s="277"/>
      <c r="AH11" s="276"/>
      <c r="AI11" s="302"/>
      <c r="AJ11" s="276"/>
      <c r="AK11" s="329"/>
      <c r="AL11" s="277"/>
      <c r="AM11" s="276"/>
      <c r="AN11" s="302"/>
      <c r="AO11" s="276"/>
      <c r="AP11" s="329"/>
      <c r="AQ11" s="277"/>
      <c r="AR11" s="276"/>
      <c r="AS11" s="302"/>
      <c r="AT11" s="276"/>
      <c r="AU11" s="329"/>
      <c r="AV11" s="277"/>
      <c r="AW11" s="276"/>
      <c r="AX11" s="302"/>
      <c r="AY11" s="276"/>
      <c r="AZ11" s="329"/>
      <c r="BA11" s="277"/>
      <c r="BB11" s="276"/>
      <c r="BC11" s="302"/>
      <c r="BD11" s="276"/>
      <c r="BE11" s="329"/>
      <c r="BF11" s="277"/>
      <c r="BG11" s="276"/>
      <c r="BH11" s="302"/>
      <c r="BI11" s="276"/>
      <c r="BJ11" s="329"/>
      <c r="BK11" s="277"/>
      <c r="BL11" s="276"/>
      <c r="BM11" s="302"/>
      <c r="BN11" s="276"/>
      <c r="BO11" s="329"/>
      <c r="BP11" s="277"/>
      <c r="BQ11" s="276"/>
      <c r="BR11" s="302"/>
      <c r="BS11" s="276"/>
      <c r="BT11" s="329"/>
      <c r="BU11" s="277"/>
      <c r="BV11" s="276"/>
      <c r="BW11" s="302"/>
      <c r="BX11" s="276"/>
      <c r="BY11" s="329"/>
      <c r="BZ11" s="277"/>
      <c r="CA11" s="276"/>
      <c r="CB11" s="302"/>
      <c r="CC11" s="276"/>
      <c r="CD11" s="329"/>
      <c r="CE11" s="277"/>
      <c r="CF11" s="276"/>
      <c r="CG11" s="302"/>
      <c r="CH11" s="276"/>
      <c r="CI11" s="329"/>
      <c r="CJ11" s="277"/>
      <c r="CK11" s="276"/>
      <c r="CL11" s="276"/>
      <c r="CM11" s="276"/>
      <c r="CN11" s="329"/>
      <c r="CO11" s="277"/>
      <c r="CP11" s="276"/>
      <c r="CQ11" s="276"/>
      <c r="CR11" s="276"/>
      <c r="CS11" s="329"/>
      <c r="CT11" s="277"/>
      <c r="CU11" s="276"/>
      <c r="CV11" s="276"/>
      <c r="CW11" s="276"/>
      <c r="CX11" s="329"/>
      <c r="CY11" s="277"/>
      <c r="CZ11" s="276"/>
      <c r="DA11" s="276"/>
      <c r="DB11" s="276"/>
      <c r="DC11" s="329"/>
      <c r="DD11" s="277"/>
      <c r="DE11" s="276"/>
      <c r="DF11" s="276"/>
      <c r="DG11" s="276"/>
      <c r="DH11" s="329"/>
      <c r="DI11" s="277"/>
      <c r="DJ11" s="276"/>
      <c r="DK11" s="276"/>
      <c r="DL11" s="276"/>
      <c r="DM11" s="329"/>
      <c r="DN11" s="277"/>
      <c r="DO11" s="276"/>
      <c r="DP11" s="276"/>
      <c r="DQ11" s="276"/>
      <c r="DR11" s="329"/>
      <c r="DS11" s="277"/>
      <c r="DT11" s="276"/>
      <c r="DU11" s="276"/>
      <c r="DV11" s="276"/>
      <c r="DW11" s="329"/>
      <c r="DX11" s="277"/>
      <c r="DY11" s="276"/>
      <c r="DZ11" s="276"/>
      <c r="EA11" s="276"/>
      <c r="EB11" s="329"/>
      <c r="EC11" s="277"/>
      <c r="ED11" s="276"/>
      <c r="EE11" s="276"/>
      <c r="EF11" s="276"/>
      <c r="EG11" s="329"/>
      <c r="EH11" s="277"/>
      <c r="EI11" s="276"/>
      <c r="EJ11" s="276"/>
      <c r="EK11" s="276"/>
      <c r="EL11" s="329"/>
      <c r="EM11" s="277"/>
      <c r="EN11" s="276"/>
      <c r="EO11" s="276"/>
      <c r="EP11" s="276"/>
      <c r="EQ11" s="329"/>
    </row>
    <row r="12" spans="1:147" ht="13.5" customHeight="1">
      <c r="A12" s="277"/>
      <c r="B12" s="276"/>
      <c r="C12" s="277"/>
      <c r="D12" s="276"/>
      <c r="E12" s="302"/>
      <c r="F12" s="276"/>
      <c r="H12" s="277"/>
      <c r="I12" s="276"/>
      <c r="J12" s="302"/>
      <c r="K12" s="276"/>
      <c r="L12" s="329"/>
      <c r="O12" s="302"/>
      <c r="P12" s="276"/>
      <c r="Q12" s="329"/>
      <c r="T12" s="302"/>
      <c r="W12" s="277"/>
      <c r="X12" s="276"/>
      <c r="Y12" s="302"/>
      <c r="Z12" s="276"/>
      <c r="AA12" s="329"/>
      <c r="AB12" s="277"/>
      <c r="AC12" s="276"/>
      <c r="AD12" s="302"/>
      <c r="AE12" s="276"/>
      <c r="AF12" s="329"/>
      <c r="AG12" s="277"/>
      <c r="AH12" s="276"/>
      <c r="AI12" s="302"/>
      <c r="AJ12" s="276"/>
      <c r="AK12" s="329"/>
      <c r="AL12" s="277"/>
      <c r="AM12" s="276"/>
      <c r="AN12" s="302"/>
      <c r="AO12" s="276"/>
      <c r="AP12" s="329"/>
      <c r="AQ12" s="277"/>
      <c r="AR12" s="276"/>
      <c r="AS12" s="302"/>
      <c r="AT12" s="276"/>
      <c r="AU12" s="329"/>
      <c r="AV12" s="277"/>
      <c r="AW12" s="276"/>
      <c r="AX12" s="302"/>
      <c r="AY12" s="276"/>
      <c r="AZ12" s="329"/>
      <c r="BA12" s="277"/>
      <c r="BB12" s="276"/>
      <c r="BC12" s="302"/>
      <c r="BD12" s="276"/>
      <c r="BE12" s="329"/>
      <c r="BF12" s="277"/>
      <c r="BG12" s="276"/>
      <c r="BH12" s="302"/>
      <c r="BI12" s="276"/>
      <c r="BJ12" s="329"/>
      <c r="BK12" s="277"/>
      <c r="BL12" s="276"/>
      <c r="BM12" s="302"/>
      <c r="BN12" s="276"/>
      <c r="BO12" s="329"/>
      <c r="BP12" s="277"/>
      <c r="BQ12" s="276"/>
      <c r="BR12" s="302"/>
      <c r="BS12" s="276"/>
      <c r="BT12" s="329"/>
      <c r="BU12" s="277"/>
      <c r="BV12" s="276"/>
      <c r="BW12" s="302"/>
      <c r="BX12" s="276"/>
      <c r="BY12" s="329"/>
      <c r="BZ12" s="277"/>
      <c r="CA12" s="276"/>
      <c r="CB12" s="302"/>
      <c r="CC12" s="276"/>
      <c r="CD12" s="329"/>
      <c r="CE12" s="277"/>
      <c r="CF12" s="276"/>
      <c r="CG12" s="302"/>
      <c r="CH12" s="276"/>
      <c r="CI12" s="329"/>
      <c r="CJ12" s="277"/>
      <c r="CK12" s="276"/>
      <c r="CL12" s="276"/>
      <c r="CM12" s="276"/>
      <c r="CN12" s="329"/>
      <c r="CO12" s="277"/>
      <c r="CP12" s="276"/>
      <c r="CQ12" s="276"/>
      <c r="CR12" s="276"/>
      <c r="CS12" s="329"/>
      <c r="CT12" s="277"/>
      <c r="CU12" s="276"/>
      <c r="CV12" s="276"/>
      <c r="CW12" s="276"/>
      <c r="CX12" s="329"/>
      <c r="CY12" s="277"/>
      <c r="CZ12" s="276"/>
      <c r="DA12" s="276"/>
      <c r="DB12" s="276"/>
      <c r="DC12" s="329"/>
      <c r="DD12" s="277"/>
      <c r="DE12" s="276"/>
      <c r="DF12" s="276"/>
      <c r="DG12" s="276"/>
      <c r="DH12" s="329"/>
      <c r="DI12" s="277"/>
      <c r="DJ12" s="276"/>
      <c r="DK12" s="276"/>
      <c r="DL12" s="276"/>
      <c r="DM12" s="329"/>
      <c r="DN12" s="277"/>
      <c r="DO12" s="276"/>
      <c r="DP12" s="276"/>
      <c r="DQ12" s="276"/>
      <c r="DR12" s="329"/>
      <c r="DS12" s="277"/>
      <c r="DT12" s="276"/>
      <c r="DU12" s="276"/>
      <c r="DV12" s="276"/>
      <c r="DW12" s="329"/>
      <c r="DX12" s="277"/>
      <c r="DY12" s="276"/>
      <c r="DZ12" s="276"/>
      <c r="EA12" s="276"/>
      <c r="EB12" s="329"/>
      <c r="EC12" s="277"/>
      <c r="ED12" s="276"/>
      <c r="EE12" s="276"/>
      <c r="EF12" s="276"/>
      <c r="EG12" s="329"/>
      <c r="EH12" s="277"/>
      <c r="EI12" s="276"/>
      <c r="EJ12" s="276"/>
      <c r="EK12" s="276"/>
      <c r="EL12" s="329"/>
      <c r="EM12" s="277"/>
      <c r="EN12" s="276"/>
      <c r="EO12" s="276"/>
      <c r="EP12" s="276"/>
      <c r="EQ12" s="329"/>
    </row>
    <row r="13" spans="1:147" ht="13.5" customHeight="1">
      <c r="A13" s="330"/>
      <c r="C13" s="277"/>
      <c r="E13" s="302"/>
      <c r="F13" s="280"/>
      <c r="G13" s="280"/>
      <c r="H13" s="277"/>
      <c r="I13" s="276"/>
      <c r="J13" s="302"/>
      <c r="K13" s="276"/>
      <c r="L13" s="329"/>
      <c r="O13" s="302"/>
      <c r="P13" s="276"/>
      <c r="Q13" s="329"/>
      <c r="T13" s="302"/>
      <c r="W13" s="277"/>
      <c r="X13" s="276"/>
      <c r="Y13" s="302"/>
      <c r="Z13" s="276"/>
      <c r="AA13" s="329"/>
      <c r="AB13" s="277"/>
      <c r="AC13" s="276"/>
      <c r="AD13" s="302"/>
      <c r="AE13" s="276"/>
      <c r="AF13" s="329"/>
      <c r="AG13" s="277"/>
      <c r="AH13" s="276"/>
      <c r="AI13" s="302"/>
      <c r="AJ13" s="276"/>
      <c r="AK13" s="329"/>
      <c r="AL13" s="277"/>
      <c r="AM13" s="276"/>
      <c r="AN13" s="302"/>
      <c r="AO13" s="276"/>
      <c r="AP13" s="329"/>
      <c r="AQ13" s="277"/>
      <c r="AR13" s="276"/>
      <c r="AS13" s="302"/>
      <c r="AT13" s="276"/>
      <c r="AU13" s="329"/>
      <c r="AV13" s="277"/>
      <c r="AW13" s="276"/>
      <c r="AX13" s="302"/>
      <c r="AY13" s="276"/>
      <c r="AZ13" s="329"/>
      <c r="BA13" s="277"/>
      <c r="BB13" s="276"/>
      <c r="BC13" s="302"/>
      <c r="BD13" s="276"/>
      <c r="BE13" s="329"/>
      <c r="BF13" s="277"/>
      <c r="BG13" s="276"/>
      <c r="BH13" s="302"/>
      <c r="BI13" s="276"/>
      <c r="BJ13" s="329"/>
      <c r="BK13" s="277"/>
      <c r="BL13" s="276"/>
      <c r="BM13" s="302"/>
      <c r="BN13" s="276"/>
      <c r="BO13" s="329"/>
      <c r="BP13" s="277"/>
      <c r="BQ13" s="276"/>
      <c r="BR13" s="302"/>
      <c r="BS13" s="276"/>
      <c r="BT13" s="329"/>
      <c r="BU13" s="277"/>
      <c r="BV13" s="276"/>
      <c r="BW13" s="302"/>
      <c r="BX13" s="276"/>
      <c r="BY13" s="329"/>
      <c r="BZ13" s="277"/>
      <c r="CA13" s="276"/>
      <c r="CB13" s="302"/>
      <c r="CC13" s="276"/>
      <c r="CD13" s="329"/>
      <c r="CE13" s="277"/>
      <c r="CF13" s="276"/>
      <c r="CG13" s="302"/>
      <c r="CH13" s="276"/>
      <c r="CI13" s="329"/>
      <c r="CJ13" s="277"/>
      <c r="CK13" s="276"/>
      <c r="CL13" s="276"/>
      <c r="CM13" s="276"/>
      <c r="CN13" s="329"/>
      <c r="CO13" s="277"/>
      <c r="CP13" s="276"/>
      <c r="CQ13" s="276"/>
      <c r="CR13" s="276"/>
      <c r="CS13" s="329"/>
      <c r="CT13" s="277"/>
      <c r="CU13" s="276"/>
      <c r="CV13" s="276"/>
      <c r="CW13" s="276"/>
      <c r="CX13" s="329"/>
      <c r="CY13" s="277"/>
      <c r="CZ13" s="276"/>
      <c r="DA13" s="276"/>
      <c r="DB13" s="276"/>
      <c r="DC13" s="329"/>
      <c r="DD13" s="277"/>
      <c r="DE13" s="276"/>
      <c r="DF13" s="276"/>
      <c r="DG13" s="276"/>
      <c r="DH13" s="329"/>
      <c r="DI13" s="277"/>
      <c r="DJ13" s="276"/>
      <c r="DK13" s="276"/>
      <c r="DL13" s="276"/>
      <c r="DM13" s="329"/>
      <c r="DN13" s="277"/>
      <c r="DO13" s="276"/>
      <c r="DP13" s="276"/>
      <c r="DQ13" s="276"/>
      <c r="DR13" s="329"/>
      <c r="DS13" s="277"/>
      <c r="DT13" s="276"/>
      <c r="DU13" s="276"/>
      <c r="DV13" s="276"/>
      <c r="DW13" s="329"/>
      <c r="DX13" s="277"/>
      <c r="DY13" s="276"/>
      <c r="DZ13" s="276"/>
      <c r="EA13" s="276"/>
      <c r="EB13" s="329"/>
      <c r="EC13" s="277"/>
      <c r="ED13" s="276"/>
      <c r="EE13" s="276"/>
      <c r="EF13" s="276"/>
      <c r="EG13" s="329"/>
      <c r="EH13" s="277"/>
      <c r="EI13" s="276"/>
      <c r="EJ13" s="276"/>
      <c r="EK13" s="276"/>
      <c r="EL13" s="329"/>
      <c r="EM13" s="277"/>
      <c r="EN13" s="276"/>
      <c r="EO13" s="276"/>
      <c r="EP13" s="276"/>
      <c r="EQ13" s="329"/>
    </row>
    <row r="14" spans="1:147" ht="13.5" customHeight="1">
      <c r="C14" s="277"/>
      <c r="E14" s="302"/>
      <c r="F14" s="280"/>
      <c r="G14" s="280"/>
      <c r="H14" s="277"/>
      <c r="I14" s="276"/>
      <c r="J14" s="302"/>
      <c r="K14" s="276"/>
      <c r="L14" s="329"/>
      <c r="O14" s="302"/>
      <c r="P14" s="276"/>
      <c r="Q14" s="329"/>
      <c r="T14" s="302"/>
      <c r="W14" s="277"/>
      <c r="X14" s="276"/>
      <c r="Y14" s="302"/>
      <c r="Z14" s="276"/>
      <c r="AA14" s="329"/>
      <c r="AB14" s="277"/>
      <c r="AC14" s="276"/>
      <c r="AD14" s="302"/>
      <c r="AE14" s="276"/>
      <c r="AF14" s="329"/>
      <c r="AG14" s="277"/>
      <c r="AH14" s="276"/>
      <c r="AI14" s="302"/>
      <c r="AJ14" s="276"/>
      <c r="AK14" s="329"/>
      <c r="AL14" s="277"/>
      <c r="AM14" s="276"/>
      <c r="AN14" s="302"/>
      <c r="AO14" s="276"/>
      <c r="AP14" s="329"/>
      <c r="AQ14" s="277"/>
      <c r="AR14" s="276"/>
      <c r="AS14" s="302"/>
      <c r="AT14" s="276"/>
      <c r="AU14" s="329"/>
      <c r="AV14" s="277"/>
      <c r="AW14" s="276"/>
      <c r="AX14" s="302"/>
      <c r="AY14" s="276"/>
      <c r="AZ14" s="329"/>
      <c r="BA14" s="277"/>
      <c r="BB14" s="276"/>
      <c r="BC14" s="302"/>
      <c r="BD14" s="276"/>
      <c r="BE14" s="329"/>
      <c r="BF14" s="277"/>
      <c r="BG14" s="276"/>
      <c r="BH14" s="302"/>
      <c r="BI14" s="276"/>
      <c r="BJ14" s="329"/>
      <c r="BK14" s="277"/>
      <c r="BL14" s="276"/>
      <c r="BM14" s="302"/>
      <c r="BN14" s="276"/>
      <c r="BO14" s="329"/>
      <c r="BP14" s="277"/>
      <c r="BQ14" s="276"/>
      <c r="BR14" s="302"/>
      <c r="BS14" s="276"/>
      <c r="BT14" s="329"/>
      <c r="BU14" s="277"/>
      <c r="BV14" s="276"/>
      <c r="BW14" s="302"/>
      <c r="BX14" s="276"/>
      <c r="BY14" s="329"/>
      <c r="BZ14" s="277"/>
      <c r="CA14" s="276"/>
      <c r="CB14" s="302"/>
      <c r="CC14" s="276"/>
      <c r="CD14" s="329"/>
      <c r="CE14" s="277"/>
      <c r="CF14" s="276"/>
      <c r="CG14" s="302"/>
      <c r="CH14" s="276"/>
      <c r="CI14" s="329"/>
      <c r="CJ14" s="277"/>
      <c r="CK14" s="276"/>
      <c r="CL14" s="276"/>
      <c r="CM14" s="276"/>
      <c r="CN14" s="329"/>
      <c r="CO14" s="277"/>
      <c r="CP14" s="276"/>
      <c r="CQ14" s="276"/>
      <c r="CR14" s="276"/>
      <c r="CS14" s="329"/>
      <c r="CT14" s="277"/>
      <c r="CU14" s="276"/>
      <c r="CV14" s="276"/>
      <c r="CW14" s="276"/>
      <c r="CX14" s="329"/>
      <c r="CY14" s="277"/>
      <c r="CZ14" s="276"/>
      <c r="DA14" s="276"/>
      <c r="DB14" s="276"/>
      <c r="DC14" s="329"/>
      <c r="DD14" s="277"/>
      <c r="DE14" s="276"/>
      <c r="DF14" s="276"/>
      <c r="DG14" s="276"/>
      <c r="DH14" s="329"/>
      <c r="DI14" s="277"/>
      <c r="DJ14" s="276"/>
      <c r="DK14" s="276"/>
      <c r="DL14" s="276"/>
      <c r="DM14" s="329"/>
      <c r="DN14" s="277"/>
      <c r="DO14" s="276"/>
      <c r="DP14" s="276"/>
      <c r="DQ14" s="276"/>
      <c r="DR14" s="329"/>
      <c r="DS14" s="277"/>
      <c r="DT14" s="276"/>
      <c r="DU14" s="276"/>
      <c r="DV14" s="276"/>
      <c r="DW14" s="329"/>
      <c r="DX14" s="277"/>
      <c r="DY14" s="276"/>
      <c r="DZ14" s="276"/>
      <c r="EA14" s="276"/>
      <c r="EB14" s="329"/>
      <c r="EC14" s="277"/>
      <c r="ED14" s="276"/>
      <c r="EE14" s="276"/>
      <c r="EF14" s="276"/>
      <c r="EG14" s="329"/>
      <c r="EH14" s="277"/>
      <c r="EI14" s="276"/>
      <c r="EJ14" s="276"/>
      <c r="EK14" s="276"/>
      <c r="EL14" s="329"/>
      <c r="EM14" s="277"/>
      <c r="EN14" s="276"/>
      <c r="EO14" s="276"/>
      <c r="EP14" s="276"/>
      <c r="EQ14" s="329"/>
    </row>
    <row r="15" spans="1:147" ht="13.5" customHeight="1">
      <c r="C15" s="277"/>
      <c r="E15" s="302"/>
      <c r="F15" s="280"/>
      <c r="G15" s="280"/>
      <c r="H15" s="277"/>
      <c r="I15" s="276"/>
      <c r="J15" s="302"/>
      <c r="K15" s="276"/>
      <c r="L15" s="329"/>
      <c r="O15" s="302"/>
      <c r="P15" s="276"/>
      <c r="Q15" s="329"/>
      <c r="T15" s="302"/>
      <c r="W15" s="277"/>
      <c r="X15" s="276"/>
      <c r="Y15" s="302"/>
      <c r="Z15" s="276"/>
      <c r="AA15" s="329"/>
      <c r="AB15" s="277"/>
      <c r="AC15" s="276"/>
      <c r="AD15" s="302"/>
      <c r="AE15" s="276"/>
      <c r="AF15" s="329"/>
      <c r="AG15" s="277"/>
      <c r="AH15" s="276"/>
      <c r="AI15" s="302"/>
      <c r="AJ15" s="276"/>
      <c r="AK15" s="329"/>
      <c r="AL15" s="277"/>
      <c r="AM15" s="276"/>
      <c r="AN15" s="302"/>
      <c r="AO15" s="276"/>
      <c r="AP15" s="329"/>
      <c r="AQ15" s="277"/>
      <c r="AR15" s="276"/>
      <c r="AS15" s="302"/>
      <c r="AT15" s="276"/>
      <c r="AU15" s="329"/>
      <c r="AV15" s="277"/>
      <c r="AW15" s="276"/>
      <c r="AX15" s="302"/>
      <c r="AY15" s="276"/>
      <c r="AZ15" s="329"/>
      <c r="BA15" s="277"/>
      <c r="BB15" s="276"/>
      <c r="BC15" s="302"/>
      <c r="BD15" s="276"/>
      <c r="BE15" s="329"/>
      <c r="BF15" s="277"/>
      <c r="BG15" s="276"/>
      <c r="BH15" s="302"/>
      <c r="BI15" s="276"/>
      <c r="BJ15" s="329"/>
      <c r="BK15" s="277"/>
      <c r="BL15" s="276"/>
      <c r="BM15" s="302"/>
      <c r="BN15" s="276"/>
      <c r="BO15" s="329"/>
      <c r="BP15" s="277"/>
      <c r="BQ15" s="276"/>
      <c r="BR15" s="302"/>
      <c r="BS15" s="276"/>
      <c r="BT15" s="329"/>
      <c r="BU15" s="277"/>
      <c r="BV15" s="276"/>
      <c r="BW15" s="302"/>
      <c r="BX15" s="276"/>
      <c r="BY15" s="329"/>
      <c r="BZ15" s="277"/>
      <c r="CA15" s="276"/>
      <c r="CB15" s="302"/>
      <c r="CC15" s="276"/>
      <c r="CD15" s="329"/>
      <c r="CE15" s="277"/>
      <c r="CF15" s="276"/>
      <c r="CG15" s="302"/>
      <c r="CH15" s="276"/>
      <c r="CI15" s="329"/>
      <c r="CJ15" s="277"/>
      <c r="CK15" s="276"/>
      <c r="CL15" s="276"/>
      <c r="CM15" s="276"/>
      <c r="CN15" s="329"/>
      <c r="CO15" s="277"/>
      <c r="CP15" s="276"/>
      <c r="CQ15" s="276"/>
      <c r="CR15" s="276"/>
      <c r="CS15" s="329"/>
      <c r="CT15" s="277"/>
      <c r="CU15" s="276"/>
      <c r="CV15" s="276"/>
      <c r="CW15" s="276"/>
      <c r="CX15" s="329"/>
      <c r="CY15" s="277"/>
      <c r="CZ15" s="276"/>
      <c r="DA15" s="276"/>
      <c r="DB15" s="276"/>
      <c r="DC15" s="329"/>
      <c r="DD15" s="277"/>
      <c r="DE15" s="276"/>
      <c r="DF15" s="276"/>
      <c r="DG15" s="276"/>
      <c r="DH15" s="329"/>
      <c r="DI15" s="277"/>
      <c r="DJ15" s="276"/>
      <c r="DK15" s="276"/>
      <c r="DL15" s="276"/>
      <c r="DM15" s="329"/>
      <c r="DN15" s="277"/>
      <c r="DO15" s="276"/>
      <c r="DP15" s="276"/>
      <c r="DQ15" s="276"/>
      <c r="DR15" s="329"/>
      <c r="DS15" s="277"/>
      <c r="DT15" s="276"/>
      <c r="DU15" s="276"/>
      <c r="DV15" s="276"/>
      <c r="DW15" s="329"/>
      <c r="DX15" s="277"/>
      <c r="DY15" s="276"/>
      <c r="DZ15" s="276"/>
      <c r="EA15" s="276"/>
      <c r="EB15" s="329"/>
      <c r="EC15" s="277"/>
      <c r="ED15" s="276"/>
      <c r="EE15" s="276"/>
      <c r="EF15" s="276"/>
      <c r="EG15" s="329"/>
      <c r="EH15" s="277"/>
      <c r="EI15" s="276"/>
      <c r="EJ15" s="276"/>
      <c r="EK15" s="276"/>
      <c r="EL15" s="329"/>
      <c r="EM15" s="277"/>
      <c r="EN15" s="276"/>
      <c r="EO15" s="276"/>
      <c r="EP15" s="276"/>
      <c r="EQ15" s="329"/>
    </row>
    <row r="16" spans="1:147" ht="13.5" customHeight="1">
      <c r="C16" s="277"/>
      <c r="E16" s="302"/>
      <c r="F16" s="280"/>
      <c r="G16" s="280"/>
      <c r="H16" s="277"/>
      <c r="I16" s="276"/>
      <c r="J16" s="302"/>
      <c r="K16" s="276"/>
      <c r="L16" s="329"/>
      <c r="O16" s="302"/>
      <c r="P16" s="276"/>
      <c r="Q16" s="329"/>
      <c r="T16" s="302"/>
      <c r="W16" s="277"/>
      <c r="X16" s="276"/>
      <c r="Y16" s="302"/>
      <c r="Z16" s="276"/>
      <c r="AA16" s="329"/>
      <c r="AB16" s="277"/>
      <c r="AC16" s="276"/>
      <c r="AD16" s="302"/>
      <c r="AE16" s="276"/>
      <c r="AF16" s="329"/>
      <c r="AG16" s="277"/>
      <c r="AH16" s="276"/>
      <c r="AI16" s="302"/>
      <c r="AJ16" s="276"/>
      <c r="AK16" s="329"/>
      <c r="AL16" s="277"/>
      <c r="AM16" s="276"/>
      <c r="AN16" s="302"/>
      <c r="AO16" s="276"/>
      <c r="AP16" s="329"/>
      <c r="AQ16" s="277"/>
      <c r="AR16" s="276"/>
      <c r="AS16" s="302"/>
      <c r="AT16" s="276"/>
      <c r="AU16" s="329"/>
      <c r="AV16" s="277"/>
      <c r="AW16" s="276"/>
      <c r="AX16" s="302"/>
      <c r="AY16" s="276"/>
      <c r="AZ16" s="329"/>
      <c r="BA16" s="277"/>
      <c r="BB16" s="276"/>
      <c r="BC16" s="302"/>
      <c r="BD16" s="276"/>
      <c r="BE16" s="329"/>
      <c r="BF16" s="277"/>
      <c r="BG16" s="276"/>
      <c r="BH16" s="302"/>
      <c r="BI16" s="276"/>
      <c r="BJ16" s="329"/>
      <c r="BK16" s="277"/>
      <c r="BL16" s="276"/>
      <c r="BM16" s="302"/>
      <c r="BN16" s="276"/>
      <c r="BO16" s="329"/>
      <c r="BP16" s="277"/>
      <c r="BQ16" s="276"/>
      <c r="BR16" s="302"/>
      <c r="BS16" s="276"/>
      <c r="BT16" s="329"/>
      <c r="BU16" s="277"/>
      <c r="BV16" s="276"/>
      <c r="BW16" s="302"/>
      <c r="BX16" s="276"/>
      <c r="BY16" s="329"/>
      <c r="BZ16" s="277"/>
      <c r="CA16" s="276"/>
      <c r="CB16" s="302"/>
      <c r="CC16" s="276"/>
      <c r="CD16" s="329"/>
      <c r="CE16" s="277"/>
      <c r="CF16" s="276"/>
      <c r="CG16" s="302"/>
      <c r="CH16" s="276"/>
      <c r="CI16" s="329"/>
      <c r="CJ16" s="277"/>
      <c r="CK16" s="276"/>
      <c r="CL16" s="276"/>
      <c r="CM16" s="276"/>
      <c r="CN16" s="329"/>
      <c r="CO16" s="277"/>
      <c r="CP16" s="276"/>
      <c r="CQ16" s="276"/>
      <c r="CR16" s="276"/>
      <c r="CS16" s="329"/>
      <c r="CT16" s="277"/>
      <c r="CU16" s="276"/>
      <c r="CV16" s="276"/>
      <c r="CW16" s="276"/>
      <c r="CX16" s="329"/>
      <c r="CY16" s="277"/>
      <c r="CZ16" s="276"/>
      <c r="DA16" s="276"/>
      <c r="DB16" s="276"/>
      <c r="DC16" s="329"/>
      <c r="DD16" s="277"/>
      <c r="DE16" s="276"/>
      <c r="DF16" s="276"/>
      <c r="DG16" s="276"/>
      <c r="DH16" s="329"/>
      <c r="DI16" s="277"/>
      <c r="DJ16" s="276"/>
      <c r="DK16" s="276"/>
      <c r="DL16" s="276"/>
      <c r="DM16" s="329"/>
      <c r="DN16" s="277"/>
      <c r="DO16" s="276"/>
      <c r="DP16" s="276"/>
      <c r="DQ16" s="276"/>
      <c r="DR16" s="329"/>
      <c r="DS16" s="277"/>
      <c r="DT16" s="276"/>
      <c r="DU16" s="276"/>
      <c r="DV16" s="276"/>
      <c r="DW16" s="329"/>
      <c r="DX16" s="277"/>
      <c r="DY16" s="276"/>
      <c r="DZ16" s="276"/>
      <c r="EA16" s="276"/>
      <c r="EB16" s="329"/>
      <c r="EC16" s="277"/>
      <c r="ED16" s="276"/>
      <c r="EE16" s="276"/>
      <c r="EF16" s="276"/>
      <c r="EG16" s="329"/>
      <c r="EH16" s="277"/>
      <c r="EI16" s="276"/>
      <c r="EJ16" s="276"/>
      <c r="EK16" s="276"/>
      <c r="EL16" s="329"/>
      <c r="EM16" s="277"/>
      <c r="EN16" s="276"/>
      <c r="EO16" s="276"/>
      <c r="EP16" s="276"/>
      <c r="EQ16" s="329"/>
    </row>
    <row r="17" spans="1:147" ht="13.5" customHeight="1">
      <c r="C17" s="277"/>
      <c r="E17" s="302"/>
      <c r="F17" s="280"/>
      <c r="G17" s="280"/>
      <c r="H17" s="277"/>
      <c r="I17" s="276"/>
      <c r="J17" s="302"/>
      <c r="K17" s="276"/>
      <c r="L17" s="329"/>
      <c r="O17" s="302"/>
      <c r="P17" s="276"/>
      <c r="Q17" s="329"/>
      <c r="T17" s="302"/>
      <c r="W17" s="277"/>
      <c r="X17" s="276"/>
      <c r="Y17" s="302"/>
      <c r="Z17" s="276"/>
      <c r="AA17" s="329"/>
      <c r="AB17" s="277"/>
      <c r="AC17" s="276"/>
      <c r="AD17" s="302"/>
      <c r="AE17" s="276"/>
      <c r="AF17" s="329"/>
      <c r="AG17" s="277"/>
      <c r="AH17" s="276"/>
      <c r="AI17" s="302"/>
      <c r="AJ17" s="276"/>
      <c r="AK17" s="329"/>
      <c r="AL17" s="277"/>
      <c r="AM17" s="276"/>
      <c r="AN17" s="302"/>
      <c r="AO17" s="276"/>
      <c r="AP17" s="329"/>
      <c r="AQ17" s="277"/>
      <c r="AR17" s="276"/>
      <c r="AS17" s="302"/>
      <c r="AT17" s="276"/>
      <c r="AU17" s="329"/>
      <c r="AV17" s="277"/>
      <c r="AW17" s="276"/>
      <c r="AX17" s="302"/>
      <c r="AY17" s="276"/>
      <c r="AZ17" s="329"/>
      <c r="BA17" s="277"/>
      <c r="BB17" s="276"/>
      <c r="BC17" s="302"/>
      <c r="BD17" s="276"/>
      <c r="BE17" s="329"/>
      <c r="BF17" s="277"/>
      <c r="BG17" s="276"/>
      <c r="BH17" s="302"/>
      <c r="BI17" s="276"/>
      <c r="BJ17" s="329"/>
      <c r="BK17" s="277"/>
      <c r="BL17" s="276"/>
      <c r="BM17" s="302"/>
      <c r="BN17" s="276"/>
      <c r="BO17" s="329"/>
      <c r="BP17" s="277"/>
      <c r="BQ17" s="276"/>
      <c r="BR17" s="302"/>
      <c r="BS17" s="276"/>
      <c r="BT17" s="329"/>
      <c r="BU17" s="277"/>
      <c r="BV17" s="276"/>
      <c r="BW17" s="302"/>
      <c r="BX17" s="276"/>
      <c r="BY17" s="329"/>
      <c r="BZ17" s="277"/>
      <c r="CA17" s="276"/>
      <c r="CB17" s="302"/>
      <c r="CC17" s="276"/>
      <c r="CD17" s="329"/>
      <c r="CE17" s="277"/>
      <c r="CF17" s="276"/>
      <c r="CG17" s="302"/>
      <c r="CH17" s="276"/>
      <c r="CI17" s="329"/>
      <c r="CJ17" s="277"/>
      <c r="CK17" s="276"/>
      <c r="CL17" s="276"/>
      <c r="CM17" s="276"/>
      <c r="CN17" s="329"/>
      <c r="CO17" s="277"/>
      <c r="CP17" s="276"/>
      <c r="CQ17" s="276"/>
      <c r="CR17" s="276"/>
      <c r="CS17" s="329"/>
      <c r="CT17" s="277"/>
      <c r="CU17" s="276"/>
      <c r="CV17" s="276"/>
      <c r="CW17" s="276"/>
      <c r="CX17" s="329"/>
      <c r="CY17" s="277"/>
      <c r="CZ17" s="276"/>
      <c r="DA17" s="276"/>
      <c r="DB17" s="276"/>
      <c r="DC17" s="329"/>
      <c r="DD17" s="277"/>
      <c r="DE17" s="276"/>
      <c r="DF17" s="276"/>
      <c r="DG17" s="276"/>
      <c r="DH17" s="329"/>
      <c r="DI17" s="277"/>
      <c r="DJ17" s="276"/>
      <c r="DK17" s="276"/>
      <c r="DL17" s="276"/>
      <c r="DM17" s="329"/>
      <c r="DN17" s="277"/>
      <c r="DO17" s="276"/>
      <c r="DP17" s="276"/>
      <c r="DQ17" s="276"/>
      <c r="DR17" s="329"/>
      <c r="DS17" s="277"/>
      <c r="DT17" s="276"/>
      <c r="DU17" s="276"/>
      <c r="DV17" s="276"/>
      <c r="DW17" s="329"/>
      <c r="DX17" s="277"/>
      <c r="DY17" s="276"/>
      <c r="DZ17" s="276"/>
      <c r="EA17" s="276"/>
      <c r="EB17" s="329"/>
      <c r="EC17" s="277"/>
      <c r="ED17" s="276"/>
      <c r="EE17" s="276"/>
      <c r="EF17" s="276"/>
      <c r="EG17" s="329"/>
      <c r="EH17" s="277"/>
      <c r="EI17" s="276"/>
      <c r="EJ17" s="276"/>
      <c r="EK17" s="276"/>
      <c r="EL17" s="329"/>
      <c r="EM17" s="277"/>
      <c r="EN17" s="276"/>
      <c r="EO17" s="276"/>
      <c r="EP17" s="276"/>
      <c r="EQ17" s="329"/>
    </row>
    <row r="18" spans="1:147" ht="13.5" customHeight="1">
      <c r="C18" s="277"/>
      <c r="E18" s="302"/>
      <c r="F18" s="280"/>
      <c r="G18" s="280"/>
      <c r="H18" s="277"/>
      <c r="I18" s="276"/>
      <c r="J18" s="302"/>
      <c r="K18" s="276"/>
      <c r="L18" s="329"/>
      <c r="O18" s="302"/>
      <c r="P18" s="276"/>
      <c r="Q18" s="329"/>
      <c r="T18" s="302"/>
      <c r="W18" s="277"/>
      <c r="X18" s="276"/>
      <c r="Y18" s="302"/>
      <c r="Z18" s="276"/>
      <c r="AA18" s="329"/>
      <c r="AB18" s="277"/>
      <c r="AC18" s="276"/>
      <c r="AD18" s="302"/>
      <c r="AE18" s="276"/>
      <c r="AF18" s="329"/>
      <c r="AG18" s="277"/>
      <c r="AH18" s="276"/>
      <c r="AI18" s="302"/>
      <c r="AJ18" s="276"/>
      <c r="AK18" s="329"/>
      <c r="AL18" s="277"/>
      <c r="AM18" s="276"/>
      <c r="AN18" s="302"/>
      <c r="AO18" s="276"/>
      <c r="AP18" s="329"/>
      <c r="AQ18" s="277"/>
      <c r="AR18" s="276"/>
      <c r="AS18" s="302"/>
      <c r="AT18" s="276"/>
      <c r="AU18" s="329"/>
      <c r="AV18" s="277"/>
      <c r="AW18" s="276"/>
      <c r="AX18" s="302"/>
      <c r="AY18" s="276"/>
      <c r="AZ18" s="329"/>
      <c r="BA18" s="277"/>
      <c r="BB18" s="276"/>
      <c r="BC18" s="302"/>
      <c r="BD18" s="276"/>
      <c r="BE18" s="329"/>
      <c r="BF18" s="277"/>
      <c r="BG18" s="276"/>
      <c r="BH18" s="302"/>
      <c r="BI18" s="276"/>
      <c r="BJ18" s="329"/>
      <c r="BK18" s="277"/>
      <c r="BL18" s="276"/>
      <c r="BM18" s="302"/>
      <c r="BN18" s="276"/>
      <c r="BO18" s="329"/>
      <c r="BP18" s="277"/>
      <c r="BQ18" s="276"/>
      <c r="BR18" s="302"/>
      <c r="BS18" s="276"/>
      <c r="BT18" s="329"/>
      <c r="BU18" s="277"/>
      <c r="BV18" s="276"/>
      <c r="BW18" s="302"/>
      <c r="BX18" s="276"/>
      <c r="BY18" s="329"/>
      <c r="BZ18" s="277"/>
      <c r="CA18" s="276"/>
      <c r="CB18" s="302"/>
      <c r="CC18" s="276"/>
      <c r="CD18" s="329"/>
      <c r="CE18" s="277"/>
      <c r="CF18" s="276"/>
      <c r="CG18" s="302"/>
      <c r="CH18" s="276"/>
      <c r="CI18" s="329"/>
      <c r="CJ18" s="277"/>
      <c r="CK18" s="276"/>
      <c r="CL18" s="276"/>
      <c r="CM18" s="276"/>
      <c r="CN18" s="329"/>
      <c r="CO18" s="277"/>
      <c r="CP18" s="276"/>
      <c r="CQ18" s="276"/>
      <c r="CR18" s="276"/>
      <c r="CS18" s="329"/>
      <c r="CT18" s="277"/>
      <c r="CU18" s="276"/>
      <c r="CV18" s="276"/>
      <c r="CW18" s="276"/>
      <c r="CX18" s="329"/>
      <c r="CY18" s="277"/>
      <c r="CZ18" s="276"/>
      <c r="DA18" s="276"/>
      <c r="DB18" s="276"/>
      <c r="DC18" s="329"/>
      <c r="DD18" s="277"/>
      <c r="DE18" s="276"/>
      <c r="DF18" s="276"/>
      <c r="DG18" s="276"/>
      <c r="DH18" s="329"/>
      <c r="DI18" s="277"/>
      <c r="DJ18" s="276"/>
      <c r="DK18" s="276"/>
      <c r="DL18" s="276"/>
      <c r="DM18" s="329"/>
      <c r="DN18" s="277"/>
      <c r="DO18" s="276"/>
      <c r="DP18" s="276"/>
      <c r="DQ18" s="276"/>
      <c r="DR18" s="329"/>
      <c r="DS18" s="277"/>
      <c r="DT18" s="276"/>
      <c r="DU18" s="276"/>
      <c r="DV18" s="276"/>
      <c r="DW18" s="329"/>
      <c r="DX18" s="277"/>
      <c r="DY18" s="276"/>
      <c r="DZ18" s="276"/>
      <c r="EA18" s="276"/>
      <c r="EB18" s="329"/>
      <c r="EC18" s="277"/>
      <c r="ED18" s="276"/>
      <c r="EE18" s="276"/>
      <c r="EF18" s="276"/>
      <c r="EG18" s="329"/>
      <c r="EH18" s="277"/>
      <c r="EI18" s="276"/>
      <c r="EJ18" s="276"/>
      <c r="EK18" s="276"/>
      <c r="EL18" s="329"/>
      <c r="EM18" s="277"/>
      <c r="EN18" s="276"/>
      <c r="EO18" s="276"/>
      <c r="EP18" s="276"/>
      <c r="EQ18" s="329"/>
    </row>
    <row r="19" spans="1:147" ht="13.5" customHeight="1">
      <c r="C19" s="277"/>
      <c r="E19" s="302"/>
      <c r="F19" s="280"/>
      <c r="G19" s="280"/>
      <c r="H19" s="277"/>
      <c r="I19" s="276"/>
      <c r="J19" s="302"/>
      <c r="K19" s="276"/>
      <c r="L19" s="329"/>
      <c r="O19" s="302"/>
      <c r="P19" s="276"/>
      <c r="Q19" s="329"/>
      <c r="T19" s="302"/>
      <c r="W19" s="277"/>
      <c r="X19" s="276"/>
      <c r="Y19" s="302"/>
      <c r="Z19" s="276"/>
      <c r="AA19" s="329"/>
      <c r="AB19" s="277"/>
      <c r="AC19" s="276"/>
      <c r="AD19" s="302"/>
      <c r="AE19" s="276"/>
      <c r="AF19" s="329"/>
      <c r="AG19" s="277"/>
      <c r="AH19" s="276"/>
      <c r="AI19" s="302"/>
      <c r="AJ19" s="276"/>
      <c r="AK19" s="329"/>
      <c r="AL19" s="277"/>
      <c r="AM19" s="276"/>
      <c r="AN19" s="302"/>
      <c r="AO19" s="276"/>
      <c r="AP19" s="329"/>
      <c r="AQ19" s="277"/>
      <c r="AR19" s="276"/>
      <c r="AS19" s="302"/>
      <c r="AT19" s="276"/>
      <c r="AU19" s="329"/>
      <c r="AV19" s="277"/>
      <c r="AW19" s="276"/>
      <c r="AX19" s="302"/>
      <c r="AY19" s="276"/>
      <c r="AZ19" s="329"/>
      <c r="BA19" s="277"/>
      <c r="BB19" s="276"/>
      <c r="BC19" s="302"/>
      <c r="BD19" s="276"/>
      <c r="BE19" s="329"/>
      <c r="BF19" s="277"/>
      <c r="BG19" s="276"/>
      <c r="BH19" s="302"/>
      <c r="BI19" s="276"/>
      <c r="BJ19" s="329"/>
      <c r="BK19" s="277"/>
      <c r="BL19" s="276"/>
      <c r="BM19" s="302"/>
      <c r="BN19" s="276"/>
      <c r="BO19" s="329"/>
      <c r="BP19" s="277"/>
      <c r="BQ19" s="276"/>
      <c r="BR19" s="302"/>
      <c r="BS19" s="276"/>
      <c r="BT19" s="329"/>
      <c r="BU19" s="277"/>
      <c r="BV19" s="276"/>
      <c r="BW19" s="302"/>
      <c r="BX19" s="276"/>
      <c r="BY19" s="329"/>
      <c r="BZ19" s="277"/>
      <c r="CA19" s="276"/>
      <c r="CB19" s="302"/>
      <c r="CC19" s="276"/>
      <c r="CD19" s="329"/>
      <c r="CE19" s="277"/>
      <c r="CF19" s="276"/>
      <c r="CG19" s="302"/>
      <c r="CH19" s="276"/>
      <c r="CI19" s="329"/>
      <c r="CJ19" s="277"/>
      <c r="CK19" s="276"/>
      <c r="CL19" s="276"/>
      <c r="CM19" s="276"/>
      <c r="CN19" s="329"/>
      <c r="CO19" s="277"/>
      <c r="CP19" s="276"/>
      <c r="CQ19" s="276"/>
      <c r="CR19" s="276"/>
      <c r="CS19" s="329"/>
      <c r="CT19" s="277"/>
      <c r="CU19" s="276"/>
      <c r="CV19" s="276"/>
      <c r="CW19" s="276"/>
      <c r="CX19" s="329"/>
      <c r="CY19" s="277"/>
      <c r="CZ19" s="276"/>
      <c r="DA19" s="276"/>
      <c r="DB19" s="276"/>
      <c r="DC19" s="329"/>
      <c r="DD19" s="277"/>
      <c r="DE19" s="276"/>
      <c r="DF19" s="276"/>
      <c r="DG19" s="276"/>
      <c r="DH19" s="329"/>
      <c r="DI19" s="277"/>
      <c r="DJ19" s="276"/>
      <c r="DK19" s="276"/>
      <c r="DL19" s="276"/>
      <c r="DM19" s="329"/>
      <c r="DN19" s="277"/>
      <c r="DO19" s="276"/>
      <c r="DP19" s="276"/>
      <c r="DQ19" s="276"/>
      <c r="DR19" s="329"/>
      <c r="DS19" s="277"/>
      <c r="DT19" s="276"/>
      <c r="DU19" s="276"/>
      <c r="DV19" s="276"/>
      <c r="DW19" s="329"/>
      <c r="DX19" s="277"/>
      <c r="DY19" s="276"/>
      <c r="DZ19" s="276"/>
      <c r="EA19" s="276"/>
      <c r="EB19" s="329"/>
      <c r="EC19" s="277"/>
      <c r="ED19" s="276"/>
      <c r="EE19" s="276"/>
      <c r="EF19" s="276"/>
      <c r="EG19" s="329"/>
      <c r="EH19" s="277"/>
      <c r="EI19" s="276"/>
      <c r="EJ19" s="276"/>
      <c r="EK19" s="276"/>
      <c r="EL19" s="329"/>
      <c r="EM19" s="277"/>
      <c r="EN19" s="276"/>
      <c r="EO19" s="276"/>
      <c r="EP19" s="276"/>
      <c r="EQ19" s="329"/>
    </row>
    <row r="20" spans="1:147" ht="13.5" customHeight="1">
      <c r="C20" s="277"/>
      <c r="E20" s="302"/>
      <c r="F20" s="280"/>
      <c r="G20" s="280"/>
      <c r="H20" s="277"/>
      <c r="I20" s="276"/>
      <c r="J20" s="302"/>
      <c r="K20" s="276"/>
      <c r="L20" s="329"/>
      <c r="O20" s="302"/>
      <c r="P20" s="276"/>
      <c r="Q20" s="329"/>
      <c r="T20" s="302"/>
      <c r="W20" s="277"/>
      <c r="X20" s="276"/>
      <c r="Y20" s="302"/>
      <c r="Z20" s="276"/>
      <c r="AA20" s="329"/>
      <c r="AB20" s="277"/>
      <c r="AC20" s="276"/>
      <c r="AD20" s="302"/>
      <c r="AE20" s="276"/>
      <c r="AF20" s="329"/>
      <c r="AG20" s="277"/>
      <c r="AH20" s="276"/>
      <c r="AI20" s="302"/>
      <c r="AJ20" s="276"/>
      <c r="AK20" s="329"/>
      <c r="AL20" s="277"/>
      <c r="AM20" s="276"/>
      <c r="AN20" s="302"/>
      <c r="AO20" s="276"/>
      <c r="AP20" s="329"/>
      <c r="AQ20" s="277"/>
      <c r="AR20" s="276"/>
      <c r="AS20" s="302"/>
      <c r="AT20" s="276"/>
      <c r="AU20" s="329"/>
      <c r="AV20" s="277"/>
      <c r="AW20" s="276"/>
      <c r="AX20" s="302"/>
      <c r="AY20" s="276"/>
      <c r="AZ20" s="329"/>
      <c r="BA20" s="277"/>
      <c r="BB20" s="276"/>
      <c r="BC20" s="302"/>
      <c r="BD20" s="276"/>
      <c r="BE20" s="329"/>
      <c r="BF20" s="277"/>
      <c r="BG20" s="276"/>
      <c r="BH20" s="302"/>
      <c r="BI20" s="276"/>
      <c r="BJ20" s="329"/>
      <c r="BK20" s="277"/>
      <c r="BL20" s="276"/>
      <c r="BM20" s="302"/>
      <c r="BN20" s="276"/>
      <c r="BO20" s="329"/>
      <c r="BP20" s="277"/>
      <c r="BQ20" s="276"/>
      <c r="BR20" s="302"/>
      <c r="BS20" s="276"/>
      <c r="BT20" s="329"/>
      <c r="BU20" s="277"/>
      <c r="BV20" s="276"/>
      <c r="BW20" s="302"/>
      <c r="BX20" s="276"/>
      <c r="BY20" s="329"/>
      <c r="BZ20" s="277"/>
      <c r="CA20" s="276"/>
      <c r="CB20" s="302"/>
      <c r="CC20" s="276"/>
      <c r="CD20" s="329"/>
      <c r="CE20" s="277"/>
      <c r="CF20" s="276"/>
      <c r="CG20" s="302"/>
      <c r="CH20" s="276"/>
      <c r="CI20" s="329"/>
      <c r="CJ20" s="277"/>
      <c r="CK20" s="276"/>
      <c r="CL20" s="276"/>
      <c r="CM20" s="276"/>
      <c r="CN20" s="329"/>
      <c r="CO20" s="277"/>
      <c r="CP20" s="276"/>
      <c r="CQ20" s="276"/>
      <c r="CR20" s="276"/>
      <c r="CS20" s="329"/>
      <c r="CT20" s="277"/>
      <c r="CU20" s="276"/>
      <c r="CV20" s="276"/>
      <c r="CW20" s="276"/>
      <c r="CX20" s="329"/>
      <c r="CY20" s="277"/>
      <c r="CZ20" s="276"/>
      <c r="DA20" s="276"/>
      <c r="DB20" s="276"/>
      <c r="DC20" s="329"/>
      <c r="DD20" s="277"/>
      <c r="DE20" s="276"/>
      <c r="DF20" s="276"/>
      <c r="DG20" s="276"/>
      <c r="DH20" s="329"/>
      <c r="DI20" s="277"/>
      <c r="DJ20" s="276"/>
      <c r="DK20" s="276"/>
      <c r="DL20" s="276"/>
      <c r="DM20" s="329"/>
      <c r="DN20" s="277"/>
      <c r="DO20" s="276"/>
      <c r="DP20" s="276"/>
      <c r="DQ20" s="276"/>
      <c r="DR20" s="329"/>
      <c r="DS20" s="277"/>
      <c r="DT20" s="276"/>
      <c r="DU20" s="276"/>
      <c r="DV20" s="276"/>
      <c r="DW20" s="329"/>
      <c r="DX20" s="277"/>
      <c r="DY20" s="276"/>
      <c r="DZ20" s="276"/>
      <c r="EA20" s="276"/>
      <c r="EB20" s="329"/>
      <c r="EC20" s="277"/>
      <c r="ED20" s="276"/>
      <c r="EE20" s="276"/>
      <c r="EF20" s="276"/>
      <c r="EG20" s="329"/>
      <c r="EH20" s="277"/>
      <c r="EI20" s="276"/>
      <c r="EJ20" s="276"/>
      <c r="EK20" s="276"/>
      <c r="EL20" s="329"/>
      <c r="EM20" s="277"/>
      <c r="EN20" s="276"/>
      <c r="EO20" s="276"/>
      <c r="EP20" s="276"/>
      <c r="EQ20" s="329"/>
    </row>
    <row r="21" spans="1:147" ht="13.5" customHeight="1">
      <c r="C21" s="277"/>
      <c r="E21" s="302"/>
      <c r="F21" s="280"/>
      <c r="G21" s="280"/>
      <c r="H21" s="277"/>
      <c r="I21" s="276"/>
      <c r="J21" s="302"/>
      <c r="K21" s="276"/>
      <c r="L21" s="329"/>
      <c r="O21" s="302"/>
      <c r="P21" s="276"/>
      <c r="Q21" s="329"/>
      <c r="T21" s="302"/>
      <c r="W21" s="277"/>
      <c r="X21" s="276"/>
      <c r="Y21" s="302"/>
      <c r="Z21" s="276"/>
      <c r="AA21" s="329"/>
      <c r="AB21" s="277"/>
      <c r="AC21" s="276"/>
      <c r="AD21" s="302"/>
      <c r="AE21" s="276"/>
      <c r="AF21" s="329"/>
      <c r="AG21" s="277"/>
      <c r="AH21" s="276"/>
      <c r="AI21" s="302"/>
      <c r="AJ21" s="276"/>
      <c r="AK21" s="329"/>
      <c r="AL21" s="277"/>
      <c r="AM21" s="276"/>
      <c r="AN21" s="302"/>
      <c r="AO21" s="276"/>
      <c r="AP21" s="329"/>
      <c r="AQ21" s="277"/>
      <c r="AR21" s="276"/>
      <c r="AS21" s="302"/>
      <c r="AT21" s="276"/>
      <c r="AU21" s="329"/>
      <c r="AV21" s="277"/>
      <c r="AW21" s="276"/>
      <c r="AX21" s="302"/>
      <c r="AY21" s="276"/>
      <c r="AZ21" s="329"/>
      <c r="BA21" s="277"/>
      <c r="BB21" s="276"/>
      <c r="BC21" s="302"/>
      <c r="BD21" s="276"/>
      <c r="BE21" s="329"/>
      <c r="BF21" s="277"/>
      <c r="BG21" s="276"/>
      <c r="BH21" s="302"/>
      <c r="BI21" s="276"/>
      <c r="BJ21" s="329"/>
      <c r="BK21" s="277"/>
      <c r="BL21" s="276"/>
      <c r="BM21" s="302"/>
      <c r="BN21" s="276"/>
      <c r="BO21" s="329"/>
      <c r="BP21" s="277"/>
      <c r="BQ21" s="276"/>
      <c r="BR21" s="302"/>
      <c r="BS21" s="276"/>
      <c r="BT21" s="329"/>
      <c r="BU21" s="277"/>
      <c r="BV21" s="276"/>
      <c r="BW21" s="302"/>
      <c r="BX21" s="276"/>
      <c r="BY21" s="329"/>
      <c r="BZ21" s="277"/>
      <c r="CA21" s="276"/>
      <c r="CB21" s="302"/>
      <c r="CC21" s="276"/>
      <c r="CD21" s="329"/>
      <c r="CE21" s="277"/>
      <c r="CF21" s="276"/>
      <c r="CG21" s="302"/>
      <c r="CH21" s="276"/>
      <c r="CI21" s="329"/>
      <c r="CJ21" s="277"/>
      <c r="CK21" s="276"/>
      <c r="CL21" s="276"/>
      <c r="CM21" s="276"/>
      <c r="CN21" s="329"/>
      <c r="CO21" s="277"/>
      <c r="CP21" s="276"/>
      <c r="CQ21" s="276"/>
      <c r="CR21" s="276"/>
      <c r="CS21" s="329"/>
      <c r="CT21" s="277"/>
      <c r="CU21" s="276"/>
      <c r="CV21" s="276"/>
      <c r="CW21" s="276"/>
      <c r="CX21" s="329"/>
      <c r="CY21" s="277"/>
      <c r="CZ21" s="276"/>
      <c r="DA21" s="276"/>
      <c r="DB21" s="276"/>
      <c r="DC21" s="329"/>
      <c r="DD21" s="277"/>
      <c r="DE21" s="276"/>
      <c r="DF21" s="276"/>
      <c r="DG21" s="276"/>
      <c r="DH21" s="329"/>
      <c r="DI21" s="277"/>
      <c r="DJ21" s="276"/>
      <c r="DK21" s="276"/>
      <c r="DL21" s="276"/>
      <c r="DM21" s="329"/>
      <c r="DN21" s="277"/>
      <c r="DO21" s="276"/>
      <c r="DP21" s="276"/>
      <c r="DQ21" s="276"/>
      <c r="DR21" s="329"/>
      <c r="DS21" s="277"/>
      <c r="DT21" s="276"/>
      <c r="DU21" s="276"/>
      <c r="DV21" s="276"/>
      <c r="DW21" s="329"/>
      <c r="DX21" s="277"/>
      <c r="DY21" s="276"/>
      <c r="DZ21" s="276"/>
      <c r="EA21" s="276"/>
      <c r="EB21" s="329"/>
      <c r="EC21" s="277"/>
      <c r="ED21" s="276"/>
      <c r="EE21" s="276"/>
      <c r="EF21" s="276"/>
      <c r="EG21" s="329"/>
      <c r="EH21" s="277"/>
      <c r="EI21" s="276"/>
      <c r="EJ21" s="276"/>
      <c r="EK21" s="276"/>
      <c r="EL21" s="329"/>
      <c r="EM21" s="277"/>
      <c r="EN21" s="276"/>
      <c r="EO21" s="276"/>
      <c r="EP21" s="276"/>
      <c r="EQ21" s="329"/>
    </row>
    <row r="22" spans="1:147" ht="13.5" customHeight="1">
      <c r="C22" s="277"/>
      <c r="E22" s="302"/>
      <c r="F22" s="280"/>
      <c r="G22" s="280"/>
      <c r="H22" s="277"/>
      <c r="J22" s="302"/>
      <c r="K22" s="276"/>
      <c r="L22" s="329"/>
      <c r="O22" s="302"/>
      <c r="P22" s="276"/>
      <c r="Q22" s="329"/>
      <c r="T22" s="302"/>
      <c r="W22" s="277"/>
      <c r="X22" s="276"/>
      <c r="Y22" s="302"/>
      <c r="Z22" s="276"/>
      <c r="AA22" s="329"/>
      <c r="AB22" s="277"/>
      <c r="AC22" s="276"/>
      <c r="AD22" s="302"/>
      <c r="AE22" s="276"/>
      <c r="AF22" s="329"/>
      <c r="AG22" s="277"/>
      <c r="AH22" s="276"/>
      <c r="AI22" s="302"/>
      <c r="AJ22" s="276"/>
      <c r="AK22" s="329"/>
      <c r="AL22" s="277"/>
      <c r="AM22" s="276"/>
      <c r="AN22" s="302"/>
      <c r="AO22" s="276"/>
      <c r="AP22" s="329"/>
      <c r="AQ22" s="277"/>
      <c r="AR22" s="276"/>
      <c r="AS22" s="302"/>
      <c r="AT22" s="276"/>
      <c r="AU22" s="329"/>
      <c r="AV22" s="277"/>
      <c r="AW22" s="276"/>
      <c r="AX22" s="302"/>
      <c r="AY22" s="276"/>
      <c r="AZ22" s="329"/>
      <c r="BA22" s="277"/>
      <c r="BB22" s="276"/>
      <c r="BC22" s="302"/>
      <c r="BD22" s="276"/>
      <c r="BE22" s="329"/>
      <c r="BF22" s="277"/>
      <c r="BG22" s="276"/>
      <c r="BH22" s="302"/>
      <c r="BI22" s="276"/>
      <c r="BJ22" s="329"/>
      <c r="BK22" s="277"/>
      <c r="BL22" s="276"/>
      <c r="BM22" s="302"/>
      <c r="BN22" s="276"/>
      <c r="BO22" s="329"/>
      <c r="BP22" s="277"/>
      <c r="BQ22" s="276"/>
      <c r="BR22" s="302"/>
      <c r="BS22" s="276"/>
      <c r="BT22" s="329"/>
      <c r="BU22" s="277"/>
      <c r="BV22" s="276"/>
      <c r="BW22" s="302"/>
      <c r="BX22" s="276"/>
      <c r="BY22" s="329"/>
      <c r="BZ22" s="277"/>
      <c r="CA22" s="276"/>
      <c r="CB22" s="302"/>
      <c r="CC22" s="276"/>
      <c r="CD22" s="329"/>
      <c r="CE22" s="277"/>
      <c r="CF22" s="276"/>
      <c r="CG22" s="302"/>
      <c r="CH22" s="276"/>
      <c r="CI22" s="329"/>
      <c r="CJ22" s="277"/>
      <c r="CK22" s="276"/>
      <c r="CL22" s="276"/>
      <c r="CM22" s="276"/>
      <c r="CN22" s="329"/>
      <c r="CO22" s="277"/>
      <c r="CP22" s="276"/>
      <c r="CQ22" s="276"/>
      <c r="CR22" s="276"/>
      <c r="CS22" s="329"/>
      <c r="CT22" s="277"/>
      <c r="CU22" s="276"/>
      <c r="CV22" s="276"/>
      <c r="CW22" s="276"/>
      <c r="CX22" s="329"/>
      <c r="CY22" s="277"/>
      <c r="CZ22" s="276"/>
      <c r="DA22" s="276"/>
      <c r="DB22" s="276"/>
      <c r="DC22" s="329"/>
      <c r="DD22" s="277"/>
      <c r="DE22" s="276"/>
      <c r="DF22" s="276"/>
      <c r="DG22" s="276"/>
      <c r="DH22" s="329"/>
      <c r="DI22" s="277"/>
      <c r="DJ22" s="276"/>
      <c r="DK22" s="276"/>
      <c r="DL22" s="276"/>
      <c r="DM22" s="329"/>
      <c r="DN22" s="277"/>
      <c r="DO22" s="276"/>
      <c r="DP22" s="276"/>
      <c r="DQ22" s="276"/>
      <c r="DR22" s="329"/>
      <c r="DS22" s="277"/>
      <c r="DT22" s="276"/>
      <c r="DU22" s="276"/>
      <c r="DV22" s="276"/>
      <c r="DW22" s="329"/>
      <c r="DX22" s="277"/>
      <c r="DY22" s="276"/>
      <c r="DZ22" s="276"/>
      <c r="EA22" s="276"/>
      <c r="EB22" s="329"/>
      <c r="EC22" s="277"/>
      <c r="ED22" s="276"/>
      <c r="EE22" s="276"/>
      <c r="EF22" s="276"/>
      <c r="EG22" s="329"/>
      <c r="EH22" s="277"/>
      <c r="EI22" s="276"/>
      <c r="EJ22" s="276"/>
      <c r="EK22" s="276"/>
      <c r="EL22" s="329"/>
      <c r="EM22" s="277"/>
      <c r="EN22" s="276"/>
      <c r="EO22" s="276"/>
      <c r="EP22" s="276"/>
      <c r="EQ22" s="329"/>
    </row>
    <row r="23" spans="1:147" ht="13.5" customHeight="1">
      <c r="C23" s="277"/>
      <c r="E23" s="302"/>
      <c r="F23" s="280"/>
      <c r="G23" s="280"/>
      <c r="H23" s="277"/>
      <c r="I23" s="276"/>
      <c r="J23" s="302"/>
      <c r="K23" s="276"/>
      <c r="L23" s="329"/>
      <c r="O23" s="302"/>
      <c r="P23" s="276"/>
      <c r="Q23" s="329"/>
      <c r="T23" s="302"/>
      <c r="W23" s="277"/>
      <c r="X23" s="276"/>
      <c r="Y23" s="302"/>
      <c r="Z23" s="276"/>
      <c r="AA23" s="329"/>
      <c r="AB23" s="277"/>
      <c r="AC23" s="276"/>
      <c r="AD23" s="302"/>
      <c r="AE23" s="276"/>
      <c r="AF23" s="329"/>
      <c r="AG23" s="277"/>
      <c r="AH23" s="276"/>
      <c r="AI23" s="302"/>
      <c r="AJ23" s="276"/>
      <c r="AK23" s="329"/>
      <c r="AL23" s="277"/>
      <c r="AM23" s="276"/>
      <c r="AN23" s="302"/>
      <c r="AO23" s="276"/>
      <c r="AP23" s="329"/>
      <c r="AQ23" s="277"/>
      <c r="AR23" s="276"/>
      <c r="AS23" s="302"/>
      <c r="AT23" s="276"/>
      <c r="AU23" s="329"/>
      <c r="AV23" s="277"/>
      <c r="AW23" s="276"/>
      <c r="AX23" s="302"/>
      <c r="AY23" s="276"/>
      <c r="AZ23" s="329"/>
      <c r="BA23" s="277"/>
      <c r="BB23" s="276"/>
      <c r="BC23" s="302"/>
      <c r="BD23" s="276"/>
      <c r="BE23" s="329"/>
      <c r="BF23" s="277"/>
      <c r="BG23" s="276"/>
      <c r="BH23" s="302"/>
      <c r="BI23" s="276"/>
      <c r="BJ23" s="329"/>
      <c r="BK23" s="277"/>
      <c r="BL23" s="276"/>
      <c r="BM23" s="302"/>
      <c r="BN23" s="276"/>
      <c r="BO23" s="329"/>
      <c r="BP23" s="277"/>
      <c r="BQ23" s="276"/>
      <c r="BR23" s="302"/>
      <c r="BS23" s="276"/>
      <c r="BT23" s="329"/>
      <c r="BU23" s="277"/>
      <c r="BV23" s="276"/>
      <c r="BW23" s="302"/>
      <c r="BX23" s="276"/>
      <c r="BY23" s="329"/>
      <c r="BZ23" s="277"/>
      <c r="CA23" s="276"/>
      <c r="CB23" s="302"/>
      <c r="CC23" s="276"/>
      <c r="CD23" s="329"/>
      <c r="CE23" s="277"/>
      <c r="CF23" s="276"/>
      <c r="CG23" s="302"/>
      <c r="CH23" s="276"/>
      <c r="CI23" s="329"/>
      <c r="CJ23" s="277"/>
      <c r="CK23" s="276"/>
      <c r="CL23" s="276"/>
      <c r="CM23" s="276"/>
      <c r="CN23" s="329"/>
      <c r="CO23" s="277"/>
      <c r="CP23" s="276"/>
      <c r="CQ23" s="276"/>
      <c r="CR23" s="276"/>
      <c r="CS23" s="329"/>
      <c r="CT23" s="277"/>
      <c r="CU23" s="276"/>
      <c r="CV23" s="276"/>
      <c r="CW23" s="276"/>
      <c r="CX23" s="329"/>
      <c r="CY23" s="277"/>
      <c r="CZ23" s="276"/>
      <c r="DA23" s="276"/>
      <c r="DB23" s="276"/>
      <c r="DC23" s="329"/>
      <c r="DD23" s="277"/>
      <c r="DE23" s="276"/>
      <c r="DF23" s="276"/>
      <c r="DG23" s="276"/>
      <c r="DH23" s="329"/>
      <c r="DI23" s="277"/>
      <c r="DJ23" s="276"/>
      <c r="DK23" s="276"/>
      <c r="DL23" s="276"/>
      <c r="DM23" s="329"/>
      <c r="DN23" s="277"/>
      <c r="DO23" s="276"/>
      <c r="DP23" s="276"/>
      <c r="DQ23" s="276"/>
      <c r="DR23" s="329"/>
      <c r="DS23" s="277"/>
      <c r="DT23" s="276"/>
      <c r="DU23" s="276"/>
      <c r="DV23" s="276"/>
      <c r="DW23" s="329"/>
      <c r="DX23" s="277"/>
      <c r="DY23" s="276"/>
      <c r="DZ23" s="276"/>
      <c r="EA23" s="276"/>
      <c r="EB23" s="329"/>
      <c r="EC23" s="277"/>
      <c r="ED23" s="276"/>
      <c r="EE23" s="276"/>
      <c r="EF23" s="276"/>
      <c r="EG23" s="329"/>
      <c r="EH23" s="277"/>
      <c r="EI23" s="276"/>
      <c r="EJ23" s="276"/>
      <c r="EK23" s="276"/>
      <c r="EL23" s="329"/>
      <c r="EM23" s="277"/>
      <c r="EN23" s="276"/>
      <c r="EO23" s="276"/>
      <c r="EP23" s="276"/>
      <c r="EQ23" s="329"/>
    </row>
    <row r="24" spans="1:147" ht="13.5" customHeight="1">
      <c r="A24" s="301"/>
      <c r="B24" s="276"/>
      <c r="C24" s="277"/>
      <c r="E24" s="302"/>
      <c r="F24" s="280"/>
      <c r="G24" s="280"/>
      <c r="H24" s="277"/>
      <c r="I24" s="276"/>
      <c r="J24" s="302"/>
      <c r="K24" s="276"/>
      <c r="L24" s="329"/>
      <c r="O24" s="302"/>
      <c r="P24" s="276"/>
      <c r="Q24" s="329"/>
      <c r="T24" s="302"/>
      <c r="W24" s="277"/>
      <c r="X24" s="276"/>
      <c r="Y24" s="302"/>
      <c r="Z24" s="276"/>
      <c r="AA24" s="329"/>
      <c r="AB24" s="277"/>
      <c r="AC24" s="276"/>
      <c r="AD24" s="302"/>
      <c r="AE24" s="276"/>
      <c r="AF24" s="329"/>
      <c r="AG24" s="277"/>
      <c r="AH24" s="276"/>
      <c r="AI24" s="302"/>
      <c r="AJ24" s="276"/>
      <c r="AK24" s="329"/>
      <c r="AL24" s="277"/>
      <c r="AM24" s="276"/>
      <c r="AN24" s="302"/>
      <c r="AO24" s="276"/>
      <c r="AP24" s="329"/>
      <c r="AQ24" s="277"/>
      <c r="AR24" s="276"/>
      <c r="AS24" s="302"/>
      <c r="AT24" s="276"/>
      <c r="AU24" s="329"/>
      <c r="AV24" s="277"/>
      <c r="AW24" s="276"/>
      <c r="AX24" s="302"/>
      <c r="AY24" s="276"/>
      <c r="AZ24" s="329"/>
      <c r="BA24" s="277"/>
      <c r="BB24" s="276"/>
      <c r="BC24" s="302"/>
      <c r="BD24" s="276"/>
      <c r="BE24" s="329"/>
      <c r="BF24" s="277"/>
      <c r="BG24" s="276"/>
      <c r="BH24" s="302"/>
      <c r="BI24" s="276"/>
      <c r="BJ24" s="329"/>
      <c r="BK24" s="277"/>
      <c r="BL24" s="276"/>
      <c r="BM24" s="302"/>
      <c r="BN24" s="276"/>
      <c r="BO24" s="329"/>
      <c r="BP24" s="277"/>
      <c r="BQ24" s="276"/>
      <c r="BR24" s="302"/>
      <c r="BS24" s="276"/>
      <c r="BT24" s="329"/>
      <c r="BU24" s="277"/>
      <c r="BV24" s="276"/>
      <c r="BW24" s="302"/>
      <c r="BX24" s="276"/>
      <c r="BY24" s="329"/>
      <c r="BZ24" s="277"/>
      <c r="CA24" s="276"/>
      <c r="CB24" s="302"/>
      <c r="CC24" s="276"/>
      <c r="CD24" s="329"/>
      <c r="CE24" s="277"/>
      <c r="CF24" s="276"/>
      <c r="CG24" s="302"/>
      <c r="CH24" s="276"/>
      <c r="CI24" s="329"/>
      <c r="CJ24" s="277"/>
      <c r="CK24" s="276"/>
      <c r="CL24" s="276"/>
      <c r="CM24" s="276"/>
      <c r="CN24" s="329"/>
      <c r="CO24" s="277"/>
      <c r="CP24" s="276"/>
      <c r="CQ24" s="276"/>
      <c r="CR24" s="276"/>
      <c r="CS24" s="329"/>
      <c r="CT24" s="277"/>
      <c r="CU24" s="276"/>
      <c r="CV24" s="276"/>
      <c r="CW24" s="276"/>
      <c r="CX24" s="329"/>
      <c r="CY24" s="277"/>
      <c r="CZ24" s="276"/>
      <c r="DA24" s="276"/>
      <c r="DB24" s="276"/>
      <c r="DC24" s="329"/>
      <c r="DD24" s="277"/>
      <c r="DE24" s="276"/>
      <c r="DF24" s="276"/>
      <c r="DG24" s="276"/>
      <c r="DH24" s="329"/>
      <c r="DI24" s="277"/>
      <c r="DJ24" s="276"/>
      <c r="DK24" s="276"/>
      <c r="DL24" s="276"/>
      <c r="DM24" s="329"/>
      <c r="DN24" s="277"/>
      <c r="DO24" s="276"/>
      <c r="DP24" s="276"/>
      <c r="DQ24" s="276"/>
      <c r="DR24" s="329"/>
      <c r="DS24" s="277"/>
      <c r="DT24" s="276"/>
      <c r="DU24" s="276"/>
      <c r="DV24" s="276"/>
      <c r="DW24" s="329"/>
      <c r="DX24" s="277"/>
      <c r="DY24" s="276"/>
      <c r="DZ24" s="276"/>
      <c r="EA24" s="276"/>
      <c r="EB24" s="329"/>
      <c r="EC24" s="277"/>
      <c r="ED24" s="276"/>
      <c r="EE24" s="276"/>
      <c r="EF24" s="276"/>
      <c r="EG24" s="329"/>
      <c r="EH24" s="277"/>
      <c r="EI24" s="276"/>
      <c r="EJ24" s="276"/>
      <c r="EK24" s="276"/>
      <c r="EL24" s="329"/>
      <c r="EM24" s="277"/>
      <c r="EN24" s="276"/>
      <c r="EO24" s="276"/>
      <c r="EP24" s="276"/>
      <c r="EQ24" s="329"/>
    </row>
    <row r="25" spans="1:147" ht="13.5" customHeight="1">
      <c r="C25" s="277"/>
      <c r="E25" s="302"/>
      <c r="F25" s="280"/>
      <c r="G25" s="280"/>
      <c r="H25" s="277"/>
      <c r="I25" s="276"/>
      <c r="J25" s="302"/>
      <c r="K25" s="276"/>
      <c r="L25" s="329"/>
      <c r="O25" s="302"/>
      <c r="P25" s="276"/>
      <c r="Q25" s="329"/>
      <c r="T25" s="302"/>
      <c r="W25" s="277"/>
      <c r="X25" s="276"/>
      <c r="Y25" s="302"/>
      <c r="Z25" s="276"/>
      <c r="AA25" s="329"/>
      <c r="AB25" s="277"/>
      <c r="AC25" s="276"/>
      <c r="AD25" s="302"/>
      <c r="AE25" s="276"/>
      <c r="AF25" s="329"/>
      <c r="AG25" s="277"/>
      <c r="AH25" s="276"/>
      <c r="AI25" s="302"/>
      <c r="AJ25" s="276"/>
      <c r="AK25" s="329"/>
      <c r="AL25" s="277"/>
      <c r="AM25" s="276"/>
      <c r="AN25" s="302"/>
      <c r="AO25" s="276"/>
      <c r="AP25" s="329"/>
      <c r="AQ25" s="277"/>
      <c r="AR25" s="276"/>
      <c r="AS25" s="302"/>
      <c r="AT25" s="276"/>
      <c r="AU25" s="329"/>
      <c r="AV25" s="277"/>
      <c r="AW25" s="276"/>
      <c r="AX25" s="302"/>
      <c r="AY25" s="276"/>
      <c r="AZ25" s="329"/>
      <c r="BA25" s="277"/>
      <c r="BB25" s="276"/>
      <c r="BC25" s="302"/>
      <c r="BD25" s="276"/>
      <c r="BE25" s="329"/>
      <c r="BF25" s="277"/>
      <c r="BG25" s="276"/>
      <c r="BH25" s="302"/>
      <c r="BI25" s="276"/>
      <c r="BJ25" s="329"/>
      <c r="BK25" s="277"/>
      <c r="BL25" s="276"/>
      <c r="BM25" s="302"/>
      <c r="BN25" s="276"/>
      <c r="BO25" s="329"/>
      <c r="BP25" s="277"/>
      <c r="BQ25" s="276"/>
      <c r="BR25" s="302"/>
      <c r="BS25" s="276"/>
      <c r="BT25" s="329"/>
      <c r="BU25" s="277"/>
      <c r="BV25" s="276"/>
      <c r="BW25" s="302"/>
      <c r="BX25" s="276"/>
      <c r="BY25" s="329"/>
      <c r="BZ25" s="277"/>
      <c r="CA25" s="276"/>
      <c r="CB25" s="302"/>
      <c r="CC25" s="276"/>
      <c r="CD25" s="329"/>
      <c r="CE25" s="277"/>
      <c r="CF25" s="276"/>
      <c r="CG25" s="302"/>
      <c r="CH25" s="276"/>
      <c r="CI25" s="329"/>
      <c r="CJ25" s="277"/>
      <c r="CK25" s="276"/>
      <c r="CL25" s="276"/>
      <c r="CM25" s="276"/>
      <c r="CN25" s="329"/>
      <c r="CO25" s="277"/>
      <c r="CP25" s="276"/>
      <c r="CQ25" s="276"/>
      <c r="CR25" s="276"/>
      <c r="CS25" s="329"/>
      <c r="CT25" s="277"/>
      <c r="CU25" s="276"/>
      <c r="CV25" s="276"/>
      <c r="CW25" s="276"/>
      <c r="CX25" s="329"/>
      <c r="CY25" s="277"/>
      <c r="CZ25" s="276"/>
      <c r="DA25" s="276"/>
      <c r="DB25" s="276"/>
      <c r="DC25" s="329"/>
      <c r="DD25" s="277"/>
      <c r="DE25" s="276"/>
      <c r="DF25" s="276"/>
      <c r="DG25" s="276"/>
      <c r="DH25" s="329"/>
      <c r="DI25" s="277"/>
      <c r="DJ25" s="276"/>
      <c r="DK25" s="276"/>
      <c r="DL25" s="276"/>
      <c r="DM25" s="329"/>
      <c r="DN25" s="277"/>
      <c r="DO25" s="276"/>
      <c r="DP25" s="276"/>
      <c r="DQ25" s="276"/>
      <c r="DR25" s="329"/>
      <c r="DS25" s="277"/>
      <c r="DT25" s="276"/>
      <c r="DU25" s="276"/>
      <c r="DV25" s="276"/>
      <c r="DW25" s="329"/>
      <c r="DX25" s="277"/>
      <c r="DY25" s="276"/>
      <c r="DZ25" s="276"/>
      <c r="EA25" s="276"/>
      <c r="EB25" s="329"/>
      <c r="EC25" s="277"/>
      <c r="ED25" s="276"/>
      <c r="EE25" s="276"/>
      <c r="EF25" s="276"/>
      <c r="EG25" s="329"/>
      <c r="EH25" s="277"/>
      <c r="EI25" s="276"/>
      <c r="EJ25" s="276"/>
      <c r="EK25" s="276"/>
      <c r="EL25" s="329"/>
      <c r="EM25" s="277"/>
      <c r="EN25" s="276"/>
      <c r="EO25" s="276"/>
      <c r="EP25" s="276"/>
      <c r="EQ25" s="329"/>
    </row>
    <row r="26" spans="1:147" ht="13.5" customHeight="1">
      <c r="C26" s="277"/>
      <c r="E26" s="302"/>
      <c r="F26" s="280"/>
      <c r="G26" s="280"/>
      <c r="H26" s="277"/>
      <c r="I26" s="276"/>
      <c r="J26" s="302"/>
      <c r="K26" s="276"/>
      <c r="L26" s="329"/>
      <c r="O26" s="302"/>
      <c r="P26" s="276"/>
      <c r="Q26" s="329"/>
      <c r="T26" s="302"/>
      <c r="W26" s="277"/>
      <c r="X26" s="276"/>
      <c r="Y26" s="302"/>
      <c r="Z26" s="276"/>
      <c r="AA26" s="329"/>
      <c r="AB26" s="277"/>
      <c r="AC26" s="276"/>
      <c r="AD26" s="302"/>
      <c r="AE26" s="276"/>
      <c r="AF26" s="329"/>
      <c r="AG26" s="277"/>
      <c r="AH26" s="276"/>
      <c r="AI26" s="302"/>
      <c r="AJ26" s="276"/>
      <c r="AK26" s="329"/>
      <c r="AL26" s="277"/>
      <c r="AM26" s="276"/>
      <c r="AN26" s="302"/>
      <c r="AO26" s="276"/>
      <c r="AP26" s="329"/>
      <c r="AQ26" s="277"/>
      <c r="AR26" s="276"/>
      <c r="AS26" s="302"/>
      <c r="AT26" s="276"/>
      <c r="AU26" s="329"/>
      <c r="AV26" s="277"/>
      <c r="AW26" s="276"/>
      <c r="AX26" s="302"/>
      <c r="AY26" s="276"/>
      <c r="AZ26" s="329"/>
      <c r="BA26" s="277"/>
      <c r="BB26" s="276"/>
      <c r="BC26" s="302"/>
      <c r="BD26" s="276"/>
      <c r="BE26" s="329"/>
      <c r="BF26" s="277"/>
      <c r="BG26" s="276"/>
      <c r="BH26" s="302"/>
      <c r="BI26" s="276"/>
      <c r="BJ26" s="329"/>
      <c r="BK26" s="277"/>
      <c r="BL26" s="276"/>
      <c r="BM26" s="302"/>
      <c r="BN26" s="276"/>
      <c r="BO26" s="329"/>
      <c r="BP26" s="277"/>
      <c r="BQ26" s="276"/>
      <c r="BR26" s="302"/>
      <c r="BS26" s="276"/>
      <c r="BT26" s="329"/>
      <c r="BU26" s="277"/>
      <c r="BV26" s="276"/>
      <c r="BW26" s="302"/>
      <c r="BX26" s="276"/>
      <c r="BY26" s="329"/>
      <c r="BZ26" s="277"/>
      <c r="CA26" s="276"/>
      <c r="CB26" s="302"/>
      <c r="CC26" s="276"/>
      <c r="CD26" s="329"/>
      <c r="CE26" s="277"/>
      <c r="CF26" s="276"/>
      <c r="CG26" s="302"/>
      <c r="CH26" s="276"/>
      <c r="CI26" s="329"/>
      <c r="CJ26" s="277"/>
      <c r="CK26" s="276"/>
      <c r="CL26" s="276"/>
      <c r="CM26" s="276"/>
      <c r="CN26" s="329"/>
      <c r="CO26" s="277"/>
      <c r="CP26" s="276"/>
      <c r="CQ26" s="276"/>
      <c r="CR26" s="276"/>
      <c r="CS26" s="329"/>
      <c r="CT26" s="277"/>
      <c r="CU26" s="276"/>
      <c r="CV26" s="276"/>
      <c r="CW26" s="276"/>
      <c r="CX26" s="329"/>
      <c r="CY26" s="277"/>
      <c r="CZ26" s="276"/>
      <c r="DA26" s="276"/>
      <c r="DB26" s="276"/>
      <c r="DC26" s="329"/>
      <c r="DD26" s="277"/>
      <c r="DE26" s="276"/>
      <c r="DF26" s="276"/>
      <c r="DG26" s="276"/>
      <c r="DH26" s="329"/>
      <c r="DI26" s="277"/>
      <c r="DJ26" s="276"/>
      <c r="DK26" s="276"/>
      <c r="DL26" s="276"/>
      <c r="DM26" s="329"/>
      <c r="DN26" s="277"/>
      <c r="DO26" s="276"/>
      <c r="DP26" s="276"/>
      <c r="DQ26" s="276"/>
      <c r="DR26" s="329"/>
      <c r="DS26" s="277"/>
      <c r="DT26" s="276"/>
      <c r="DU26" s="276"/>
      <c r="DV26" s="276"/>
      <c r="DW26" s="329"/>
      <c r="DX26" s="277"/>
      <c r="DY26" s="276"/>
      <c r="DZ26" s="276"/>
      <c r="EA26" s="276"/>
      <c r="EB26" s="329"/>
      <c r="EC26" s="277"/>
      <c r="ED26" s="276"/>
      <c r="EE26" s="276"/>
      <c r="EF26" s="276"/>
      <c r="EG26" s="329"/>
      <c r="EH26" s="277"/>
      <c r="EI26" s="276"/>
      <c r="EJ26" s="276"/>
      <c r="EK26" s="276"/>
      <c r="EL26" s="329"/>
      <c r="EM26" s="277"/>
      <c r="EN26" s="276"/>
      <c r="EO26" s="276"/>
      <c r="EP26" s="276"/>
      <c r="EQ26" s="329"/>
    </row>
    <row r="27" spans="1:147" ht="13.5" customHeight="1">
      <c r="C27" s="277"/>
      <c r="E27" s="302"/>
      <c r="F27" s="280"/>
      <c r="G27" s="280"/>
      <c r="H27" s="277"/>
      <c r="I27" s="276"/>
      <c r="J27" s="302"/>
      <c r="K27" s="276"/>
      <c r="L27" s="329"/>
      <c r="N27" s="331"/>
      <c r="O27" s="302"/>
      <c r="P27" s="276"/>
      <c r="Q27" s="329"/>
      <c r="S27" s="331"/>
      <c r="T27" s="302"/>
      <c r="U27" s="331"/>
      <c r="W27" s="277"/>
      <c r="X27" s="276"/>
      <c r="Y27" s="302"/>
      <c r="Z27" s="276"/>
      <c r="AA27" s="329"/>
      <c r="AB27" s="277"/>
      <c r="AC27" s="276"/>
      <c r="AD27" s="302"/>
      <c r="AE27" s="276"/>
      <c r="AF27" s="329"/>
      <c r="AG27" s="277"/>
      <c r="AH27" s="276"/>
      <c r="AI27" s="302"/>
      <c r="AJ27" s="276"/>
      <c r="AK27" s="329"/>
      <c r="AL27" s="277"/>
      <c r="AM27" s="276"/>
      <c r="AN27" s="302"/>
      <c r="AO27" s="276"/>
      <c r="AP27" s="329"/>
      <c r="AQ27" s="277"/>
      <c r="AR27" s="276"/>
      <c r="AS27" s="302"/>
      <c r="AT27" s="276"/>
      <c r="AU27" s="329"/>
      <c r="AV27" s="277"/>
      <c r="AW27" s="276"/>
      <c r="AX27" s="302"/>
      <c r="AY27" s="276"/>
      <c r="AZ27" s="329"/>
      <c r="BA27" s="277"/>
      <c r="BB27" s="276"/>
      <c r="BC27" s="302"/>
      <c r="BD27" s="276"/>
      <c r="BE27" s="329"/>
      <c r="BF27" s="277"/>
      <c r="BG27" s="276"/>
      <c r="BH27" s="302"/>
      <c r="BI27" s="276"/>
      <c r="BJ27" s="329"/>
      <c r="BK27" s="277"/>
      <c r="BL27" s="276"/>
      <c r="BM27" s="302"/>
      <c r="BN27" s="276"/>
      <c r="BO27" s="329"/>
      <c r="BP27" s="277"/>
      <c r="BQ27" s="276"/>
      <c r="BR27" s="302"/>
      <c r="BS27" s="276"/>
      <c r="BT27" s="329"/>
      <c r="BU27" s="277"/>
      <c r="BV27" s="276"/>
      <c r="BW27" s="302"/>
      <c r="BX27" s="276"/>
      <c r="BY27" s="329"/>
      <c r="BZ27" s="277"/>
      <c r="CA27" s="276"/>
      <c r="CB27" s="302"/>
      <c r="CC27" s="276"/>
      <c r="CD27" s="329"/>
      <c r="CE27" s="277"/>
      <c r="CF27" s="276"/>
      <c r="CG27" s="302"/>
      <c r="CH27" s="276"/>
      <c r="CI27" s="329"/>
      <c r="CJ27" s="277"/>
      <c r="CK27" s="276"/>
      <c r="CL27" s="276"/>
      <c r="CM27" s="276"/>
      <c r="CN27" s="329"/>
      <c r="CO27" s="277"/>
      <c r="CP27" s="276"/>
      <c r="CQ27" s="276"/>
      <c r="CR27" s="276"/>
      <c r="CS27" s="329"/>
      <c r="CT27" s="277"/>
      <c r="CU27" s="276"/>
      <c r="CV27" s="276"/>
      <c r="CW27" s="276"/>
      <c r="CX27" s="329"/>
      <c r="CY27" s="277"/>
      <c r="CZ27" s="276"/>
      <c r="DA27" s="276"/>
      <c r="DB27" s="276"/>
      <c r="DC27" s="329"/>
      <c r="DD27" s="277"/>
      <c r="DE27" s="276"/>
      <c r="DF27" s="276"/>
      <c r="DG27" s="276"/>
      <c r="DH27" s="329"/>
      <c r="DI27" s="277"/>
      <c r="DJ27" s="276"/>
      <c r="DK27" s="276"/>
      <c r="DL27" s="276"/>
      <c r="DM27" s="329"/>
      <c r="DN27" s="277"/>
      <c r="DO27" s="276"/>
      <c r="DP27" s="276"/>
      <c r="DQ27" s="276"/>
      <c r="DR27" s="329"/>
      <c r="DS27" s="277"/>
      <c r="DT27" s="276"/>
      <c r="DU27" s="276"/>
      <c r="DV27" s="276"/>
      <c r="DW27" s="329"/>
      <c r="DX27" s="277"/>
      <c r="DY27" s="276"/>
      <c r="DZ27" s="276"/>
      <c r="EA27" s="276"/>
      <c r="EB27" s="329"/>
      <c r="EC27" s="277"/>
      <c r="ED27" s="276"/>
      <c r="EE27" s="276"/>
      <c r="EF27" s="276"/>
      <c r="EG27" s="329"/>
      <c r="EH27" s="277"/>
      <c r="EI27" s="276"/>
      <c r="EJ27" s="276"/>
      <c r="EK27" s="276"/>
      <c r="EL27" s="329"/>
      <c r="EM27" s="277"/>
      <c r="EN27" s="276"/>
      <c r="EO27" s="276"/>
      <c r="EP27" s="276"/>
      <c r="EQ27" s="329"/>
    </row>
    <row r="28" spans="1:147" ht="13.5" customHeight="1">
      <c r="C28" s="277"/>
      <c r="E28" s="302"/>
      <c r="F28" s="280"/>
      <c r="G28" s="280"/>
      <c r="H28" s="277"/>
      <c r="I28" s="276"/>
      <c r="J28" s="302"/>
      <c r="K28" s="276"/>
      <c r="L28" s="329"/>
      <c r="O28" s="302"/>
      <c r="P28" s="276"/>
      <c r="Q28" s="329"/>
      <c r="T28" s="302"/>
      <c r="W28" s="277"/>
      <c r="X28" s="276"/>
      <c r="Y28" s="302"/>
      <c r="Z28" s="276"/>
      <c r="AA28" s="329"/>
      <c r="AB28" s="277"/>
      <c r="AC28" s="276"/>
      <c r="AD28" s="302"/>
      <c r="AE28" s="276"/>
      <c r="AF28" s="329"/>
      <c r="AG28" s="277"/>
      <c r="AH28" s="276"/>
      <c r="AI28" s="302"/>
      <c r="AJ28" s="276"/>
      <c r="AK28" s="329"/>
      <c r="AL28" s="277"/>
      <c r="AM28" s="276"/>
      <c r="AN28" s="302"/>
      <c r="AO28" s="276"/>
      <c r="AP28" s="329"/>
      <c r="AQ28" s="277"/>
      <c r="AR28" s="276"/>
      <c r="AS28" s="302"/>
      <c r="AT28" s="276"/>
      <c r="AU28" s="329"/>
      <c r="AV28" s="277"/>
      <c r="AW28" s="276"/>
      <c r="AX28" s="302"/>
      <c r="AY28" s="276"/>
      <c r="AZ28" s="329"/>
      <c r="BA28" s="277"/>
      <c r="BB28" s="276"/>
      <c r="BC28" s="302"/>
      <c r="BD28" s="276"/>
      <c r="BE28" s="329"/>
      <c r="BF28" s="277"/>
      <c r="BG28" s="276"/>
      <c r="BH28" s="302"/>
      <c r="BI28" s="276"/>
      <c r="BJ28" s="329"/>
      <c r="BK28" s="277"/>
      <c r="BL28" s="276"/>
      <c r="BM28" s="302"/>
      <c r="BN28" s="276"/>
      <c r="BO28" s="329"/>
      <c r="BP28" s="277"/>
      <c r="BQ28" s="276"/>
      <c r="BR28" s="302"/>
      <c r="BS28" s="276"/>
      <c r="BT28" s="329"/>
      <c r="BU28" s="277"/>
      <c r="BV28" s="276"/>
      <c r="BW28" s="302"/>
      <c r="BX28" s="276"/>
      <c r="BY28" s="329"/>
      <c r="BZ28" s="277"/>
      <c r="CA28" s="276"/>
      <c r="CB28" s="302"/>
      <c r="CC28" s="276"/>
      <c r="CD28" s="329"/>
      <c r="CE28" s="277"/>
      <c r="CF28" s="276"/>
      <c r="CG28" s="302"/>
      <c r="CH28" s="276"/>
      <c r="CI28" s="329"/>
      <c r="CJ28" s="277"/>
      <c r="CK28" s="276"/>
      <c r="CL28" s="276"/>
      <c r="CM28" s="276"/>
      <c r="CN28" s="329"/>
      <c r="CO28" s="277"/>
      <c r="CP28" s="276"/>
      <c r="CQ28" s="276"/>
      <c r="CR28" s="276"/>
      <c r="CS28" s="329"/>
      <c r="CT28" s="277"/>
      <c r="CU28" s="276"/>
      <c r="CV28" s="276"/>
      <c r="CW28" s="276"/>
      <c r="CX28" s="329"/>
      <c r="CY28" s="277"/>
      <c r="CZ28" s="276"/>
      <c r="DA28" s="276"/>
      <c r="DB28" s="276"/>
      <c r="DC28" s="329"/>
      <c r="DD28" s="277"/>
      <c r="DE28" s="276"/>
      <c r="DF28" s="276"/>
      <c r="DG28" s="276"/>
      <c r="DH28" s="329"/>
      <c r="DI28" s="277"/>
      <c r="DJ28" s="276"/>
      <c r="DK28" s="276"/>
      <c r="DL28" s="276"/>
      <c r="DM28" s="329"/>
      <c r="DN28" s="277"/>
      <c r="DO28" s="276"/>
      <c r="DP28" s="276"/>
      <c r="DQ28" s="276"/>
      <c r="DR28" s="329"/>
      <c r="DS28" s="277"/>
      <c r="DT28" s="276"/>
      <c r="DU28" s="276"/>
      <c r="DV28" s="276"/>
      <c r="DW28" s="329"/>
      <c r="DX28" s="277"/>
      <c r="DY28" s="276"/>
      <c r="DZ28" s="276"/>
      <c r="EA28" s="276"/>
      <c r="EB28" s="329"/>
      <c r="EC28" s="277"/>
      <c r="ED28" s="276"/>
      <c r="EE28" s="276"/>
      <c r="EF28" s="276"/>
      <c r="EG28" s="329"/>
      <c r="EH28" s="277"/>
      <c r="EI28" s="276"/>
      <c r="EJ28" s="276"/>
      <c r="EK28" s="276"/>
      <c r="EL28" s="329"/>
      <c r="EM28" s="277"/>
      <c r="EN28" s="276"/>
      <c r="EO28" s="276"/>
      <c r="EP28" s="276"/>
      <c r="EQ28" s="329"/>
    </row>
    <row r="29" spans="1:147" ht="13.5" customHeight="1">
      <c r="C29" s="277"/>
      <c r="E29" s="302"/>
      <c r="F29" s="280"/>
      <c r="G29" s="280"/>
      <c r="H29" s="277"/>
      <c r="I29" s="276"/>
      <c r="J29" s="302"/>
      <c r="K29" s="276"/>
      <c r="L29" s="329"/>
      <c r="O29" s="302"/>
      <c r="P29" s="276"/>
      <c r="Q29" s="329"/>
      <c r="T29" s="302"/>
      <c r="W29" s="277"/>
      <c r="X29" s="276"/>
      <c r="Y29" s="302"/>
      <c r="Z29" s="276"/>
      <c r="AA29" s="329"/>
      <c r="AB29" s="277"/>
      <c r="AC29" s="276"/>
      <c r="AD29" s="302"/>
      <c r="AE29" s="276"/>
      <c r="AF29" s="329"/>
      <c r="AG29" s="277"/>
      <c r="AH29" s="276"/>
      <c r="AI29" s="302"/>
      <c r="AJ29" s="276"/>
      <c r="AK29" s="329"/>
      <c r="AL29" s="277"/>
      <c r="AM29" s="276"/>
      <c r="AN29" s="302"/>
      <c r="AO29" s="276"/>
      <c r="AP29" s="329"/>
      <c r="AQ29" s="277"/>
      <c r="AR29" s="276"/>
      <c r="AS29" s="302"/>
      <c r="AT29" s="276"/>
      <c r="AU29" s="329"/>
      <c r="AV29" s="277"/>
      <c r="AW29" s="276"/>
      <c r="AX29" s="302"/>
      <c r="AY29" s="276"/>
      <c r="AZ29" s="329"/>
      <c r="BA29" s="277"/>
      <c r="BB29" s="276"/>
      <c r="BC29" s="302"/>
      <c r="BD29" s="276"/>
      <c r="BE29" s="329"/>
      <c r="BF29" s="277"/>
      <c r="BG29" s="276"/>
      <c r="BH29" s="302"/>
      <c r="BI29" s="276"/>
      <c r="BJ29" s="329"/>
      <c r="BK29" s="277"/>
      <c r="BL29" s="276"/>
      <c r="BM29" s="302"/>
      <c r="BN29" s="276"/>
      <c r="BO29" s="329"/>
      <c r="BP29" s="277"/>
      <c r="BQ29" s="276"/>
      <c r="BR29" s="302"/>
      <c r="BS29" s="276"/>
      <c r="BT29" s="329"/>
      <c r="BU29" s="277"/>
      <c r="BV29" s="276"/>
      <c r="BW29" s="302"/>
      <c r="BX29" s="276"/>
      <c r="BY29" s="329"/>
      <c r="BZ29" s="277"/>
      <c r="CA29" s="276"/>
      <c r="CB29" s="302"/>
      <c r="CC29" s="276"/>
      <c r="CD29" s="329"/>
      <c r="CE29" s="277"/>
      <c r="CF29" s="276"/>
      <c r="CG29" s="302"/>
      <c r="CH29" s="276"/>
      <c r="CI29" s="329"/>
      <c r="CJ29" s="277"/>
      <c r="CK29" s="276"/>
      <c r="CL29" s="276"/>
      <c r="CM29" s="276"/>
      <c r="CN29" s="329"/>
      <c r="CO29" s="277"/>
      <c r="CP29" s="276"/>
      <c r="CQ29" s="276"/>
      <c r="CR29" s="276"/>
      <c r="CS29" s="329"/>
      <c r="CT29" s="277"/>
      <c r="CU29" s="276"/>
      <c r="CV29" s="276"/>
      <c r="CW29" s="276"/>
      <c r="CX29" s="329"/>
      <c r="CY29" s="277"/>
      <c r="CZ29" s="276"/>
      <c r="DA29" s="276"/>
      <c r="DB29" s="276"/>
      <c r="DC29" s="329"/>
      <c r="DD29" s="277"/>
      <c r="DE29" s="276"/>
      <c r="DF29" s="276"/>
      <c r="DG29" s="276"/>
      <c r="DH29" s="329"/>
      <c r="DI29" s="277"/>
      <c r="DJ29" s="276"/>
      <c r="DK29" s="276"/>
      <c r="DL29" s="276"/>
      <c r="DM29" s="329"/>
      <c r="DN29" s="277"/>
      <c r="DO29" s="276"/>
      <c r="DP29" s="276"/>
      <c r="DQ29" s="276"/>
      <c r="DR29" s="329"/>
      <c r="DS29" s="277"/>
      <c r="DT29" s="276"/>
      <c r="DU29" s="276"/>
      <c r="DV29" s="276"/>
      <c r="DW29" s="329"/>
      <c r="DX29" s="277"/>
      <c r="DY29" s="276"/>
      <c r="DZ29" s="276"/>
      <c r="EA29" s="276"/>
      <c r="EB29" s="329"/>
      <c r="EC29" s="277"/>
      <c r="ED29" s="276"/>
      <c r="EE29" s="276"/>
      <c r="EF29" s="276"/>
      <c r="EG29" s="329"/>
      <c r="EH29" s="277"/>
      <c r="EI29" s="276"/>
      <c r="EJ29" s="276"/>
      <c r="EK29" s="276"/>
      <c r="EL29" s="329"/>
      <c r="EM29" s="277"/>
      <c r="EN29" s="276"/>
      <c r="EO29" s="276"/>
      <c r="EP29" s="276"/>
      <c r="EQ29" s="329"/>
    </row>
    <row r="30" spans="1:147" ht="13.5" customHeight="1">
      <c r="C30" s="277"/>
      <c r="E30" s="280"/>
      <c r="F30" s="280"/>
      <c r="G30" s="280"/>
      <c r="H30" s="277"/>
      <c r="I30" s="276"/>
      <c r="J30" s="276"/>
      <c r="K30" s="276"/>
      <c r="L30" s="329"/>
      <c r="O30" s="276"/>
      <c r="P30" s="276"/>
      <c r="Q30" s="329"/>
      <c r="W30" s="277"/>
      <c r="X30" s="276"/>
      <c r="Y30" s="276"/>
      <c r="Z30" s="276"/>
      <c r="AA30" s="329"/>
      <c r="AB30" s="277"/>
      <c r="AC30" s="276"/>
      <c r="AD30" s="276"/>
      <c r="AE30" s="276"/>
      <c r="AF30" s="329"/>
      <c r="AG30" s="277"/>
      <c r="AH30" s="276"/>
      <c r="AI30" s="276"/>
      <c r="AJ30" s="276"/>
      <c r="AK30" s="329"/>
      <c r="AL30" s="277"/>
      <c r="AM30" s="276"/>
      <c r="AN30" s="276"/>
      <c r="AO30" s="276"/>
      <c r="AP30" s="329"/>
      <c r="AQ30" s="277"/>
      <c r="AR30" s="276"/>
      <c r="AS30" s="276"/>
      <c r="AT30" s="276"/>
      <c r="AU30" s="329"/>
      <c r="AV30" s="277"/>
      <c r="AW30" s="276"/>
      <c r="AX30" s="276"/>
      <c r="AY30" s="276"/>
      <c r="AZ30" s="329"/>
      <c r="BA30" s="277"/>
      <c r="BB30" s="276"/>
      <c r="BC30" s="276"/>
      <c r="BD30" s="276"/>
      <c r="BE30" s="329"/>
      <c r="BF30" s="277"/>
      <c r="BG30" s="276"/>
      <c r="BH30" s="276"/>
      <c r="BI30" s="276"/>
      <c r="BJ30" s="329"/>
      <c r="BK30" s="277"/>
      <c r="BL30" s="276"/>
      <c r="BM30" s="276"/>
      <c r="BN30" s="276"/>
      <c r="BO30" s="329"/>
      <c r="BP30" s="277"/>
      <c r="BQ30" s="276"/>
      <c r="BR30" s="276"/>
      <c r="BS30" s="276"/>
      <c r="BT30" s="329"/>
      <c r="BU30" s="277"/>
      <c r="BV30" s="276"/>
      <c r="BW30" s="276"/>
      <c r="BX30" s="276"/>
      <c r="BY30" s="329"/>
      <c r="BZ30" s="277"/>
      <c r="CA30" s="276"/>
      <c r="CB30" s="276"/>
      <c r="CC30" s="276"/>
      <c r="CD30" s="329"/>
      <c r="CE30" s="277"/>
      <c r="CF30" s="276"/>
      <c r="CG30" s="276"/>
      <c r="CH30" s="276"/>
      <c r="CI30" s="329"/>
      <c r="CJ30" s="277"/>
      <c r="CK30" s="276"/>
      <c r="CL30" s="276"/>
      <c r="CM30" s="276"/>
      <c r="CN30" s="329"/>
      <c r="CO30" s="277"/>
      <c r="CP30" s="276"/>
      <c r="CQ30" s="276"/>
      <c r="CR30" s="276"/>
      <c r="CS30" s="329"/>
      <c r="CT30" s="277"/>
      <c r="CU30" s="276"/>
      <c r="CV30" s="276"/>
      <c r="CW30" s="276"/>
      <c r="CX30" s="329"/>
      <c r="CY30" s="277"/>
      <c r="CZ30" s="276"/>
      <c r="DA30" s="276"/>
      <c r="DB30" s="276"/>
      <c r="DC30" s="329"/>
      <c r="DD30" s="277"/>
      <c r="DE30" s="276"/>
      <c r="DF30" s="276"/>
      <c r="DG30" s="276"/>
      <c r="DH30" s="329"/>
      <c r="DI30" s="277"/>
      <c r="DJ30" s="276"/>
      <c r="DK30" s="276"/>
      <c r="DL30" s="276"/>
      <c r="DM30" s="329"/>
      <c r="DN30" s="277"/>
      <c r="DO30" s="276"/>
      <c r="DP30" s="276"/>
      <c r="DQ30" s="276"/>
      <c r="DR30" s="329"/>
      <c r="DS30" s="277"/>
      <c r="DT30" s="276"/>
      <c r="DU30" s="276"/>
      <c r="DV30" s="276"/>
      <c r="DW30" s="329"/>
      <c r="DX30" s="277"/>
      <c r="DY30" s="276"/>
      <c r="DZ30" s="276"/>
      <c r="EA30" s="276"/>
      <c r="EB30" s="329"/>
      <c r="EC30" s="277"/>
      <c r="ED30" s="276"/>
      <c r="EE30" s="276"/>
      <c r="EF30" s="276"/>
      <c r="EG30" s="329"/>
      <c r="EH30" s="277"/>
      <c r="EI30" s="276"/>
      <c r="EJ30" s="276"/>
      <c r="EK30" s="276"/>
      <c r="EL30" s="329"/>
      <c r="EM30" s="277"/>
      <c r="EN30" s="276"/>
      <c r="EO30" s="276"/>
      <c r="EP30" s="276"/>
      <c r="EQ30" s="329"/>
    </row>
    <row r="31" spans="1:147" ht="13.5" customHeight="1">
      <c r="C31" s="277"/>
      <c r="E31" s="280"/>
      <c r="F31" s="280"/>
      <c r="G31" s="280"/>
      <c r="H31" s="277"/>
      <c r="I31" s="276"/>
      <c r="J31" s="276"/>
      <c r="K31" s="276"/>
      <c r="L31" s="329"/>
      <c r="O31" s="276"/>
      <c r="P31" s="276"/>
      <c r="Q31" s="329"/>
      <c r="W31" s="277"/>
      <c r="X31" s="276"/>
      <c r="Y31" s="276"/>
      <c r="Z31" s="276"/>
      <c r="AA31" s="329"/>
      <c r="AB31" s="277"/>
      <c r="AC31" s="276"/>
      <c r="AD31" s="276"/>
      <c r="AE31" s="276"/>
      <c r="AF31" s="329"/>
      <c r="AG31" s="277"/>
      <c r="AH31" s="276"/>
      <c r="AI31" s="276"/>
      <c r="AJ31" s="276"/>
      <c r="AK31" s="329"/>
      <c r="AL31" s="277"/>
      <c r="AM31" s="276"/>
      <c r="AN31" s="276"/>
      <c r="AO31" s="276"/>
      <c r="AP31" s="329"/>
      <c r="AQ31" s="277"/>
      <c r="AR31" s="276"/>
      <c r="AS31" s="276"/>
      <c r="AT31" s="276"/>
      <c r="AU31" s="329"/>
      <c r="AV31" s="277"/>
      <c r="AW31" s="276"/>
      <c r="AX31" s="276"/>
      <c r="AY31" s="276"/>
      <c r="AZ31" s="329"/>
      <c r="BA31" s="277"/>
      <c r="BB31" s="276"/>
      <c r="BC31" s="276"/>
      <c r="BD31" s="276"/>
      <c r="BE31" s="329"/>
      <c r="BF31" s="277"/>
      <c r="BG31" s="276"/>
      <c r="BH31" s="276"/>
      <c r="BI31" s="276"/>
      <c r="BJ31" s="329"/>
      <c r="BK31" s="277"/>
      <c r="BL31" s="276"/>
      <c r="BM31" s="276"/>
      <c r="BN31" s="276"/>
      <c r="BO31" s="329"/>
      <c r="BP31" s="277"/>
      <c r="BQ31" s="276"/>
      <c r="BR31" s="276"/>
      <c r="BS31" s="276"/>
      <c r="BT31" s="329"/>
      <c r="BU31" s="277"/>
      <c r="BV31" s="276"/>
      <c r="BW31" s="276"/>
      <c r="BX31" s="276"/>
      <c r="BY31" s="329"/>
      <c r="BZ31" s="277"/>
      <c r="CA31" s="276"/>
      <c r="CB31" s="276"/>
      <c r="CC31" s="276"/>
      <c r="CD31" s="329"/>
      <c r="CE31" s="277"/>
      <c r="CF31" s="276"/>
      <c r="CG31" s="276"/>
      <c r="CH31" s="276"/>
      <c r="CI31" s="329"/>
      <c r="CJ31" s="277"/>
      <c r="CK31" s="276"/>
      <c r="CL31" s="276"/>
      <c r="CM31" s="276"/>
      <c r="CN31" s="329"/>
      <c r="CO31" s="277"/>
      <c r="CP31" s="276"/>
      <c r="CQ31" s="276"/>
      <c r="CR31" s="276"/>
      <c r="CS31" s="329"/>
      <c r="CT31" s="277"/>
      <c r="CU31" s="276"/>
      <c r="CV31" s="276"/>
      <c r="CW31" s="276"/>
      <c r="CX31" s="329"/>
      <c r="CY31" s="277"/>
      <c r="CZ31" s="276"/>
      <c r="DA31" s="276"/>
      <c r="DB31" s="276"/>
      <c r="DC31" s="329"/>
      <c r="DD31" s="277"/>
      <c r="DE31" s="276"/>
      <c r="DF31" s="276"/>
      <c r="DG31" s="276"/>
      <c r="DH31" s="329"/>
      <c r="DI31" s="277"/>
      <c r="DJ31" s="276"/>
      <c r="DK31" s="276"/>
      <c r="DL31" s="276"/>
      <c r="DM31" s="329"/>
      <c r="DN31" s="277"/>
      <c r="DO31" s="276"/>
      <c r="DP31" s="276"/>
      <c r="DQ31" s="276"/>
      <c r="DR31" s="329"/>
      <c r="DS31" s="277"/>
      <c r="DT31" s="276"/>
      <c r="DU31" s="276"/>
      <c r="DV31" s="276"/>
      <c r="DW31" s="329"/>
      <c r="DX31" s="277"/>
      <c r="DY31" s="276"/>
      <c r="DZ31" s="276"/>
      <c r="EA31" s="276"/>
      <c r="EB31" s="329"/>
      <c r="EC31" s="277"/>
      <c r="ED31" s="276"/>
      <c r="EE31" s="276"/>
      <c r="EF31" s="276"/>
      <c r="EG31" s="329"/>
      <c r="EH31" s="277"/>
      <c r="EI31" s="276"/>
      <c r="EJ31" s="276"/>
      <c r="EK31" s="276"/>
      <c r="EL31" s="329"/>
      <c r="EM31" s="277"/>
      <c r="EN31" s="276"/>
      <c r="EO31" s="276"/>
      <c r="EP31" s="276"/>
      <c r="EQ31" s="329"/>
    </row>
    <row r="32" spans="1:147" ht="13.5" customHeight="1">
      <c r="C32" s="277"/>
      <c r="E32" s="280"/>
      <c r="F32" s="280"/>
      <c r="G32" s="280"/>
      <c r="H32" s="277"/>
      <c r="I32" s="276"/>
      <c r="J32" s="276"/>
      <c r="K32" s="276"/>
      <c r="L32" s="329"/>
      <c r="O32" s="276"/>
      <c r="P32" s="276"/>
      <c r="Q32" s="329"/>
      <c r="W32" s="277"/>
      <c r="X32" s="276"/>
      <c r="Y32" s="276"/>
      <c r="Z32" s="276"/>
      <c r="AA32" s="329"/>
      <c r="AB32" s="277"/>
      <c r="AC32" s="276"/>
      <c r="AD32" s="276"/>
      <c r="AE32" s="276"/>
      <c r="AF32" s="329"/>
      <c r="AG32" s="277"/>
      <c r="AH32" s="276"/>
      <c r="AI32" s="276"/>
      <c r="AJ32" s="276"/>
      <c r="AK32" s="329"/>
      <c r="AL32" s="277"/>
      <c r="AM32" s="276"/>
      <c r="AN32" s="276"/>
      <c r="AO32" s="276"/>
      <c r="AP32" s="329"/>
      <c r="AQ32" s="277"/>
      <c r="AR32" s="276"/>
      <c r="AS32" s="276"/>
      <c r="AT32" s="276"/>
      <c r="AU32" s="329"/>
      <c r="AV32" s="277"/>
      <c r="AW32" s="276"/>
      <c r="AX32" s="276"/>
      <c r="AY32" s="276"/>
      <c r="AZ32" s="329"/>
      <c r="BA32" s="277"/>
      <c r="BB32" s="276"/>
      <c r="BC32" s="276"/>
      <c r="BD32" s="276"/>
      <c r="BE32" s="329"/>
      <c r="BF32" s="277"/>
      <c r="BG32" s="276"/>
      <c r="BH32" s="276"/>
      <c r="BI32" s="276"/>
      <c r="BJ32" s="329"/>
      <c r="BK32" s="277"/>
      <c r="BL32" s="276"/>
      <c r="BM32" s="276"/>
      <c r="BN32" s="276"/>
      <c r="BO32" s="329"/>
      <c r="BP32" s="277"/>
      <c r="BQ32" s="276"/>
      <c r="BR32" s="276"/>
      <c r="BS32" s="276"/>
      <c r="BT32" s="329"/>
      <c r="BU32" s="277"/>
      <c r="BV32" s="276"/>
      <c r="BW32" s="276"/>
      <c r="BX32" s="276"/>
      <c r="BY32" s="329"/>
      <c r="BZ32" s="277"/>
      <c r="CA32" s="276"/>
      <c r="CB32" s="276"/>
      <c r="CC32" s="276"/>
      <c r="CD32" s="329"/>
      <c r="CE32" s="277"/>
      <c r="CF32" s="276"/>
      <c r="CG32" s="276"/>
      <c r="CH32" s="276"/>
      <c r="CI32" s="329"/>
      <c r="CJ32" s="277"/>
      <c r="CK32" s="276"/>
      <c r="CL32" s="276"/>
      <c r="CM32" s="276"/>
      <c r="CN32" s="329"/>
      <c r="CO32" s="277"/>
      <c r="CP32" s="276"/>
      <c r="CQ32" s="276"/>
      <c r="CR32" s="276"/>
      <c r="CS32" s="329"/>
      <c r="CT32" s="277"/>
      <c r="CU32" s="276"/>
      <c r="CV32" s="276"/>
      <c r="CW32" s="276"/>
      <c r="CX32" s="329"/>
      <c r="CY32" s="277"/>
      <c r="CZ32" s="276"/>
      <c r="DA32" s="276"/>
      <c r="DB32" s="276"/>
      <c r="DC32" s="329"/>
      <c r="DD32" s="277"/>
      <c r="DE32" s="276"/>
      <c r="DF32" s="276"/>
      <c r="DG32" s="276"/>
      <c r="DH32" s="329"/>
      <c r="DI32" s="277"/>
      <c r="DJ32" s="276"/>
      <c r="DK32" s="276"/>
      <c r="DL32" s="276"/>
      <c r="DM32" s="329"/>
      <c r="DN32" s="277"/>
      <c r="DO32" s="276"/>
      <c r="DP32" s="276"/>
      <c r="DQ32" s="276"/>
      <c r="DR32" s="329"/>
      <c r="DS32" s="277"/>
      <c r="DT32" s="276"/>
      <c r="DU32" s="276"/>
      <c r="DV32" s="276"/>
      <c r="DW32" s="329"/>
      <c r="DX32" s="277"/>
      <c r="DY32" s="276"/>
      <c r="DZ32" s="276"/>
      <c r="EA32" s="276"/>
      <c r="EB32" s="329"/>
      <c r="EC32" s="277"/>
      <c r="ED32" s="276"/>
      <c r="EE32" s="276"/>
      <c r="EF32" s="276"/>
      <c r="EG32" s="329"/>
      <c r="EH32" s="277"/>
      <c r="EI32" s="276"/>
      <c r="EJ32" s="276"/>
      <c r="EK32" s="276"/>
      <c r="EL32" s="329"/>
      <c r="EM32" s="277"/>
      <c r="EN32" s="276"/>
      <c r="EO32" s="276"/>
      <c r="EP32" s="276"/>
      <c r="EQ32" s="329"/>
    </row>
    <row r="33" spans="1:147" ht="13.5" customHeight="1">
      <c r="C33" s="277"/>
      <c r="E33" s="280"/>
      <c r="F33" s="280"/>
      <c r="G33" s="280"/>
      <c r="H33" s="277"/>
      <c r="I33" s="276"/>
      <c r="J33" s="276"/>
      <c r="K33" s="276"/>
      <c r="L33" s="329"/>
      <c r="O33" s="276"/>
      <c r="P33" s="276"/>
      <c r="Q33" s="329"/>
      <c r="W33" s="277"/>
      <c r="X33" s="276"/>
      <c r="Y33" s="276"/>
      <c r="Z33" s="276"/>
      <c r="AA33" s="329"/>
      <c r="AB33" s="277"/>
      <c r="AC33" s="276"/>
      <c r="AD33" s="276"/>
      <c r="AE33" s="276"/>
      <c r="AF33" s="329"/>
      <c r="AG33" s="277"/>
      <c r="AH33" s="276"/>
      <c r="AI33" s="276"/>
      <c r="AJ33" s="276"/>
      <c r="AK33" s="329"/>
      <c r="AL33" s="277"/>
      <c r="AM33" s="276"/>
      <c r="AN33" s="276"/>
      <c r="AO33" s="276"/>
      <c r="AP33" s="329"/>
      <c r="AQ33" s="277"/>
      <c r="AR33" s="276"/>
      <c r="AS33" s="276"/>
      <c r="AT33" s="276"/>
      <c r="AU33" s="329"/>
      <c r="AV33" s="277"/>
      <c r="AW33" s="276"/>
      <c r="AX33" s="276"/>
      <c r="AY33" s="276"/>
      <c r="AZ33" s="329"/>
      <c r="BA33" s="277"/>
      <c r="BB33" s="276"/>
      <c r="BC33" s="276"/>
      <c r="BD33" s="276"/>
      <c r="BE33" s="329"/>
      <c r="BF33" s="277"/>
      <c r="BG33" s="276"/>
      <c r="BH33" s="276"/>
      <c r="BI33" s="276"/>
      <c r="BJ33" s="329"/>
      <c r="BK33" s="277"/>
      <c r="BL33" s="276"/>
      <c r="BM33" s="276"/>
      <c r="BN33" s="276"/>
      <c r="BO33" s="329"/>
      <c r="BP33" s="277"/>
      <c r="BQ33" s="276"/>
      <c r="BR33" s="276"/>
      <c r="BS33" s="276"/>
      <c r="BT33" s="329"/>
      <c r="BU33" s="277"/>
      <c r="BV33" s="276"/>
      <c r="BW33" s="276"/>
      <c r="BX33" s="276"/>
      <c r="BY33" s="329"/>
      <c r="BZ33" s="277"/>
      <c r="CA33" s="276"/>
      <c r="CB33" s="276"/>
      <c r="CC33" s="276"/>
      <c r="CD33" s="329"/>
      <c r="CE33" s="277"/>
      <c r="CF33" s="276"/>
      <c r="CG33" s="276"/>
      <c r="CH33" s="276"/>
      <c r="CI33" s="329"/>
      <c r="CJ33" s="277"/>
      <c r="CK33" s="276"/>
      <c r="CL33" s="276"/>
      <c r="CM33" s="276"/>
      <c r="CN33" s="329"/>
      <c r="CO33" s="277"/>
      <c r="CP33" s="276"/>
      <c r="CQ33" s="276"/>
      <c r="CR33" s="276"/>
      <c r="CS33" s="329"/>
      <c r="CT33" s="277"/>
      <c r="CU33" s="276"/>
      <c r="CV33" s="276"/>
      <c r="CW33" s="276"/>
      <c r="CX33" s="329"/>
      <c r="CY33" s="277"/>
      <c r="CZ33" s="276"/>
      <c r="DA33" s="276"/>
      <c r="DB33" s="276"/>
      <c r="DC33" s="329"/>
      <c r="DD33" s="277"/>
      <c r="DE33" s="276"/>
      <c r="DF33" s="276"/>
      <c r="DG33" s="276"/>
      <c r="DH33" s="329"/>
      <c r="DI33" s="277"/>
      <c r="DJ33" s="276"/>
      <c r="DK33" s="276"/>
      <c r="DL33" s="276"/>
      <c r="DM33" s="329"/>
      <c r="DN33" s="277"/>
      <c r="DO33" s="276"/>
      <c r="DP33" s="276"/>
      <c r="DQ33" s="276"/>
      <c r="DR33" s="329"/>
      <c r="DS33" s="277"/>
      <c r="DT33" s="276"/>
      <c r="DU33" s="276"/>
      <c r="DV33" s="276"/>
      <c r="DW33" s="329"/>
      <c r="DX33" s="277"/>
      <c r="DY33" s="276"/>
      <c r="DZ33" s="276"/>
      <c r="EA33" s="276"/>
      <c r="EB33" s="329"/>
      <c r="EC33" s="277"/>
      <c r="ED33" s="276"/>
      <c r="EE33" s="276"/>
      <c r="EF33" s="276"/>
      <c r="EG33" s="329"/>
      <c r="EH33" s="277"/>
      <c r="EI33" s="276"/>
      <c r="EJ33" s="276"/>
      <c r="EK33" s="276"/>
      <c r="EL33" s="329"/>
      <c r="EM33" s="277"/>
      <c r="EN33" s="276"/>
      <c r="EO33" s="276"/>
      <c r="EP33" s="276"/>
      <c r="EQ33" s="329"/>
    </row>
    <row r="34" spans="1:147" ht="13.5" customHeight="1">
      <c r="A34" s="301"/>
      <c r="C34" s="277"/>
      <c r="E34" s="280"/>
      <c r="F34" s="280"/>
      <c r="G34" s="280"/>
      <c r="H34" s="277"/>
      <c r="I34" s="276"/>
      <c r="J34" s="276"/>
      <c r="K34" s="276"/>
      <c r="L34" s="329"/>
      <c r="O34" s="276"/>
      <c r="P34" s="276"/>
      <c r="Q34" s="329"/>
      <c r="W34" s="277"/>
      <c r="X34" s="276"/>
      <c r="Y34" s="276"/>
      <c r="Z34" s="276"/>
      <c r="AA34" s="329"/>
      <c r="AB34" s="277"/>
      <c r="AC34" s="276"/>
      <c r="AD34" s="276"/>
      <c r="AE34" s="276"/>
      <c r="AF34" s="329"/>
      <c r="AG34" s="277"/>
      <c r="AH34" s="276"/>
      <c r="AI34" s="276"/>
      <c r="AJ34" s="276"/>
      <c r="AK34" s="329"/>
      <c r="AL34" s="277"/>
      <c r="AM34" s="276"/>
      <c r="AN34" s="276"/>
      <c r="AO34" s="276"/>
      <c r="AP34" s="329"/>
      <c r="AQ34" s="277"/>
      <c r="AR34" s="276"/>
      <c r="AS34" s="276"/>
      <c r="AT34" s="276"/>
      <c r="AU34" s="329"/>
      <c r="AV34" s="277"/>
      <c r="AW34" s="276"/>
      <c r="AX34" s="276"/>
      <c r="AY34" s="276"/>
      <c r="AZ34" s="329"/>
      <c r="BA34" s="277"/>
      <c r="BB34" s="276"/>
      <c r="BC34" s="276"/>
      <c r="BD34" s="276"/>
      <c r="BE34" s="329"/>
      <c r="BF34" s="277"/>
      <c r="BG34" s="276"/>
      <c r="BH34" s="276"/>
      <c r="BI34" s="276"/>
      <c r="BJ34" s="329"/>
      <c r="BK34" s="277"/>
      <c r="BL34" s="276"/>
      <c r="BM34" s="276"/>
      <c r="BN34" s="276"/>
      <c r="BO34" s="329"/>
      <c r="BP34" s="277"/>
      <c r="BQ34" s="276"/>
      <c r="BR34" s="276"/>
      <c r="BS34" s="276"/>
      <c r="BT34" s="329"/>
      <c r="BU34" s="277"/>
      <c r="BV34" s="276"/>
      <c r="BW34" s="276"/>
      <c r="BX34" s="276"/>
      <c r="BY34" s="329"/>
      <c r="BZ34" s="277"/>
      <c r="CA34" s="276"/>
      <c r="CB34" s="276"/>
      <c r="CC34" s="276"/>
      <c r="CD34" s="329"/>
      <c r="CE34" s="277"/>
      <c r="CF34" s="276"/>
      <c r="CG34" s="276"/>
      <c r="CH34" s="276"/>
      <c r="CI34" s="329"/>
      <c r="CJ34" s="277"/>
      <c r="CK34" s="276"/>
      <c r="CL34" s="276"/>
      <c r="CM34" s="276"/>
      <c r="CN34" s="329"/>
      <c r="CO34" s="277"/>
      <c r="CP34" s="276"/>
      <c r="CQ34" s="276"/>
      <c r="CR34" s="276"/>
      <c r="CS34" s="329"/>
      <c r="CT34" s="277"/>
      <c r="CU34" s="276"/>
      <c r="CV34" s="276"/>
      <c r="CW34" s="276"/>
      <c r="CX34" s="329"/>
      <c r="CY34" s="277"/>
      <c r="CZ34" s="276"/>
      <c r="DA34" s="276"/>
      <c r="DB34" s="276"/>
      <c r="DC34" s="329"/>
      <c r="DD34" s="277"/>
      <c r="DE34" s="276"/>
      <c r="DF34" s="276"/>
      <c r="DG34" s="276"/>
      <c r="DH34" s="329"/>
      <c r="DI34" s="277"/>
      <c r="DJ34" s="276"/>
      <c r="DK34" s="276"/>
      <c r="DL34" s="276"/>
      <c r="DM34" s="329"/>
      <c r="DN34" s="277"/>
      <c r="DO34" s="276"/>
      <c r="DP34" s="276"/>
      <c r="DQ34" s="276"/>
      <c r="DR34" s="329"/>
      <c r="DS34" s="277"/>
      <c r="DT34" s="276"/>
      <c r="DU34" s="276"/>
      <c r="DV34" s="276"/>
      <c r="DW34" s="329"/>
      <c r="DX34" s="277"/>
      <c r="DY34" s="276"/>
      <c r="DZ34" s="276"/>
      <c r="EA34" s="276"/>
      <c r="EB34" s="329"/>
      <c r="EC34" s="277"/>
      <c r="ED34" s="276"/>
      <c r="EE34" s="276"/>
      <c r="EF34" s="276"/>
      <c r="EG34" s="329"/>
      <c r="EH34" s="277"/>
      <c r="EI34" s="276"/>
      <c r="EJ34" s="276"/>
      <c r="EK34" s="276"/>
      <c r="EL34" s="329"/>
      <c r="EM34" s="277"/>
      <c r="EN34" s="276"/>
      <c r="EO34" s="276"/>
      <c r="EP34" s="276"/>
      <c r="EQ34" s="329"/>
    </row>
    <row r="35" spans="1:147" ht="13.5" customHeight="1">
      <c r="A35" s="301"/>
      <c r="B35" s="276"/>
      <c r="C35" s="277"/>
      <c r="E35" s="280"/>
      <c r="F35" s="280"/>
      <c r="G35" s="280"/>
      <c r="H35" s="277"/>
      <c r="I35" s="276"/>
      <c r="J35" s="276"/>
      <c r="K35" s="276"/>
      <c r="L35" s="329"/>
      <c r="M35" s="277"/>
      <c r="O35" s="276"/>
      <c r="P35" s="276"/>
      <c r="Q35" s="329"/>
      <c r="W35" s="277"/>
      <c r="X35" s="276"/>
      <c r="Y35" s="276"/>
      <c r="Z35" s="276"/>
      <c r="AA35" s="329"/>
      <c r="AB35" s="277"/>
      <c r="AC35" s="276"/>
      <c r="AD35" s="276"/>
      <c r="AE35" s="276"/>
      <c r="AF35" s="329"/>
      <c r="AG35" s="277"/>
      <c r="AH35" s="276"/>
      <c r="AI35" s="276"/>
      <c r="AJ35" s="276"/>
      <c r="AK35" s="329"/>
      <c r="AL35" s="277"/>
      <c r="AM35" s="276"/>
      <c r="AN35" s="276"/>
      <c r="AO35" s="276"/>
      <c r="AP35" s="329"/>
      <c r="AQ35" s="277"/>
      <c r="AR35" s="276"/>
      <c r="AS35" s="276"/>
      <c r="AT35" s="276"/>
      <c r="AU35" s="329"/>
      <c r="AV35" s="277"/>
      <c r="AW35" s="276"/>
      <c r="AX35" s="276"/>
      <c r="AY35" s="276"/>
      <c r="AZ35" s="329"/>
      <c r="BA35" s="277"/>
      <c r="BB35" s="276"/>
      <c r="BC35" s="276"/>
      <c r="BD35" s="276"/>
      <c r="BE35" s="329"/>
      <c r="BF35" s="277"/>
      <c r="BG35" s="276"/>
      <c r="BH35" s="276"/>
      <c r="BI35" s="276"/>
      <c r="BJ35" s="329"/>
      <c r="BK35" s="277"/>
      <c r="BL35" s="276"/>
      <c r="BM35" s="276"/>
      <c r="BN35" s="276"/>
      <c r="BO35" s="329"/>
      <c r="BP35" s="277"/>
      <c r="BQ35" s="276"/>
      <c r="BR35" s="276"/>
      <c r="BS35" s="276"/>
      <c r="BT35" s="329"/>
      <c r="BU35" s="277"/>
      <c r="BV35" s="276"/>
      <c r="BW35" s="276"/>
      <c r="BX35" s="276"/>
      <c r="BY35" s="329"/>
      <c r="BZ35" s="277"/>
      <c r="CA35" s="276"/>
      <c r="CB35" s="276"/>
      <c r="CC35" s="276"/>
      <c r="CD35" s="329"/>
      <c r="CE35" s="277"/>
      <c r="CF35" s="276"/>
      <c r="CG35" s="276"/>
      <c r="CH35" s="276"/>
      <c r="CI35" s="329"/>
      <c r="CJ35" s="277"/>
      <c r="CK35" s="276"/>
      <c r="CL35" s="276"/>
      <c r="CM35" s="276"/>
      <c r="CN35" s="329"/>
      <c r="CO35" s="277"/>
      <c r="CP35" s="276"/>
      <c r="CQ35" s="276"/>
      <c r="CR35" s="276"/>
      <c r="CS35" s="329"/>
      <c r="CT35" s="277"/>
      <c r="CU35" s="276"/>
      <c r="CV35" s="276"/>
      <c r="CW35" s="276"/>
      <c r="CX35" s="329"/>
      <c r="CY35" s="277"/>
      <c r="CZ35" s="276"/>
      <c r="DA35" s="276"/>
      <c r="DB35" s="276"/>
      <c r="DC35" s="329"/>
      <c r="DD35" s="277"/>
      <c r="DE35" s="276"/>
      <c r="DF35" s="276"/>
      <c r="DG35" s="276"/>
      <c r="DH35" s="329"/>
      <c r="DI35" s="277"/>
      <c r="DJ35" s="276"/>
      <c r="DK35" s="276"/>
      <c r="DL35" s="276"/>
      <c r="DM35" s="329"/>
      <c r="DN35" s="277"/>
      <c r="DO35" s="276"/>
      <c r="DP35" s="276"/>
      <c r="DQ35" s="276"/>
      <c r="DR35" s="329"/>
      <c r="DS35" s="277"/>
      <c r="DT35" s="276"/>
      <c r="DU35" s="276"/>
      <c r="DV35" s="276"/>
      <c r="DW35" s="329"/>
      <c r="DX35" s="277"/>
      <c r="DY35" s="276"/>
      <c r="DZ35" s="276"/>
      <c r="EA35" s="276"/>
      <c r="EB35" s="329"/>
      <c r="EC35" s="277"/>
      <c r="ED35" s="276"/>
      <c r="EE35" s="276"/>
      <c r="EF35" s="276"/>
      <c r="EG35" s="329"/>
      <c r="EH35" s="277"/>
      <c r="EI35" s="276"/>
      <c r="EJ35" s="276"/>
      <c r="EK35" s="276"/>
      <c r="EL35" s="329"/>
      <c r="EM35" s="277"/>
      <c r="EN35" s="276"/>
      <c r="EO35" s="276"/>
      <c r="EP35" s="276"/>
      <c r="EQ35" s="329"/>
    </row>
    <row r="36" spans="1:147" ht="13.5" customHeight="1">
      <c r="A36" s="301"/>
      <c r="B36" s="276"/>
      <c r="C36" s="277"/>
      <c r="E36" s="280"/>
      <c r="F36" s="280"/>
      <c r="G36" s="280"/>
      <c r="H36" s="277"/>
      <c r="I36" s="276"/>
      <c r="J36" s="276"/>
      <c r="K36" s="276"/>
      <c r="L36" s="329"/>
      <c r="M36" s="277"/>
      <c r="O36" s="276"/>
      <c r="P36" s="276"/>
      <c r="Q36" s="329"/>
      <c r="W36" s="277"/>
      <c r="X36" s="276"/>
      <c r="Y36" s="276"/>
      <c r="Z36" s="276"/>
      <c r="AA36" s="329"/>
      <c r="AB36" s="277"/>
      <c r="AC36" s="276"/>
      <c r="AD36" s="276"/>
      <c r="AE36" s="276"/>
      <c r="AF36" s="329"/>
      <c r="AG36" s="277"/>
      <c r="AH36" s="276"/>
      <c r="AI36" s="276"/>
      <c r="AJ36" s="276"/>
      <c r="AK36" s="329"/>
      <c r="AL36" s="277"/>
      <c r="AM36" s="276"/>
      <c r="AN36" s="276"/>
      <c r="AO36" s="276"/>
      <c r="AP36" s="329"/>
      <c r="AQ36" s="277"/>
      <c r="AR36" s="276"/>
      <c r="AS36" s="276"/>
      <c r="AT36" s="276"/>
      <c r="AU36" s="329"/>
      <c r="AV36" s="277"/>
      <c r="AW36" s="276"/>
      <c r="AX36" s="276"/>
      <c r="AY36" s="276"/>
      <c r="AZ36" s="329"/>
      <c r="BA36" s="277"/>
      <c r="BB36" s="276"/>
      <c r="BC36" s="276"/>
      <c r="BD36" s="276"/>
      <c r="BE36" s="329"/>
      <c r="BF36" s="277"/>
      <c r="BG36" s="276"/>
      <c r="BH36" s="276"/>
      <c r="BI36" s="276"/>
      <c r="BJ36" s="329"/>
      <c r="BK36" s="277"/>
      <c r="BL36" s="276"/>
      <c r="BM36" s="276"/>
      <c r="BN36" s="276"/>
      <c r="BO36" s="329"/>
      <c r="BP36" s="277"/>
      <c r="BQ36" s="276"/>
      <c r="BR36" s="276"/>
      <c r="BS36" s="276"/>
      <c r="BT36" s="329"/>
      <c r="BU36" s="277"/>
      <c r="BV36" s="276"/>
      <c r="BW36" s="276"/>
      <c r="BX36" s="276"/>
      <c r="BY36" s="329"/>
      <c r="BZ36" s="277"/>
      <c r="CA36" s="276"/>
      <c r="CB36" s="276"/>
      <c r="CC36" s="276"/>
      <c r="CD36" s="329"/>
      <c r="CE36" s="277"/>
      <c r="CF36" s="276"/>
      <c r="CG36" s="276"/>
      <c r="CH36" s="276"/>
      <c r="CI36" s="329"/>
      <c r="CJ36" s="277"/>
      <c r="CK36" s="276"/>
      <c r="CL36" s="276"/>
      <c r="CM36" s="276"/>
      <c r="CN36" s="329"/>
      <c r="CO36" s="277"/>
      <c r="CP36" s="276"/>
      <c r="CQ36" s="276"/>
      <c r="CR36" s="276"/>
      <c r="CS36" s="329"/>
      <c r="CT36" s="277"/>
      <c r="CU36" s="276"/>
      <c r="CV36" s="276"/>
      <c r="CW36" s="276"/>
      <c r="CX36" s="329"/>
      <c r="CY36" s="277"/>
      <c r="CZ36" s="276"/>
      <c r="DA36" s="276"/>
      <c r="DB36" s="276"/>
      <c r="DC36" s="329"/>
      <c r="DD36" s="277"/>
      <c r="DE36" s="276"/>
      <c r="DF36" s="276"/>
      <c r="DG36" s="276"/>
      <c r="DH36" s="329"/>
      <c r="DI36" s="277"/>
      <c r="DJ36" s="276"/>
      <c r="DK36" s="276"/>
      <c r="DL36" s="276"/>
      <c r="DM36" s="329"/>
      <c r="DN36" s="277"/>
      <c r="DO36" s="276"/>
      <c r="DP36" s="276"/>
      <c r="DQ36" s="276"/>
      <c r="DR36" s="329"/>
      <c r="DS36" s="277"/>
      <c r="DT36" s="276"/>
      <c r="DU36" s="276"/>
      <c r="DV36" s="276"/>
      <c r="DW36" s="329"/>
      <c r="DX36" s="277"/>
      <c r="DY36" s="276"/>
      <c r="DZ36" s="276"/>
      <c r="EA36" s="276"/>
      <c r="EB36" s="329"/>
      <c r="EC36" s="277"/>
      <c r="ED36" s="276"/>
      <c r="EE36" s="276"/>
      <c r="EF36" s="276"/>
      <c r="EG36" s="329"/>
      <c r="EH36" s="277"/>
      <c r="EI36" s="276"/>
      <c r="EJ36" s="276"/>
      <c r="EK36" s="276"/>
      <c r="EL36" s="329"/>
      <c r="EM36" s="277"/>
      <c r="EN36" s="276"/>
      <c r="EO36" s="276"/>
      <c r="EP36" s="276"/>
      <c r="EQ36" s="329"/>
    </row>
    <row r="37" spans="1:147" ht="13.5" customHeight="1">
      <c r="C37" s="277"/>
      <c r="E37" s="280"/>
      <c r="F37" s="280"/>
      <c r="G37" s="280"/>
      <c r="H37" s="277"/>
      <c r="I37" s="276"/>
      <c r="J37" s="276"/>
      <c r="K37" s="276"/>
      <c r="L37" s="329"/>
      <c r="M37" s="277"/>
      <c r="O37" s="276"/>
      <c r="P37" s="276"/>
      <c r="Q37" s="329"/>
      <c r="W37" s="277"/>
      <c r="X37" s="276"/>
      <c r="Y37" s="276"/>
      <c r="Z37" s="276"/>
      <c r="AA37" s="329"/>
      <c r="AB37" s="277"/>
      <c r="AC37" s="276"/>
      <c r="AD37" s="276"/>
      <c r="AE37" s="276"/>
      <c r="AF37" s="329"/>
      <c r="AG37" s="277"/>
      <c r="AH37" s="276"/>
      <c r="AI37" s="276"/>
      <c r="AJ37" s="276"/>
      <c r="AK37" s="329"/>
      <c r="AL37" s="277"/>
      <c r="AM37" s="276"/>
      <c r="AN37" s="276"/>
      <c r="AO37" s="276"/>
      <c r="AP37" s="329"/>
      <c r="AQ37" s="277"/>
      <c r="AR37" s="276"/>
      <c r="AS37" s="276"/>
      <c r="AT37" s="276"/>
      <c r="AU37" s="329"/>
      <c r="AV37" s="277"/>
      <c r="AW37" s="276"/>
      <c r="AX37" s="276"/>
      <c r="AY37" s="276"/>
      <c r="AZ37" s="329"/>
      <c r="BA37" s="277"/>
      <c r="BB37" s="276"/>
      <c r="BC37" s="276"/>
      <c r="BD37" s="276"/>
      <c r="BE37" s="329"/>
      <c r="BF37" s="277"/>
      <c r="BG37" s="276"/>
      <c r="BH37" s="276"/>
      <c r="BI37" s="276"/>
      <c r="BJ37" s="329"/>
      <c r="BK37" s="277"/>
      <c r="BL37" s="276"/>
      <c r="BM37" s="276"/>
      <c r="BN37" s="276"/>
      <c r="BO37" s="329"/>
      <c r="BP37" s="277"/>
      <c r="BQ37" s="276"/>
      <c r="BR37" s="276"/>
      <c r="BS37" s="276"/>
      <c r="BT37" s="329"/>
      <c r="BU37" s="277"/>
      <c r="BV37" s="276"/>
      <c r="BW37" s="276"/>
      <c r="BX37" s="276"/>
      <c r="BY37" s="329"/>
      <c r="BZ37" s="277"/>
      <c r="CA37" s="276"/>
      <c r="CB37" s="276"/>
      <c r="CC37" s="276"/>
      <c r="CD37" s="329"/>
      <c r="CE37" s="277"/>
      <c r="CF37" s="276"/>
      <c r="CG37" s="276"/>
      <c r="CH37" s="276"/>
      <c r="CI37" s="329"/>
      <c r="CJ37" s="277"/>
      <c r="CK37" s="276"/>
      <c r="CL37" s="276"/>
      <c r="CM37" s="276"/>
      <c r="CN37" s="329"/>
      <c r="CO37" s="277"/>
      <c r="CP37" s="276"/>
      <c r="CQ37" s="276"/>
      <c r="CR37" s="276"/>
      <c r="CS37" s="329"/>
      <c r="CT37" s="277"/>
      <c r="CU37" s="276"/>
      <c r="CV37" s="276"/>
      <c r="CW37" s="276"/>
      <c r="CX37" s="329"/>
      <c r="CY37" s="277"/>
      <c r="CZ37" s="276"/>
      <c r="DA37" s="276"/>
      <c r="DB37" s="276"/>
      <c r="DC37" s="329"/>
      <c r="DD37" s="277"/>
      <c r="DE37" s="276"/>
      <c r="DF37" s="276"/>
      <c r="DG37" s="276"/>
      <c r="DH37" s="329"/>
      <c r="DI37" s="277"/>
      <c r="DJ37" s="276"/>
      <c r="DK37" s="276"/>
      <c r="DL37" s="276"/>
      <c r="DM37" s="329"/>
      <c r="DN37" s="277"/>
      <c r="DO37" s="276"/>
      <c r="DP37" s="276"/>
      <c r="DQ37" s="276"/>
      <c r="DR37" s="329"/>
      <c r="DS37" s="277"/>
      <c r="DT37" s="276"/>
      <c r="DU37" s="276"/>
      <c r="DV37" s="276"/>
      <c r="DW37" s="329"/>
      <c r="DX37" s="277"/>
      <c r="DY37" s="276"/>
      <c r="DZ37" s="276"/>
      <c r="EA37" s="276"/>
      <c r="EB37" s="329"/>
      <c r="EC37" s="277"/>
      <c r="ED37" s="276"/>
      <c r="EE37" s="276"/>
      <c r="EF37" s="276"/>
      <c r="EG37" s="329"/>
      <c r="EH37" s="277"/>
      <c r="EI37" s="276"/>
      <c r="EJ37" s="276"/>
      <c r="EK37" s="276"/>
      <c r="EL37" s="329"/>
      <c r="EM37" s="277"/>
      <c r="EN37" s="276"/>
      <c r="EO37" s="276"/>
      <c r="EP37" s="276"/>
      <c r="EQ37" s="329"/>
    </row>
    <row r="38" spans="1:147" ht="13.5" customHeight="1">
      <c r="C38" s="277"/>
      <c r="E38" s="280"/>
      <c r="F38" s="280"/>
      <c r="G38" s="280"/>
      <c r="H38" s="277"/>
      <c r="I38" s="276"/>
      <c r="J38" s="276"/>
      <c r="K38" s="276"/>
      <c r="L38" s="329"/>
      <c r="M38" s="277"/>
      <c r="O38" s="276"/>
      <c r="P38" s="276"/>
      <c r="Q38" s="329"/>
      <c r="W38" s="277"/>
      <c r="X38" s="276"/>
      <c r="Y38" s="276"/>
      <c r="Z38" s="276"/>
      <c r="AA38" s="329"/>
      <c r="AB38" s="277"/>
      <c r="AC38" s="276"/>
      <c r="AD38" s="276"/>
      <c r="AE38" s="276"/>
      <c r="AF38" s="329"/>
      <c r="AG38" s="277"/>
      <c r="AH38" s="276"/>
      <c r="AI38" s="276"/>
      <c r="AJ38" s="276"/>
      <c r="AK38" s="329"/>
      <c r="AL38" s="277"/>
      <c r="AM38" s="276"/>
      <c r="AN38" s="276"/>
      <c r="AO38" s="276"/>
      <c r="AP38" s="329"/>
      <c r="AQ38" s="277"/>
      <c r="AR38" s="276"/>
      <c r="AS38" s="276"/>
      <c r="AT38" s="276"/>
      <c r="AU38" s="329"/>
      <c r="AV38" s="277"/>
      <c r="AW38" s="276"/>
      <c r="AX38" s="276"/>
      <c r="AY38" s="276"/>
      <c r="AZ38" s="329"/>
      <c r="BA38" s="277"/>
      <c r="BB38" s="276"/>
      <c r="BC38" s="276"/>
      <c r="BD38" s="276"/>
      <c r="BE38" s="329"/>
      <c r="BF38" s="277"/>
      <c r="BG38" s="276"/>
      <c r="BH38" s="276"/>
      <c r="BI38" s="276"/>
      <c r="BJ38" s="329"/>
      <c r="BK38" s="277"/>
      <c r="BL38" s="276"/>
      <c r="BM38" s="276"/>
      <c r="BN38" s="276"/>
      <c r="BO38" s="329"/>
      <c r="BP38" s="277"/>
      <c r="BQ38" s="276"/>
      <c r="BR38" s="276"/>
      <c r="BS38" s="276"/>
      <c r="BT38" s="329"/>
      <c r="BU38" s="277"/>
      <c r="BV38" s="276"/>
      <c r="BW38" s="276"/>
      <c r="BX38" s="276"/>
      <c r="BY38" s="329"/>
      <c r="BZ38" s="277"/>
      <c r="CA38" s="276"/>
      <c r="CB38" s="276"/>
      <c r="CC38" s="276"/>
      <c r="CD38" s="329"/>
      <c r="CE38" s="277"/>
      <c r="CF38" s="276"/>
      <c r="CG38" s="276"/>
      <c r="CH38" s="276"/>
      <c r="CI38" s="329"/>
      <c r="CJ38" s="277"/>
      <c r="CK38" s="276"/>
      <c r="CL38" s="276"/>
      <c r="CM38" s="276"/>
      <c r="CN38" s="329"/>
      <c r="CO38" s="277"/>
      <c r="CP38" s="276"/>
      <c r="CQ38" s="276"/>
      <c r="CR38" s="276"/>
      <c r="CS38" s="329"/>
      <c r="CT38" s="277"/>
      <c r="CU38" s="276"/>
      <c r="CV38" s="276"/>
      <c r="CW38" s="276"/>
      <c r="CX38" s="329"/>
      <c r="CY38" s="277"/>
      <c r="CZ38" s="276"/>
      <c r="DA38" s="276"/>
      <c r="DB38" s="276"/>
      <c r="DC38" s="329"/>
      <c r="DD38" s="277"/>
      <c r="DE38" s="276"/>
      <c r="DF38" s="276"/>
      <c r="DG38" s="276"/>
      <c r="DH38" s="329"/>
      <c r="DI38" s="277"/>
      <c r="DJ38" s="276"/>
      <c r="DK38" s="276"/>
      <c r="DL38" s="276"/>
      <c r="DM38" s="329"/>
      <c r="DN38" s="277"/>
      <c r="DO38" s="276"/>
      <c r="DP38" s="276"/>
      <c r="DQ38" s="276"/>
      <c r="DR38" s="329"/>
      <c r="DS38" s="277"/>
      <c r="DT38" s="276"/>
      <c r="DU38" s="276"/>
      <c r="DV38" s="276"/>
      <c r="DW38" s="329"/>
      <c r="DX38" s="277"/>
      <c r="DY38" s="276"/>
      <c r="DZ38" s="276"/>
      <c r="EA38" s="276"/>
      <c r="EB38" s="329"/>
      <c r="EC38" s="277"/>
      <c r="ED38" s="276"/>
      <c r="EE38" s="276"/>
      <c r="EF38" s="276"/>
      <c r="EG38" s="329"/>
      <c r="EH38" s="277"/>
      <c r="EI38" s="276"/>
      <c r="EJ38" s="276"/>
      <c r="EK38" s="276"/>
      <c r="EL38" s="329"/>
      <c r="EM38" s="277"/>
      <c r="EN38" s="276"/>
      <c r="EO38" s="276"/>
      <c r="EP38" s="276"/>
      <c r="EQ38" s="329"/>
    </row>
    <row r="39" spans="1:147" ht="13.5" customHeight="1">
      <c r="C39" s="277"/>
      <c r="E39" s="280"/>
      <c r="F39" s="280"/>
      <c r="G39" s="280"/>
      <c r="H39" s="277"/>
      <c r="I39" s="276"/>
      <c r="J39" s="276"/>
      <c r="K39" s="276"/>
      <c r="L39" s="329"/>
      <c r="M39" s="277"/>
      <c r="O39" s="276"/>
      <c r="P39" s="276"/>
      <c r="Q39" s="329"/>
      <c r="W39" s="277"/>
      <c r="X39" s="276"/>
      <c r="Y39" s="276"/>
      <c r="Z39" s="276"/>
      <c r="AA39" s="329"/>
      <c r="AB39" s="277"/>
      <c r="AC39" s="276"/>
      <c r="AD39" s="276"/>
      <c r="AE39" s="276"/>
      <c r="AF39" s="329"/>
      <c r="AG39" s="277"/>
      <c r="AH39" s="276"/>
      <c r="AI39" s="276"/>
      <c r="AJ39" s="276"/>
      <c r="AK39" s="329"/>
      <c r="AL39" s="277"/>
      <c r="AM39" s="276"/>
      <c r="AN39" s="276"/>
      <c r="AO39" s="276"/>
      <c r="AP39" s="329"/>
      <c r="AQ39" s="277"/>
      <c r="AR39" s="276"/>
      <c r="AS39" s="276"/>
      <c r="AT39" s="276"/>
      <c r="AU39" s="329"/>
      <c r="AV39" s="277"/>
      <c r="AW39" s="276"/>
      <c r="AX39" s="276"/>
      <c r="AY39" s="276"/>
      <c r="AZ39" s="329"/>
      <c r="BA39" s="277"/>
      <c r="BB39" s="276"/>
      <c r="BC39" s="276"/>
      <c r="BD39" s="276"/>
      <c r="BE39" s="329"/>
      <c r="BF39" s="277"/>
      <c r="BG39" s="276"/>
      <c r="BH39" s="276"/>
      <c r="BI39" s="276"/>
      <c r="BJ39" s="329"/>
      <c r="BK39" s="277"/>
      <c r="BL39" s="276"/>
      <c r="BM39" s="276"/>
      <c r="BN39" s="276"/>
      <c r="BO39" s="329"/>
      <c r="BP39" s="277"/>
      <c r="BQ39" s="276"/>
      <c r="BR39" s="276"/>
      <c r="BS39" s="276"/>
      <c r="BT39" s="329"/>
      <c r="BU39" s="277"/>
      <c r="BV39" s="276"/>
      <c r="BW39" s="276"/>
      <c r="BX39" s="276"/>
      <c r="BY39" s="329"/>
      <c r="BZ39" s="277"/>
      <c r="CA39" s="276"/>
      <c r="CB39" s="276"/>
      <c r="CC39" s="276"/>
      <c r="CD39" s="329"/>
      <c r="CE39" s="277"/>
      <c r="CF39" s="276"/>
      <c r="CG39" s="276"/>
      <c r="CH39" s="276"/>
      <c r="CI39" s="329"/>
      <c r="CJ39" s="277"/>
      <c r="CK39" s="276"/>
      <c r="CL39" s="276"/>
      <c r="CM39" s="276"/>
      <c r="CN39" s="329"/>
      <c r="CO39" s="277"/>
      <c r="CP39" s="276"/>
      <c r="CQ39" s="276"/>
      <c r="CR39" s="276"/>
      <c r="CS39" s="329"/>
      <c r="CT39" s="277"/>
      <c r="CU39" s="276"/>
      <c r="CV39" s="276"/>
      <c r="CW39" s="276"/>
      <c r="CX39" s="329"/>
      <c r="CY39" s="277"/>
      <c r="CZ39" s="276"/>
      <c r="DA39" s="276"/>
      <c r="DB39" s="276"/>
      <c r="DC39" s="329"/>
      <c r="DD39" s="277"/>
      <c r="DE39" s="276"/>
      <c r="DF39" s="276"/>
      <c r="DG39" s="276"/>
      <c r="DH39" s="329"/>
      <c r="DI39" s="277"/>
      <c r="DJ39" s="276"/>
      <c r="DK39" s="276"/>
      <c r="DL39" s="276"/>
      <c r="DM39" s="329"/>
      <c r="DN39" s="277"/>
      <c r="DO39" s="276"/>
      <c r="DP39" s="276"/>
      <c r="DQ39" s="276"/>
      <c r="DR39" s="329"/>
      <c r="DS39" s="277"/>
      <c r="DT39" s="276"/>
      <c r="DU39" s="276"/>
      <c r="DV39" s="276"/>
      <c r="DW39" s="329"/>
      <c r="DX39" s="277"/>
      <c r="DY39" s="276"/>
      <c r="DZ39" s="276"/>
      <c r="EA39" s="276"/>
      <c r="EB39" s="329"/>
      <c r="EC39" s="277"/>
      <c r="ED39" s="276"/>
      <c r="EE39" s="276"/>
      <c r="EF39" s="276"/>
      <c r="EG39" s="329"/>
      <c r="EH39" s="277"/>
      <c r="EI39" s="276"/>
      <c r="EJ39" s="276"/>
      <c r="EK39" s="276"/>
      <c r="EL39" s="329"/>
      <c r="EM39" s="277"/>
      <c r="EN39" s="276"/>
      <c r="EO39" s="276"/>
      <c r="EP39" s="276"/>
      <c r="EQ39" s="329"/>
    </row>
    <row r="40" spans="1:147" ht="13.5" customHeight="1">
      <c r="C40" s="277"/>
      <c r="E40" s="280"/>
      <c r="F40" s="280"/>
      <c r="G40" s="280"/>
      <c r="H40" s="277"/>
      <c r="I40" s="276"/>
      <c r="J40" s="276"/>
      <c r="K40" s="276"/>
      <c r="L40" s="329"/>
      <c r="M40" s="277"/>
      <c r="O40" s="276"/>
      <c r="P40" s="276"/>
      <c r="Q40" s="329"/>
      <c r="W40" s="277"/>
      <c r="X40" s="276"/>
      <c r="Y40" s="276"/>
      <c r="Z40" s="276"/>
      <c r="AA40" s="329"/>
      <c r="AB40" s="277"/>
      <c r="AC40" s="276"/>
      <c r="AD40" s="276"/>
      <c r="AE40" s="276"/>
      <c r="AF40" s="329"/>
      <c r="AG40" s="277"/>
      <c r="AH40" s="276"/>
      <c r="AI40" s="276"/>
      <c r="AJ40" s="276"/>
      <c r="AK40" s="329"/>
      <c r="AL40" s="277"/>
      <c r="AM40" s="276"/>
      <c r="AN40" s="276"/>
      <c r="AO40" s="276"/>
      <c r="AP40" s="329"/>
      <c r="AQ40" s="277"/>
      <c r="AR40" s="276"/>
      <c r="AS40" s="276"/>
      <c r="AT40" s="276"/>
      <c r="AU40" s="329"/>
      <c r="AV40" s="277"/>
      <c r="AW40" s="276"/>
      <c r="AX40" s="276"/>
      <c r="AY40" s="276"/>
      <c r="AZ40" s="329"/>
      <c r="BA40" s="277"/>
      <c r="BB40" s="276"/>
      <c r="BC40" s="276"/>
      <c r="BD40" s="276"/>
      <c r="BE40" s="329"/>
      <c r="BF40" s="277"/>
      <c r="BG40" s="276"/>
      <c r="BH40" s="276"/>
      <c r="BI40" s="276"/>
      <c r="BJ40" s="329"/>
      <c r="BK40" s="277"/>
      <c r="BL40" s="276"/>
      <c r="BM40" s="276"/>
      <c r="BN40" s="276"/>
      <c r="BO40" s="329"/>
      <c r="BP40" s="277"/>
      <c r="BQ40" s="276"/>
      <c r="BR40" s="276"/>
      <c r="BS40" s="276"/>
      <c r="BT40" s="329"/>
      <c r="BU40" s="277"/>
      <c r="BV40" s="276"/>
      <c r="BW40" s="276"/>
      <c r="BX40" s="276"/>
      <c r="BY40" s="329"/>
      <c r="BZ40" s="277"/>
      <c r="CA40" s="276"/>
      <c r="CB40" s="276"/>
      <c r="CC40" s="276"/>
      <c r="CD40" s="329"/>
      <c r="CE40" s="277"/>
      <c r="CF40" s="276"/>
      <c r="CG40" s="276"/>
      <c r="CH40" s="276"/>
      <c r="CI40" s="329"/>
      <c r="CJ40" s="277"/>
      <c r="CK40" s="276"/>
      <c r="CL40" s="276"/>
      <c r="CM40" s="276"/>
      <c r="CN40" s="329"/>
      <c r="CO40" s="277"/>
      <c r="CP40" s="276"/>
      <c r="CQ40" s="276"/>
      <c r="CR40" s="276"/>
      <c r="CS40" s="329"/>
      <c r="CT40" s="277"/>
      <c r="CU40" s="276"/>
      <c r="CV40" s="276"/>
      <c r="CW40" s="276"/>
      <c r="CX40" s="329"/>
      <c r="CY40" s="277"/>
      <c r="CZ40" s="276"/>
      <c r="DA40" s="276"/>
      <c r="DB40" s="276"/>
      <c r="DC40" s="329"/>
      <c r="DD40" s="277"/>
      <c r="DE40" s="276"/>
      <c r="DF40" s="276"/>
      <c r="DG40" s="276"/>
      <c r="DH40" s="329"/>
      <c r="DI40" s="277"/>
      <c r="DJ40" s="276"/>
      <c r="DK40" s="276"/>
      <c r="DL40" s="276"/>
      <c r="DM40" s="329"/>
      <c r="DN40" s="277"/>
      <c r="DO40" s="276"/>
      <c r="DP40" s="276"/>
      <c r="DQ40" s="276"/>
      <c r="DR40" s="329"/>
      <c r="DS40" s="277"/>
      <c r="DT40" s="276"/>
      <c r="DU40" s="276"/>
      <c r="DV40" s="276"/>
      <c r="DW40" s="329"/>
      <c r="DX40" s="277"/>
      <c r="DY40" s="276"/>
      <c r="DZ40" s="276"/>
      <c r="EA40" s="276"/>
      <c r="EB40" s="329"/>
      <c r="EC40" s="277"/>
      <c r="ED40" s="276"/>
      <c r="EE40" s="276"/>
      <c r="EF40" s="276"/>
      <c r="EG40" s="329"/>
      <c r="EH40" s="277"/>
      <c r="EI40" s="276"/>
      <c r="EJ40" s="276"/>
      <c r="EK40" s="276"/>
      <c r="EL40" s="329"/>
      <c r="EM40" s="277"/>
      <c r="EN40" s="276"/>
      <c r="EO40" s="276"/>
      <c r="EP40" s="276"/>
      <c r="EQ40" s="329"/>
    </row>
    <row r="41" spans="1:147" ht="13.5" customHeight="1">
      <c r="C41" s="277"/>
      <c r="E41" s="280"/>
      <c r="F41" s="280"/>
      <c r="G41" s="280"/>
      <c r="H41" s="277"/>
      <c r="I41" s="276"/>
      <c r="J41" s="276"/>
      <c r="K41" s="276"/>
      <c r="L41" s="329"/>
      <c r="M41" s="277"/>
      <c r="O41" s="276"/>
      <c r="P41" s="276"/>
      <c r="Q41" s="329"/>
      <c r="W41" s="277"/>
      <c r="X41" s="276"/>
      <c r="Y41" s="276"/>
      <c r="Z41" s="276"/>
      <c r="AA41" s="329"/>
      <c r="AB41" s="277"/>
      <c r="AC41" s="276"/>
      <c r="AD41" s="276"/>
      <c r="AE41" s="276"/>
      <c r="AF41" s="329"/>
      <c r="AG41" s="277"/>
      <c r="AH41" s="276"/>
      <c r="AI41" s="276"/>
      <c r="AJ41" s="276"/>
      <c r="AK41" s="329"/>
      <c r="AL41" s="277"/>
      <c r="AM41" s="301"/>
      <c r="AN41" s="301"/>
      <c r="AO41" s="301"/>
      <c r="AP41" s="329"/>
      <c r="AQ41" s="277"/>
      <c r="AR41" s="276"/>
      <c r="AS41" s="276"/>
      <c r="AT41" s="276"/>
      <c r="AU41" s="329"/>
      <c r="AV41" s="277"/>
      <c r="AW41" s="276"/>
      <c r="AX41" s="276"/>
      <c r="AY41" s="276"/>
      <c r="AZ41" s="329"/>
      <c r="BA41" s="277"/>
      <c r="BB41" s="276"/>
      <c r="BC41" s="276"/>
      <c r="BD41" s="276"/>
      <c r="BE41" s="329"/>
      <c r="BF41" s="277"/>
      <c r="BG41" s="276"/>
      <c r="BH41" s="276"/>
      <c r="BI41" s="276"/>
      <c r="BJ41" s="329"/>
      <c r="BK41" s="277"/>
      <c r="BL41" s="276"/>
      <c r="BM41" s="276"/>
      <c r="BN41" s="276"/>
      <c r="BO41" s="329"/>
      <c r="BP41" s="277"/>
      <c r="BQ41" s="276"/>
      <c r="BR41" s="276"/>
      <c r="BS41" s="276"/>
      <c r="BT41" s="329"/>
      <c r="BU41" s="277"/>
      <c r="BV41" s="276"/>
      <c r="BW41" s="276"/>
      <c r="BX41" s="276"/>
      <c r="BY41" s="329"/>
      <c r="BZ41" s="277"/>
      <c r="CA41" s="276"/>
      <c r="CB41" s="276"/>
      <c r="CC41" s="276"/>
      <c r="CD41" s="329"/>
      <c r="CE41" s="277"/>
      <c r="CF41" s="276"/>
      <c r="CG41" s="276"/>
      <c r="CH41" s="276"/>
      <c r="CI41" s="329"/>
      <c r="CJ41" s="277"/>
      <c r="CK41" s="276"/>
      <c r="CL41" s="276"/>
      <c r="CM41" s="276"/>
      <c r="CN41" s="329"/>
      <c r="CO41" s="277"/>
      <c r="CP41" s="276"/>
      <c r="CQ41" s="276"/>
      <c r="CR41" s="276"/>
      <c r="CS41" s="329"/>
      <c r="CT41" s="277"/>
      <c r="CU41" s="276"/>
      <c r="CV41" s="276"/>
      <c r="CW41" s="276"/>
      <c r="CX41" s="329"/>
      <c r="CY41" s="277"/>
      <c r="CZ41" s="276"/>
      <c r="DA41" s="276"/>
      <c r="DB41" s="276"/>
      <c r="DC41" s="329"/>
      <c r="DD41" s="277"/>
      <c r="DE41" s="276"/>
      <c r="DF41" s="276"/>
      <c r="DG41" s="276"/>
      <c r="DH41" s="329"/>
      <c r="DI41" s="277"/>
      <c r="DJ41" s="276"/>
      <c r="DK41" s="276"/>
      <c r="DL41" s="276"/>
      <c r="DM41" s="329"/>
      <c r="DN41" s="277"/>
      <c r="DO41" s="276"/>
      <c r="DP41" s="276"/>
      <c r="DQ41" s="276"/>
      <c r="DR41" s="329"/>
      <c r="DS41" s="277"/>
      <c r="DT41" s="276"/>
      <c r="DU41" s="276"/>
      <c r="DV41" s="276"/>
      <c r="DW41" s="329"/>
      <c r="DX41" s="277"/>
      <c r="DY41" s="276"/>
      <c r="DZ41" s="276"/>
      <c r="EA41" s="276"/>
      <c r="EB41" s="329"/>
      <c r="EC41" s="277"/>
      <c r="ED41" s="276"/>
      <c r="EE41" s="276"/>
      <c r="EF41" s="276"/>
      <c r="EG41" s="329"/>
      <c r="EH41" s="277"/>
      <c r="EI41" s="276"/>
      <c r="EJ41" s="276"/>
      <c r="EK41" s="276"/>
      <c r="EL41" s="329"/>
      <c r="EM41" s="277"/>
      <c r="EN41" s="276"/>
      <c r="EO41" s="276"/>
      <c r="EP41" s="276"/>
      <c r="EQ41" s="329"/>
    </row>
    <row r="42" spans="1:147" ht="13.5" customHeight="1">
      <c r="C42" s="295"/>
      <c r="D42" s="301"/>
      <c r="E42" s="301"/>
      <c r="F42" s="301"/>
      <c r="G42" s="301"/>
      <c r="H42" s="295"/>
      <c r="I42" s="301"/>
      <c r="J42" s="301"/>
      <c r="K42" s="301"/>
      <c r="L42" s="332"/>
      <c r="M42" s="295"/>
      <c r="N42" s="301"/>
      <c r="O42" s="301"/>
      <c r="P42" s="301"/>
      <c r="Q42" s="332"/>
      <c r="R42" s="301"/>
      <c r="S42" s="301"/>
      <c r="T42" s="301"/>
      <c r="U42" s="301"/>
      <c r="V42" s="301"/>
      <c r="W42" s="295"/>
      <c r="X42" s="301"/>
      <c r="Y42" s="301"/>
      <c r="Z42" s="301"/>
      <c r="AA42" s="332"/>
      <c r="AB42" s="295"/>
      <c r="AC42" s="301"/>
      <c r="AD42" s="301"/>
      <c r="AE42" s="301"/>
      <c r="AF42" s="332"/>
      <c r="AG42" s="295"/>
      <c r="AH42" s="301"/>
      <c r="AI42" s="301"/>
      <c r="AJ42" s="301"/>
      <c r="AK42" s="332"/>
      <c r="AL42" s="295"/>
      <c r="AM42" s="301"/>
      <c r="AN42" s="301"/>
      <c r="AO42" s="301"/>
      <c r="AP42" s="332"/>
      <c r="AQ42" s="295"/>
      <c r="AR42" s="301"/>
      <c r="AS42" s="301"/>
      <c r="AT42" s="301"/>
      <c r="AU42" s="332"/>
      <c r="AV42" s="295"/>
      <c r="AW42" s="301"/>
      <c r="AX42" s="301"/>
      <c r="AY42" s="301"/>
      <c r="AZ42" s="332"/>
      <c r="BA42" s="295"/>
      <c r="BB42" s="301"/>
      <c r="BC42" s="301"/>
      <c r="BD42" s="301"/>
      <c r="BE42" s="332"/>
      <c r="BF42" s="295"/>
      <c r="BG42" s="301"/>
      <c r="BH42" s="301"/>
      <c r="BI42" s="301"/>
      <c r="BJ42" s="332"/>
      <c r="BK42" s="295"/>
      <c r="BL42" s="301"/>
      <c r="BM42" s="301"/>
      <c r="BN42" s="301"/>
      <c r="BO42" s="332"/>
      <c r="BP42" s="295"/>
      <c r="BQ42" s="301"/>
      <c r="BR42" s="301"/>
      <c r="BS42" s="301"/>
      <c r="BT42" s="332"/>
      <c r="BU42" s="295"/>
      <c r="BV42" s="301"/>
      <c r="BW42" s="301"/>
      <c r="BX42" s="301"/>
      <c r="BY42" s="332"/>
      <c r="BZ42" s="295"/>
      <c r="CA42" s="301"/>
      <c r="CB42" s="301"/>
      <c r="CC42" s="301"/>
      <c r="CD42" s="332"/>
      <c r="CE42" s="295"/>
      <c r="CF42" s="301"/>
      <c r="CG42" s="301"/>
      <c r="CH42" s="301"/>
      <c r="CI42" s="332"/>
      <c r="CJ42" s="295"/>
      <c r="CK42" s="301"/>
      <c r="CL42" s="301"/>
      <c r="CM42" s="301"/>
      <c r="CN42" s="332"/>
      <c r="CO42" s="295"/>
      <c r="CP42" s="301"/>
      <c r="CQ42" s="301"/>
      <c r="CR42" s="301"/>
      <c r="CS42" s="332"/>
      <c r="CT42" s="295"/>
      <c r="CU42" s="301"/>
      <c r="CV42" s="301"/>
      <c r="CW42" s="301"/>
      <c r="CX42" s="332"/>
      <c r="CY42" s="295"/>
      <c r="CZ42" s="301"/>
      <c r="DA42" s="301"/>
      <c r="DB42" s="301"/>
      <c r="DC42" s="332"/>
      <c r="DD42" s="295"/>
      <c r="DE42" s="301"/>
      <c r="DF42" s="301"/>
      <c r="DG42" s="301"/>
      <c r="DH42" s="332"/>
      <c r="DI42" s="295"/>
      <c r="DJ42" s="301"/>
      <c r="DK42" s="301"/>
      <c r="DL42" s="301"/>
      <c r="DM42" s="332"/>
      <c r="DN42" s="295"/>
      <c r="DO42" s="301"/>
      <c r="DP42" s="301"/>
      <c r="DQ42" s="301"/>
      <c r="DR42" s="332"/>
      <c r="DS42" s="295"/>
      <c r="DT42" s="301"/>
      <c r="DU42" s="301"/>
      <c r="DV42" s="301"/>
      <c r="DW42" s="332"/>
      <c r="DX42" s="295"/>
      <c r="DY42" s="301"/>
      <c r="DZ42" s="301"/>
      <c r="EA42" s="301"/>
      <c r="EB42" s="332"/>
      <c r="EC42" s="295"/>
      <c r="ED42" s="301"/>
      <c r="EE42" s="301"/>
      <c r="EF42" s="301"/>
      <c r="EG42" s="332"/>
      <c r="EH42" s="295"/>
      <c r="EI42" s="301"/>
      <c r="EJ42" s="301"/>
      <c r="EK42" s="301"/>
      <c r="EL42" s="332"/>
      <c r="EM42" s="295"/>
      <c r="EN42" s="301"/>
      <c r="EO42" s="301"/>
      <c r="EP42" s="301"/>
      <c r="EQ42" s="332"/>
    </row>
    <row r="43" spans="1:147" ht="13.5" customHeight="1">
      <c r="C43" s="295"/>
      <c r="D43" s="301"/>
      <c r="E43" s="301"/>
      <c r="F43" s="301"/>
      <c r="G43" s="301"/>
      <c r="H43" s="295"/>
      <c r="I43" s="301"/>
      <c r="J43" s="301"/>
      <c r="K43" s="301"/>
      <c r="L43" s="332"/>
      <c r="M43" s="295"/>
      <c r="N43" s="301"/>
      <c r="O43" s="301"/>
      <c r="P43" s="301"/>
      <c r="Q43" s="332"/>
      <c r="R43" s="301"/>
      <c r="S43" s="301"/>
      <c r="T43" s="301"/>
      <c r="U43" s="301"/>
      <c r="V43" s="301"/>
      <c r="W43" s="295"/>
      <c r="X43" s="301"/>
      <c r="Y43" s="301"/>
      <c r="Z43" s="301"/>
      <c r="AA43" s="332"/>
      <c r="AB43" s="295"/>
      <c r="AC43" s="301"/>
      <c r="AD43" s="301"/>
      <c r="AE43" s="301"/>
      <c r="AF43" s="332"/>
      <c r="AG43" s="295"/>
      <c r="AH43" s="301"/>
      <c r="AI43" s="301"/>
      <c r="AJ43" s="301"/>
      <c r="AK43" s="332"/>
      <c r="AL43" s="295"/>
      <c r="AM43" s="301"/>
      <c r="AN43" s="301"/>
      <c r="AO43" s="301"/>
      <c r="AP43" s="332"/>
      <c r="AQ43" s="295"/>
      <c r="AR43" s="301"/>
      <c r="AS43" s="301"/>
      <c r="AT43" s="301"/>
      <c r="AU43" s="332"/>
      <c r="AV43" s="295"/>
      <c r="AW43" s="301"/>
      <c r="AX43" s="301"/>
      <c r="AY43" s="301"/>
      <c r="AZ43" s="332"/>
      <c r="BA43" s="295"/>
      <c r="BB43" s="301"/>
      <c r="BC43" s="301"/>
      <c r="BD43" s="301"/>
      <c r="BE43" s="332"/>
      <c r="BF43" s="295"/>
      <c r="BG43" s="301"/>
      <c r="BH43" s="301"/>
      <c r="BI43" s="301"/>
      <c r="BJ43" s="332"/>
      <c r="BK43" s="295"/>
      <c r="BL43" s="301"/>
      <c r="BM43" s="301"/>
      <c r="BN43" s="301"/>
      <c r="BO43" s="332"/>
      <c r="BP43" s="295"/>
      <c r="BQ43" s="301"/>
      <c r="BR43" s="301"/>
      <c r="BS43" s="301"/>
      <c r="BT43" s="332"/>
      <c r="BU43" s="295"/>
      <c r="BV43" s="301"/>
      <c r="BW43" s="301"/>
      <c r="BX43" s="301"/>
      <c r="BY43" s="332"/>
      <c r="BZ43" s="295"/>
      <c r="CA43" s="301"/>
      <c r="CB43" s="301"/>
      <c r="CC43" s="301"/>
      <c r="CD43" s="332"/>
      <c r="CE43" s="295"/>
      <c r="CF43" s="301"/>
      <c r="CG43" s="301"/>
      <c r="CH43" s="301"/>
      <c r="CI43" s="332"/>
      <c r="CJ43" s="295"/>
      <c r="CK43" s="301"/>
      <c r="CL43" s="301"/>
      <c r="CM43" s="301"/>
      <c r="CN43" s="332"/>
      <c r="CO43" s="295"/>
      <c r="CP43" s="301"/>
      <c r="CQ43" s="301"/>
      <c r="CR43" s="301"/>
      <c r="CS43" s="332"/>
      <c r="CT43" s="295"/>
      <c r="CU43" s="301"/>
      <c r="CV43" s="301"/>
      <c r="CW43" s="301"/>
      <c r="CX43" s="332"/>
      <c r="CY43" s="295"/>
      <c r="CZ43" s="301"/>
      <c r="DA43" s="301"/>
      <c r="DB43" s="301"/>
      <c r="DC43" s="332"/>
      <c r="DD43" s="295"/>
      <c r="DE43" s="301"/>
      <c r="DF43" s="301"/>
      <c r="DG43" s="301"/>
      <c r="DH43" s="332"/>
      <c r="DI43" s="295"/>
      <c r="DJ43" s="301"/>
      <c r="DK43" s="301"/>
      <c r="DL43" s="301"/>
      <c r="DM43" s="332"/>
      <c r="DN43" s="295"/>
      <c r="DO43" s="301"/>
      <c r="DP43" s="301"/>
      <c r="DQ43" s="301"/>
      <c r="DR43" s="332"/>
      <c r="DS43" s="295"/>
      <c r="DT43" s="301"/>
      <c r="DU43" s="301"/>
      <c r="DV43" s="301"/>
      <c r="DW43" s="332"/>
      <c r="DX43" s="295"/>
      <c r="DY43" s="301"/>
      <c r="DZ43" s="301"/>
      <c r="EA43" s="301"/>
      <c r="EB43" s="332"/>
      <c r="EC43" s="295"/>
      <c r="ED43" s="301"/>
      <c r="EE43" s="301"/>
      <c r="EF43" s="301"/>
      <c r="EG43" s="332"/>
      <c r="EH43" s="295"/>
      <c r="EI43" s="301"/>
      <c r="EJ43" s="301"/>
      <c r="EK43" s="301"/>
      <c r="EL43" s="332"/>
      <c r="EM43" s="295"/>
      <c r="EN43" s="301"/>
      <c r="EO43" s="301"/>
      <c r="EP43" s="301"/>
      <c r="EQ43" s="332"/>
    </row>
    <row r="44" spans="1:147" ht="13.5" customHeight="1">
      <c r="C44" s="295"/>
      <c r="D44" s="301"/>
      <c r="E44" s="301"/>
      <c r="F44" s="301"/>
      <c r="G44" s="301"/>
      <c r="H44" s="295"/>
      <c r="I44" s="301"/>
      <c r="J44" s="301"/>
      <c r="K44" s="301"/>
      <c r="L44" s="332"/>
      <c r="M44" s="295"/>
      <c r="N44" s="301"/>
      <c r="O44" s="301"/>
      <c r="P44" s="301"/>
      <c r="Q44" s="332"/>
      <c r="R44" s="301"/>
      <c r="S44" s="301"/>
      <c r="T44" s="301"/>
      <c r="U44" s="301"/>
      <c r="V44" s="301"/>
      <c r="W44" s="295"/>
      <c r="X44" s="301"/>
      <c r="Y44" s="301"/>
      <c r="Z44" s="301"/>
      <c r="AA44" s="332"/>
      <c r="AB44" s="295"/>
      <c r="AC44" s="301"/>
      <c r="AD44" s="301"/>
      <c r="AE44" s="301"/>
      <c r="AF44" s="332"/>
      <c r="AG44" s="295"/>
      <c r="AH44" s="301"/>
      <c r="AI44" s="301"/>
      <c r="AJ44" s="301"/>
      <c r="AK44" s="332"/>
      <c r="AL44" s="295"/>
      <c r="AM44" s="301"/>
      <c r="AN44" s="301"/>
      <c r="AO44" s="301"/>
      <c r="AP44" s="332"/>
      <c r="AQ44" s="295"/>
      <c r="AR44" s="301"/>
      <c r="AS44" s="301"/>
      <c r="AT44" s="301"/>
      <c r="AU44" s="332"/>
      <c r="AV44" s="295"/>
      <c r="AW44" s="301"/>
      <c r="AX44" s="301"/>
      <c r="AY44" s="301"/>
      <c r="AZ44" s="332"/>
      <c r="BA44" s="295"/>
      <c r="BB44" s="301"/>
      <c r="BC44" s="301"/>
      <c r="BD44" s="301"/>
      <c r="BE44" s="332"/>
      <c r="BF44" s="295"/>
      <c r="BG44" s="301"/>
      <c r="BH44" s="301"/>
      <c r="BI44" s="301"/>
      <c r="BJ44" s="332"/>
      <c r="BK44" s="295"/>
      <c r="BL44" s="301"/>
      <c r="BM44" s="301"/>
      <c r="BN44" s="301"/>
      <c r="BO44" s="332"/>
      <c r="BP44" s="295"/>
      <c r="BQ44" s="301"/>
      <c r="BR44" s="301"/>
      <c r="BS44" s="301"/>
      <c r="BT44" s="332"/>
      <c r="BU44" s="295"/>
      <c r="BV44" s="301"/>
      <c r="BW44" s="301"/>
      <c r="BX44" s="301"/>
      <c r="BY44" s="332"/>
      <c r="BZ44" s="295"/>
      <c r="CA44" s="301"/>
      <c r="CB44" s="301"/>
      <c r="CC44" s="301"/>
      <c r="CD44" s="332"/>
      <c r="CE44" s="295"/>
      <c r="CF44" s="301"/>
      <c r="CG44" s="301"/>
      <c r="CH44" s="301"/>
      <c r="CI44" s="332"/>
      <c r="CJ44" s="295"/>
      <c r="CK44" s="301"/>
      <c r="CL44" s="301"/>
      <c r="CM44" s="301"/>
      <c r="CN44" s="332"/>
      <c r="CO44" s="295"/>
      <c r="CP44" s="301"/>
      <c r="CQ44" s="301"/>
      <c r="CR44" s="301"/>
      <c r="CS44" s="332"/>
      <c r="CT44" s="295"/>
      <c r="CU44" s="301"/>
      <c r="CV44" s="301"/>
      <c r="CW44" s="301"/>
      <c r="CX44" s="332"/>
      <c r="CY44" s="295"/>
      <c r="CZ44" s="301"/>
      <c r="DA44" s="301"/>
      <c r="DB44" s="301"/>
      <c r="DC44" s="332"/>
      <c r="DD44" s="295"/>
      <c r="DE44" s="301"/>
      <c r="DF44" s="301"/>
      <c r="DG44" s="301"/>
      <c r="DH44" s="332"/>
      <c r="DI44" s="295"/>
      <c r="DJ44" s="301"/>
      <c r="DK44" s="301"/>
      <c r="DL44" s="301"/>
      <c r="DM44" s="332"/>
      <c r="DN44" s="295"/>
      <c r="DO44" s="301"/>
      <c r="DP44" s="301"/>
      <c r="DQ44" s="301"/>
      <c r="DR44" s="332"/>
      <c r="DS44" s="295"/>
      <c r="DT44" s="301"/>
      <c r="DU44" s="301"/>
      <c r="DV44" s="301"/>
      <c r="DW44" s="332"/>
      <c r="DX44" s="295"/>
      <c r="DY44" s="301"/>
      <c r="DZ44" s="301"/>
      <c r="EA44" s="301"/>
      <c r="EB44" s="332"/>
      <c r="EC44" s="295"/>
      <c r="ED44" s="301"/>
      <c r="EE44" s="301"/>
      <c r="EF44" s="301"/>
      <c r="EG44" s="332"/>
      <c r="EH44" s="295"/>
      <c r="EI44" s="301"/>
      <c r="EJ44" s="301"/>
      <c r="EK44" s="301"/>
      <c r="EL44" s="332"/>
      <c r="EM44" s="295"/>
      <c r="EN44" s="301"/>
      <c r="EO44" s="301"/>
      <c r="EP44" s="301"/>
      <c r="EQ44" s="332"/>
    </row>
    <row r="45" spans="1:147" ht="13.5" customHeight="1">
      <c r="C45" s="295"/>
      <c r="D45" s="301"/>
      <c r="E45" s="301"/>
      <c r="F45" s="301"/>
      <c r="G45" s="301"/>
      <c r="H45" s="295"/>
      <c r="I45" s="301"/>
      <c r="J45" s="301"/>
      <c r="K45" s="301"/>
      <c r="L45" s="332"/>
      <c r="M45" s="295"/>
      <c r="N45" s="301"/>
      <c r="O45" s="301"/>
      <c r="P45" s="301"/>
      <c r="Q45" s="332"/>
      <c r="R45" s="301"/>
      <c r="S45" s="301"/>
      <c r="T45" s="301"/>
      <c r="U45" s="301"/>
      <c r="V45" s="301"/>
      <c r="W45" s="295"/>
      <c r="X45" s="301"/>
      <c r="Y45" s="301"/>
      <c r="Z45" s="301"/>
      <c r="AA45" s="332"/>
      <c r="AB45" s="295"/>
      <c r="AC45" s="301"/>
      <c r="AD45" s="301"/>
      <c r="AE45" s="301"/>
      <c r="AF45" s="332"/>
      <c r="AG45" s="295"/>
      <c r="AH45" s="301"/>
      <c r="AI45" s="301"/>
      <c r="AJ45" s="301"/>
      <c r="AK45" s="332"/>
      <c r="AL45" s="295"/>
      <c r="AP45" s="332"/>
      <c r="AQ45" s="295"/>
      <c r="AR45" s="301"/>
      <c r="AS45" s="301"/>
      <c r="AT45" s="301"/>
      <c r="AU45" s="332"/>
      <c r="AV45" s="295"/>
      <c r="AW45" s="301"/>
      <c r="AX45" s="301"/>
      <c r="AY45" s="301"/>
      <c r="AZ45" s="332"/>
      <c r="BA45" s="295"/>
      <c r="BB45" s="301"/>
      <c r="BC45" s="301"/>
      <c r="BD45" s="301"/>
      <c r="BE45" s="332"/>
      <c r="BF45" s="295"/>
      <c r="BG45" s="301"/>
      <c r="BH45" s="301"/>
      <c r="BI45" s="301"/>
      <c r="BJ45" s="332"/>
      <c r="BK45" s="295"/>
      <c r="BL45" s="301"/>
      <c r="BM45" s="301"/>
      <c r="BN45" s="301"/>
      <c r="BO45" s="332"/>
      <c r="BP45" s="295"/>
      <c r="BQ45" s="301"/>
      <c r="BR45" s="301"/>
      <c r="BS45" s="301"/>
      <c r="BT45" s="332"/>
      <c r="BU45" s="295"/>
      <c r="BV45" s="301"/>
      <c r="BW45" s="301"/>
      <c r="BX45" s="301"/>
      <c r="BY45" s="332"/>
      <c r="BZ45" s="295"/>
      <c r="CA45" s="301"/>
      <c r="CB45" s="301"/>
      <c r="CC45" s="301"/>
      <c r="CD45" s="332"/>
      <c r="CE45" s="295"/>
      <c r="CF45" s="301"/>
      <c r="CG45" s="301"/>
      <c r="CH45" s="301"/>
      <c r="CI45" s="332"/>
      <c r="CJ45" s="295"/>
      <c r="CK45" s="301"/>
      <c r="CL45" s="301"/>
      <c r="CM45" s="301"/>
      <c r="CN45" s="332"/>
      <c r="CO45" s="295"/>
      <c r="CP45" s="301"/>
      <c r="CQ45" s="301"/>
      <c r="CR45" s="301"/>
      <c r="CS45" s="332"/>
      <c r="CT45" s="295"/>
      <c r="CU45" s="301"/>
      <c r="CV45" s="301"/>
      <c r="CW45" s="301"/>
      <c r="CX45" s="332"/>
      <c r="CY45" s="295"/>
      <c r="CZ45" s="301"/>
      <c r="DA45" s="301"/>
      <c r="DB45" s="301"/>
      <c r="DC45" s="332"/>
      <c r="DD45" s="295"/>
      <c r="DE45" s="301"/>
      <c r="DF45" s="301"/>
      <c r="DG45" s="301"/>
      <c r="DH45" s="332"/>
      <c r="DI45" s="295"/>
      <c r="DJ45" s="301"/>
      <c r="DK45" s="301"/>
      <c r="DL45" s="301"/>
      <c r="DM45" s="332"/>
      <c r="DN45" s="295"/>
      <c r="DO45" s="301"/>
      <c r="DP45" s="301"/>
      <c r="DQ45" s="301"/>
      <c r="DR45" s="332"/>
      <c r="DS45" s="295"/>
      <c r="DT45" s="301"/>
      <c r="DU45" s="301"/>
      <c r="DV45" s="301"/>
      <c r="DW45" s="332"/>
      <c r="DX45" s="295"/>
      <c r="DY45" s="301"/>
      <c r="DZ45" s="301"/>
      <c r="EA45" s="301"/>
      <c r="EB45" s="332"/>
      <c r="EC45" s="295"/>
      <c r="ED45" s="301"/>
      <c r="EE45" s="301"/>
      <c r="EF45" s="301"/>
      <c r="EG45" s="332"/>
      <c r="EH45" s="295"/>
      <c r="EI45" s="301"/>
      <c r="EJ45" s="301"/>
      <c r="EK45" s="301"/>
      <c r="EL45" s="332"/>
      <c r="EM45" s="295"/>
      <c r="EN45" s="301"/>
      <c r="EO45" s="301"/>
      <c r="EP45" s="301"/>
      <c r="EQ45" s="332"/>
    </row>
    <row r="46" spans="1:147" ht="13.5" customHeight="1">
      <c r="C46" s="295"/>
      <c r="D46" s="301"/>
      <c r="E46" s="301"/>
      <c r="F46" s="301"/>
      <c r="G46" s="301"/>
      <c r="H46" s="295"/>
      <c r="I46" s="301"/>
      <c r="J46" s="301"/>
      <c r="K46" s="301"/>
      <c r="L46" s="332"/>
      <c r="M46" s="295"/>
      <c r="N46" s="301"/>
      <c r="O46" s="301"/>
      <c r="P46" s="301"/>
      <c r="Q46" s="332"/>
      <c r="R46" s="301"/>
      <c r="S46" s="301"/>
      <c r="T46" s="301"/>
      <c r="U46" s="301"/>
      <c r="V46" s="301"/>
      <c r="W46" s="295"/>
      <c r="X46" s="301"/>
      <c r="Y46" s="301"/>
      <c r="Z46" s="301"/>
      <c r="AA46" s="332"/>
      <c r="AB46" s="295"/>
      <c r="AC46" s="301"/>
      <c r="AD46" s="301"/>
      <c r="AE46" s="301"/>
      <c r="AF46" s="332"/>
      <c r="AG46" s="295"/>
      <c r="AH46" s="301"/>
      <c r="AI46" s="301"/>
      <c r="AJ46" s="301"/>
      <c r="AK46" s="332"/>
      <c r="AL46" s="295"/>
      <c r="AM46" s="301"/>
      <c r="AN46" s="301"/>
      <c r="AO46" s="301"/>
      <c r="AP46" s="332"/>
      <c r="AQ46" s="295"/>
      <c r="AR46" s="301"/>
      <c r="AS46" s="301"/>
      <c r="AT46" s="301"/>
      <c r="AU46" s="332"/>
      <c r="AV46" s="295"/>
      <c r="AW46" s="301"/>
      <c r="AX46" s="301"/>
      <c r="AY46" s="301"/>
      <c r="AZ46" s="332"/>
      <c r="BA46" s="295"/>
      <c r="BB46" s="301"/>
      <c r="BC46" s="301"/>
      <c r="BD46" s="301"/>
      <c r="BE46" s="332"/>
      <c r="BF46" s="295"/>
      <c r="BG46" s="301"/>
      <c r="BH46" s="301"/>
      <c r="BI46" s="301"/>
      <c r="BJ46" s="332"/>
      <c r="BK46" s="295"/>
      <c r="BL46" s="301"/>
      <c r="BM46" s="301"/>
      <c r="BN46" s="301"/>
      <c r="BO46" s="332"/>
      <c r="BP46" s="295"/>
      <c r="BQ46" s="301"/>
      <c r="BR46" s="301"/>
      <c r="BS46" s="301"/>
      <c r="BT46" s="332"/>
      <c r="BU46" s="295"/>
      <c r="BV46" s="301"/>
      <c r="BW46" s="301"/>
      <c r="BX46" s="301"/>
      <c r="BY46" s="332"/>
      <c r="BZ46" s="295"/>
      <c r="CA46" s="301"/>
      <c r="CB46" s="301"/>
      <c r="CC46" s="301"/>
      <c r="CD46" s="332"/>
      <c r="CE46" s="295"/>
      <c r="CF46" s="301"/>
      <c r="CG46" s="301"/>
      <c r="CH46" s="301"/>
      <c r="CI46" s="332"/>
      <c r="CJ46" s="295"/>
      <c r="CK46" s="301"/>
      <c r="CL46" s="301"/>
      <c r="CM46" s="301"/>
      <c r="CN46" s="332"/>
      <c r="CO46" s="295"/>
      <c r="CP46" s="301"/>
      <c r="CQ46" s="301"/>
      <c r="CR46" s="301"/>
      <c r="CS46" s="332"/>
      <c r="CT46" s="295"/>
      <c r="CU46" s="301"/>
      <c r="CV46" s="301"/>
      <c r="CW46" s="301"/>
      <c r="CX46" s="332"/>
      <c r="CY46" s="295"/>
      <c r="CZ46" s="301"/>
      <c r="DA46" s="301"/>
      <c r="DB46" s="301"/>
      <c r="DC46" s="332"/>
      <c r="DD46" s="295"/>
      <c r="DE46" s="301"/>
      <c r="DF46" s="301"/>
      <c r="DG46" s="301"/>
      <c r="DH46" s="332"/>
      <c r="DI46" s="295"/>
      <c r="DJ46" s="301"/>
      <c r="DK46" s="301"/>
      <c r="DL46" s="301"/>
      <c r="DM46" s="332"/>
      <c r="DN46" s="295"/>
      <c r="DO46" s="301"/>
      <c r="DP46" s="301"/>
      <c r="DQ46" s="301"/>
      <c r="DR46" s="332"/>
      <c r="DS46" s="295"/>
      <c r="DT46" s="301"/>
      <c r="DU46" s="301"/>
      <c r="DV46" s="301"/>
      <c r="DW46" s="332"/>
      <c r="DX46" s="295"/>
      <c r="DY46" s="301"/>
      <c r="DZ46" s="301"/>
      <c r="EA46" s="301"/>
      <c r="EB46" s="332"/>
      <c r="EC46" s="295"/>
      <c r="ED46" s="301"/>
      <c r="EE46" s="301"/>
      <c r="EF46" s="301"/>
      <c r="EG46" s="332"/>
      <c r="EH46" s="295"/>
      <c r="EI46" s="301"/>
      <c r="EJ46" s="301"/>
      <c r="EK46" s="301"/>
      <c r="EL46" s="332"/>
      <c r="EM46" s="295"/>
      <c r="EN46" s="301"/>
      <c r="EO46" s="301"/>
      <c r="EP46" s="301"/>
      <c r="EQ46" s="332"/>
    </row>
    <row r="47" spans="1:147" ht="13.5" customHeight="1">
      <c r="C47" s="295"/>
      <c r="D47" s="301"/>
      <c r="E47" s="301"/>
      <c r="F47" s="301"/>
      <c r="G47" s="301"/>
      <c r="H47" s="295"/>
      <c r="I47" s="301"/>
      <c r="J47" s="301"/>
      <c r="K47" s="301"/>
      <c r="L47" s="332"/>
      <c r="M47" s="295"/>
      <c r="N47" s="301"/>
      <c r="O47" s="301"/>
      <c r="P47" s="301"/>
      <c r="Q47" s="332"/>
      <c r="R47" s="301"/>
      <c r="S47" s="301"/>
      <c r="T47" s="301"/>
      <c r="U47" s="301"/>
      <c r="V47" s="301"/>
      <c r="W47" s="295"/>
      <c r="X47" s="301"/>
      <c r="Y47" s="301"/>
      <c r="Z47" s="301"/>
      <c r="AA47" s="332"/>
      <c r="AB47" s="295"/>
      <c r="AC47" s="301"/>
      <c r="AD47" s="301"/>
      <c r="AE47" s="301"/>
      <c r="AF47" s="332"/>
      <c r="AG47" s="295"/>
      <c r="AH47" s="301"/>
      <c r="AI47" s="301"/>
      <c r="AJ47" s="301"/>
      <c r="AK47" s="332"/>
      <c r="AL47" s="295"/>
      <c r="AM47" s="301"/>
      <c r="AN47" s="301"/>
      <c r="AO47" s="301"/>
      <c r="AP47" s="332"/>
      <c r="AQ47" s="295"/>
      <c r="AR47" s="301"/>
      <c r="AS47" s="301"/>
      <c r="AT47" s="301"/>
      <c r="AU47" s="332"/>
      <c r="AV47" s="295"/>
      <c r="AW47" s="301"/>
      <c r="AX47" s="301"/>
      <c r="AY47" s="301"/>
      <c r="AZ47" s="332"/>
      <c r="BA47" s="295"/>
      <c r="BB47" s="301"/>
      <c r="BC47" s="301"/>
      <c r="BD47" s="301"/>
      <c r="BE47" s="332"/>
      <c r="BF47" s="295"/>
      <c r="BG47" s="301"/>
      <c r="BH47" s="301"/>
      <c r="BI47" s="301"/>
      <c r="BJ47" s="332"/>
      <c r="BK47" s="295"/>
      <c r="BL47" s="301"/>
      <c r="BM47" s="301"/>
      <c r="BN47" s="301"/>
      <c r="BO47" s="332"/>
      <c r="BP47" s="295"/>
      <c r="BQ47" s="301"/>
      <c r="BR47" s="301"/>
      <c r="BS47" s="301"/>
      <c r="BT47" s="332"/>
      <c r="BU47" s="295"/>
      <c r="BV47" s="301"/>
      <c r="BW47" s="301"/>
      <c r="BX47" s="301"/>
      <c r="BY47" s="332"/>
      <c r="BZ47" s="295"/>
      <c r="CA47" s="301"/>
      <c r="CB47" s="301"/>
      <c r="CC47" s="301"/>
      <c r="CD47" s="332"/>
      <c r="CE47" s="295"/>
      <c r="CF47" s="301"/>
      <c r="CG47" s="301"/>
      <c r="CH47" s="301"/>
      <c r="CI47" s="332"/>
      <c r="CJ47" s="295"/>
      <c r="CK47" s="301"/>
      <c r="CL47" s="301"/>
      <c r="CM47" s="301"/>
      <c r="CN47" s="332"/>
      <c r="CO47" s="295"/>
      <c r="CP47" s="301"/>
      <c r="CQ47" s="301"/>
      <c r="CR47" s="301"/>
      <c r="CS47" s="332"/>
      <c r="CT47" s="295"/>
      <c r="CU47" s="301"/>
      <c r="CV47" s="301"/>
      <c r="CW47" s="301"/>
      <c r="CX47" s="332"/>
      <c r="CY47" s="295"/>
      <c r="CZ47" s="301"/>
      <c r="DA47" s="301"/>
      <c r="DB47" s="301"/>
      <c r="DC47" s="332"/>
      <c r="DD47" s="295"/>
      <c r="DE47" s="301"/>
      <c r="DF47" s="301"/>
      <c r="DG47" s="301"/>
      <c r="DH47" s="332"/>
      <c r="DI47" s="295"/>
      <c r="DJ47" s="301"/>
      <c r="DK47" s="301"/>
      <c r="DL47" s="301"/>
      <c r="DM47" s="332"/>
      <c r="DN47" s="295"/>
      <c r="DO47" s="301"/>
      <c r="DP47" s="301"/>
      <c r="DQ47" s="301"/>
      <c r="DR47" s="332"/>
      <c r="DS47" s="295"/>
      <c r="DT47" s="301"/>
      <c r="DU47" s="301"/>
      <c r="DV47" s="301"/>
      <c r="DW47" s="332"/>
      <c r="DX47" s="295"/>
      <c r="DY47" s="301"/>
      <c r="DZ47" s="301"/>
      <c r="EA47" s="301"/>
      <c r="EB47" s="332"/>
      <c r="EC47" s="295"/>
      <c r="ED47" s="301"/>
      <c r="EE47" s="301"/>
      <c r="EF47" s="301"/>
      <c r="EG47" s="332"/>
      <c r="EH47" s="295"/>
      <c r="EI47" s="301"/>
      <c r="EJ47" s="301"/>
      <c r="EK47" s="301"/>
      <c r="EL47" s="332"/>
      <c r="EM47" s="295"/>
      <c r="EN47" s="301"/>
      <c r="EO47" s="301"/>
      <c r="EP47" s="301"/>
      <c r="EQ47" s="332"/>
    </row>
    <row r="48" spans="1:147" ht="13.5" customHeight="1">
      <c r="C48" s="295"/>
      <c r="D48" s="301"/>
      <c r="E48" s="301"/>
      <c r="F48" s="301"/>
      <c r="G48" s="301"/>
      <c r="H48" s="295"/>
      <c r="I48" s="301"/>
      <c r="J48" s="301"/>
      <c r="K48" s="301"/>
      <c r="L48" s="332"/>
      <c r="M48" s="301"/>
      <c r="N48" s="301"/>
      <c r="O48" s="301"/>
      <c r="P48" s="301"/>
      <c r="Q48" s="301"/>
      <c r="R48" s="301"/>
      <c r="S48" s="301"/>
      <c r="T48" s="301"/>
      <c r="U48" s="301"/>
      <c r="V48" s="301"/>
      <c r="W48" s="295"/>
      <c r="X48" s="301"/>
      <c r="Y48" s="301"/>
      <c r="Z48" s="301"/>
      <c r="AA48" s="332"/>
      <c r="AB48" s="295"/>
      <c r="AC48" s="301"/>
      <c r="AD48" s="301"/>
      <c r="AE48" s="301"/>
      <c r="AF48" s="332"/>
      <c r="AG48" s="295"/>
      <c r="AH48" s="301"/>
      <c r="AI48" s="301"/>
      <c r="AJ48" s="301"/>
      <c r="AK48" s="332"/>
      <c r="AL48" s="295"/>
      <c r="AM48" s="301"/>
      <c r="AN48" s="301"/>
      <c r="AO48" s="301"/>
      <c r="AP48" s="332"/>
      <c r="AQ48" s="295"/>
      <c r="AR48" s="301"/>
      <c r="AS48" s="301"/>
      <c r="AT48" s="301"/>
      <c r="AU48" s="332"/>
      <c r="AV48" s="295"/>
      <c r="AW48" s="301"/>
      <c r="AX48" s="301"/>
      <c r="AY48" s="301"/>
      <c r="AZ48" s="332"/>
      <c r="BA48" s="295"/>
      <c r="BB48" s="301"/>
      <c r="BC48" s="301"/>
      <c r="BD48" s="301"/>
      <c r="BE48" s="332"/>
      <c r="BF48" s="295"/>
      <c r="BG48" s="301"/>
      <c r="BH48" s="301"/>
      <c r="BI48" s="301"/>
      <c r="BJ48" s="332"/>
      <c r="BK48" s="295"/>
      <c r="BL48" s="301"/>
      <c r="BM48" s="301"/>
      <c r="BN48" s="301"/>
      <c r="BO48" s="332"/>
      <c r="BP48" s="295"/>
      <c r="BQ48" s="301"/>
      <c r="BR48" s="301"/>
      <c r="BS48" s="301"/>
      <c r="BT48" s="332"/>
      <c r="BU48" s="295"/>
      <c r="BV48" s="301"/>
      <c r="BW48" s="301"/>
      <c r="BX48" s="301"/>
      <c r="BY48" s="332"/>
      <c r="BZ48" s="295"/>
      <c r="CA48" s="301"/>
      <c r="CB48" s="301"/>
      <c r="CC48" s="301"/>
      <c r="CD48" s="332"/>
      <c r="CE48" s="295"/>
      <c r="CF48" s="301"/>
      <c r="CG48" s="301"/>
      <c r="CH48" s="301"/>
      <c r="CI48" s="332"/>
      <c r="CJ48" s="295"/>
      <c r="CK48" s="301"/>
      <c r="CL48" s="301"/>
      <c r="CM48" s="301"/>
      <c r="CN48" s="332"/>
      <c r="CO48" s="295"/>
      <c r="CP48" s="301"/>
      <c r="CQ48" s="301"/>
      <c r="CR48" s="301"/>
      <c r="CS48" s="332"/>
      <c r="CT48" s="295"/>
      <c r="CU48" s="301"/>
      <c r="CV48" s="301"/>
      <c r="CW48" s="301"/>
      <c r="CX48" s="332"/>
      <c r="CY48" s="295"/>
      <c r="CZ48" s="301"/>
      <c r="DA48" s="301"/>
      <c r="DB48" s="301"/>
      <c r="DC48" s="332"/>
      <c r="DD48" s="295"/>
      <c r="DE48" s="301"/>
      <c r="DF48" s="301"/>
      <c r="DG48" s="301"/>
      <c r="DH48" s="332"/>
      <c r="DI48" s="295"/>
      <c r="DJ48" s="301"/>
      <c r="DK48" s="301"/>
      <c r="DL48" s="301"/>
      <c r="DM48" s="332"/>
      <c r="DN48" s="295"/>
      <c r="DO48" s="301"/>
      <c r="DP48" s="301"/>
      <c r="DQ48" s="301"/>
      <c r="DR48" s="332"/>
      <c r="DS48" s="295"/>
      <c r="DT48" s="301"/>
      <c r="DU48" s="301"/>
      <c r="DV48" s="301"/>
      <c r="DW48" s="332"/>
      <c r="DX48" s="295"/>
      <c r="DY48" s="301"/>
      <c r="DZ48" s="301"/>
      <c r="EA48" s="301"/>
      <c r="EB48" s="332"/>
      <c r="EC48" s="295"/>
      <c r="ED48" s="301"/>
      <c r="EE48" s="301"/>
      <c r="EF48" s="301"/>
      <c r="EG48" s="332"/>
      <c r="EH48" s="295"/>
      <c r="EI48" s="301"/>
      <c r="EJ48" s="301"/>
      <c r="EK48" s="301"/>
      <c r="EL48" s="332"/>
      <c r="EM48" s="295"/>
      <c r="EN48" s="301"/>
      <c r="EO48" s="301"/>
      <c r="EP48" s="301"/>
      <c r="EQ48" s="332"/>
    </row>
    <row r="49" spans="3:147" ht="13.5" customHeight="1">
      <c r="C49" s="295"/>
      <c r="D49" s="301"/>
      <c r="E49" s="301"/>
      <c r="F49" s="301"/>
      <c r="G49" s="301"/>
      <c r="H49" s="295"/>
      <c r="I49" s="301"/>
      <c r="J49" s="301"/>
      <c r="K49" s="301"/>
      <c r="L49" s="332"/>
      <c r="M49" s="301"/>
      <c r="N49" s="301"/>
      <c r="O49" s="301"/>
      <c r="P49" s="301"/>
      <c r="Q49" s="301"/>
      <c r="R49" s="301"/>
      <c r="S49" s="301"/>
      <c r="T49" s="301"/>
      <c r="U49" s="301"/>
      <c r="V49" s="301"/>
      <c r="W49" s="295"/>
      <c r="X49" s="301"/>
      <c r="Y49" s="301"/>
      <c r="Z49" s="301"/>
      <c r="AA49" s="332"/>
      <c r="AB49" s="295"/>
      <c r="AC49" s="301"/>
      <c r="AD49" s="301"/>
      <c r="AE49" s="301"/>
      <c r="AF49" s="332"/>
      <c r="AG49" s="295"/>
      <c r="AH49" s="301"/>
      <c r="AI49" s="301"/>
      <c r="AJ49" s="301"/>
      <c r="AK49" s="332"/>
      <c r="AL49" s="295"/>
      <c r="AM49" s="301"/>
      <c r="AN49" s="301"/>
      <c r="AO49" s="301"/>
      <c r="AP49" s="332"/>
      <c r="AQ49" s="295"/>
      <c r="AR49" s="301"/>
      <c r="AS49" s="301"/>
      <c r="AT49" s="301"/>
      <c r="AU49" s="332"/>
      <c r="AV49" s="295"/>
      <c r="AW49" s="301"/>
      <c r="AX49" s="301"/>
      <c r="AY49" s="301"/>
      <c r="AZ49" s="332"/>
      <c r="BA49" s="295"/>
      <c r="BB49" s="301"/>
      <c r="BC49" s="301"/>
      <c r="BD49" s="301"/>
      <c r="BE49" s="332"/>
      <c r="BF49" s="295"/>
      <c r="BG49" s="301"/>
      <c r="BH49" s="301"/>
      <c r="BI49" s="301"/>
      <c r="BJ49" s="332"/>
      <c r="BK49" s="295"/>
      <c r="BL49" s="301"/>
      <c r="BM49" s="301"/>
      <c r="BN49" s="301"/>
      <c r="BO49" s="332"/>
      <c r="BP49" s="295"/>
      <c r="BQ49" s="301"/>
      <c r="BR49" s="301"/>
      <c r="BS49" s="301"/>
      <c r="BT49" s="332"/>
      <c r="BU49" s="295"/>
      <c r="BV49" s="301"/>
      <c r="BW49" s="301"/>
      <c r="BX49" s="301"/>
      <c r="BY49" s="332"/>
      <c r="BZ49" s="295"/>
      <c r="CA49" s="301"/>
      <c r="CB49" s="301"/>
      <c r="CC49" s="301"/>
      <c r="CD49" s="332"/>
      <c r="CE49" s="295"/>
      <c r="CF49" s="301"/>
      <c r="CG49" s="301"/>
      <c r="CH49" s="301"/>
      <c r="CI49" s="332"/>
      <c r="CJ49" s="295"/>
      <c r="CK49" s="301"/>
      <c r="CL49" s="301"/>
      <c r="CM49" s="301"/>
      <c r="CN49" s="332"/>
      <c r="CO49" s="295"/>
      <c r="CP49" s="301"/>
      <c r="CQ49" s="301"/>
      <c r="CR49" s="301"/>
      <c r="CS49" s="332"/>
      <c r="CT49" s="295"/>
      <c r="CU49" s="301"/>
      <c r="CV49" s="301"/>
      <c r="CW49" s="301"/>
      <c r="CX49" s="332"/>
      <c r="CY49" s="295"/>
      <c r="CZ49" s="301"/>
      <c r="DA49" s="301"/>
      <c r="DB49" s="301"/>
      <c r="DC49" s="332"/>
      <c r="DD49" s="295"/>
      <c r="DE49" s="301"/>
      <c r="DF49" s="301"/>
      <c r="DG49" s="301"/>
      <c r="DH49" s="332"/>
      <c r="DI49" s="295"/>
      <c r="DJ49" s="301"/>
      <c r="DK49" s="301"/>
      <c r="DL49" s="301"/>
      <c r="DM49" s="332"/>
      <c r="DN49" s="295"/>
      <c r="DO49" s="301"/>
      <c r="DP49" s="301"/>
      <c r="DQ49" s="301"/>
      <c r="DR49" s="332"/>
      <c r="DS49" s="295"/>
      <c r="DT49" s="301"/>
      <c r="DU49" s="301"/>
      <c r="DV49" s="301"/>
      <c r="DW49" s="332"/>
      <c r="DX49" s="295"/>
      <c r="DY49" s="301"/>
      <c r="DZ49" s="301"/>
      <c r="EA49" s="301"/>
      <c r="EB49" s="332"/>
      <c r="EC49" s="295"/>
      <c r="ED49" s="301"/>
      <c r="EE49" s="301"/>
      <c r="EF49" s="301"/>
      <c r="EG49" s="332"/>
      <c r="EH49" s="295"/>
      <c r="EI49" s="301"/>
      <c r="EJ49" s="301"/>
      <c r="EK49" s="301"/>
      <c r="EL49" s="332"/>
      <c r="EM49" s="295"/>
      <c r="EN49" s="301"/>
      <c r="EO49" s="301"/>
      <c r="EP49" s="301"/>
      <c r="EQ49" s="332"/>
    </row>
    <row r="50" spans="3:147" ht="13.5" customHeight="1">
      <c r="C50" s="295"/>
      <c r="D50" s="301"/>
      <c r="E50" s="301"/>
      <c r="F50" s="301"/>
      <c r="G50" s="301"/>
      <c r="H50" s="295"/>
      <c r="I50" s="301"/>
      <c r="J50" s="301"/>
      <c r="K50" s="301"/>
      <c r="L50" s="332"/>
      <c r="M50" s="301"/>
      <c r="N50" s="301"/>
      <c r="O50" s="301"/>
      <c r="P50" s="301"/>
      <c r="Q50" s="301"/>
      <c r="R50" s="301"/>
      <c r="S50" s="301"/>
      <c r="T50" s="301"/>
      <c r="U50" s="301"/>
      <c r="V50" s="301"/>
      <c r="W50" s="295"/>
      <c r="X50" s="301"/>
      <c r="Y50" s="301"/>
      <c r="Z50" s="301"/>
      <c r="AA50" s="332"/>
      <c r="AB50" s="295"/>
      <c r="AC50" s="301"/>
      <c r="AD50" s="301"/>
      <c r="AE50" s="301"/>
      <c r="AF50" s="332"/>
      <c r="AG50" s="295"/>
      <c r="AH50" s="301"/>
      <c r="AI50" s="301"/>
      <c r="AJ50" s="301"/>
      <c r="AK50" s="332"/>
      <c r="AL50" s="295"/>
      <c r="AM50" s="301"/>
      <c r="AN50" s="301"/>
      <c r="AO50" s="301"/>
      <c r="AP50" s="332"/>
      <c r="AQ50" s="295"/>
      <c r="AR50" s="301"/>
      <c r="AS50" s="301"/>
      <c r="AT50" s="301"/>
      <c r="AU50" s="332"/>
      <c r="AV50" s="295"/>
      <c r="AW50" s="301"/>
      <c r="AX50" s="301"/>
      <c r="AY50" s="301"/>
      <c r="AZ50" s="332"/>
      <c r="BA50" s="295"/>
      <c r="BB50" s="301"/>
      <c r="BC50" s="301"/>
      <c r="BD50" s="301"/>
      <c r="BE50" s="332"/>
      <c r="BF50" s="295"/>
      <c r="BG50" s="301"/>
      <c r="BH50" s="301"/>
      <c r="BI50" s="301"/>
      <c r="BJ50" s="332"/>
      <c r="BK50" s="295"/>
      <c r="BL50" s="301"/>
      <c r="BM50" s="301"/>
      <c r="BN50" s="301"/>
      <c r="BO50" s="332"/>
      <c r="BP50" s="295"/>
      <c r="BQ50" s="301"/>
      <c r="BR50" s="301"/>
      <c r="BS50" s="301"/>
      <c r="BT50" s="332"/>
      <c r="BU50" s="295"/>
      <c r="BV50" s="301"/>
      <c r="BW50" s="301"/>
      <c r="BX50" s="301"/>
      <c r="BY50" s="332"/>
      <c r="BZ50" s="295"/>
      <c r="CA50" s="301"/>
      <c r="CB50" s="301"/>
      <c r="CC50" s="301"/>
      <c r="CD50" s="332"/>
      <c r="CE50" s="295"/>
      <c r="CF50" s="301"/>
      <c r="CG50" s="301"/>
      <c r="CH50" s="301"/>
      <c r="CI50" s="332"/>
      <c r="CJ50" s="295"/>
      <c r="CK50" s="301"/>
      <c r="CL50" s="301"/>
      <c r="CM50" s="301"/>
      <c r="CN50" s="332"/>
      <c r="CO50" s="295"/>
      <c r="CP50" s="301"/>
      <c r="CQ50" s="301"/>
      <c r="CR50" s="301"/>
      <c r="CS50" s="332"/>
      <c r="CT50" s="295"/>
      <c r="CU50" s="301"/>
      <c r="CV50" s="301"/>
      <c r="CW50" s="301"/>
      <c r="CX50" s="332"/>
      <c r="CY50" s="295"/>
      <c r="CZ50" s="301"/>
      <c r="DA50" s="301"/>
      <c r="DB50" s="301"/>
      <c r="DC50" s="332"/>
      <c r="DD50" s="295"/>
      <c r="DE50" s="301"/>
      <c r="DF50" s="301"/>
      <c r="DG50" s="301"/>
      <c r="DH50" s="332"/>
      <c r="DI50" s="295"/>
      <c r="DJ50" s="301"/>
      <c r="DK50" s="301"/>
      <c r="DL50" s="301"/>
      <c r="DM50" s="332"/>
      <c r="DN50" s="295"/>
      <c r="DO50" s="301"/>
      <c r="DP50" s="301"/>
      <c r="DQ50" s="301"/>
      <c r="DR50" s="332"/>
      <c r="DS50" s="295"/>
      <c r="DT50" s="301"/>
      <c r="DU50" s="301"/>
      <c r="DV50" s="301"/>
      <c r="DW50" s="332"/>
      <c r="DX50" s="295"/>
      <c r="DY50" s="301"/>
      <c r="DZ50" s="301"/>
      <c r="EA50" s="301"/>
      <c r="EB50" s="332"/>
      <c r="EC50" s="295"/>
      <c r="ED50" s="301"/>
      <c r="EE50" s="301"/>
      <c r="EF50" s="301"/>
      <c r="EG50" s="332"/>
      <c r="EH50" s="295"/>
      <c r="EI50" s="301"/>
      <c r="EJ50" s="301"/>
      <c r="EK50" s="301"/>
      <c r="EL50" s="332"/>
      <c r="EM50" s="295"/>
      <c r="EN50" s="301"/>
      <c r="EO50" s="301"/>
      <c r="EP50" s="301"/>
      <c r="EQ50" s="332"/>
    </row>
    <row r="51" spans="3:147" ht="13.5" customHeight="1">
      <c r="C51" s="295"/>
      <c r="D51" s="301"/>
      <c r="E51" s="301"/>
      <c r="F51" s="301"/>
      <c r="G51" s="301"/>
      <c r="H51" s="295"/>
      <c r="I51" s="301"/>
      <c r="J51" s="301"/>
      <c r="K51" s="301"/>
      <c r="L51" s="332"/>
      <c r="M51" s="301"/>
      <c r="N51" s="301"/>
      <c r="O51" s="301"/>
      <c r="P51" s="301"/>
      <c r="Q51" s="301"/>
      <c r="R51" s="301"/>
      <c r="S51" s="301"/>
      <c r="T51" s="301"/>
      <c r="U51" s="301"/>
      <c r="V51" s="301"/>
      <c r="W51" s="295"/>
      <c r="X51" s="301"/>
      <c r="Y51" s="301"/>
      <c r="Z51" s="301"/>
      <c r="AA51" s="332"/>
      <c r="AB51" s="295"/>
      <c r="AC51" s="301"/>
      <c r="AD51" s="301"/>
      <c r="AE51" s="301"/>
      <c r="AF51" s="332"/>
      <c r="AG51" s="295"/>
      <c r="AH51" s="301"/>
      <c r="AI51" s="301"/>
      <c r="AJ51" s="301"/>
      <c r="AK51" s="332"/>
      <c r="AL51" s="295"/>
      <c r="AM51" s="301"/>
      <c r="AN51" s="301"/>
      <c r="AO51" s="301"/>
      <c r="AP51" s="332"/>
      <c r="AQ51" s="295"/>
      <c r="AR51" s="301"/>
      <c r="AS51" s="301"/>
      <c r="AT51" s="301"/>
      <c r="AU51" s="332"/>
      <c r="AV51" s="295"/>
      <c r="AW51" s="301"/>
      <c r="AX51" s="301"/>
      <c r="AY51" s="301"/>
      <c r="AZ51" s="332"/>
      <c r="BA51" s="295"/>
      <c r="BB51" s="301"/>
      <c r="BC51" s="301"/>
      <c r="BD51" s="301"/>
      <c r="BE51" s="332"/>
      <c r="BF51" s="295"/>
      <c r="BG51" s="301"/>
      <c r="BH51" s="301"/>
      <c r="BI51" s="301"/>
      <c r="BJ51" s="332"/>
      <c r="BK51" s="295"/>
      <c r="BL51" s="301"/>
      <c r="BM51" s="301"/>
      <c r="BN51" s="301"/>
      <c r="BO51" s="332"/>
      <c r="BP51" s="295"/>
      <c r="BQ51" s="301"/>
      <c r="BR51" s="301"/>
      <c r="BS51" s="301"/>
      <c r="BT51" s="332"/>
      <c r="BU51" s="295"/>
      <c r="BV51" s="301"/>
      <c r="BW51" s="301"/>
      <c r="BX51" s="301"/>
      <c r="BY51" s="332"/>
      <c r="BZ51" s="295"/>
      <c r="CA51" s="301"/>
      <c r="CB51" s="301"/>
      <c r="CC51" s="301"/>
      <c r="CD51" s="332"/>
      <c r="CE51" s="295"/>
      <c r="CF51" s="301"/>
      <c r="CG51" s="301"/>
      <c r="CH51" s="301"/>
      <c r="CI51" s="332"/>
      <c r="CJ51" s="295"/>
      <c r="CK51" s="301"/>
      <c r="CL51" s="301"/>
      <c r="CM51" s="301"/>
      <c r="CN51" s="332"/>
      <c r="CO51" s="295"/>
      <c r="CP51" s="301"/>
      <c r="CQ51" s="301"/>
      <c r="CR51" s="301"/>
      <c r="CS51" s="332"/>
      <c r="CT51" s="295"/>
      <c r="CU51" s="301"/>
      <c r="CV51" s="301"/>
      <c r="CW51" s="301"/>
      <c r="CX51" s="332"/>
      <c r="CY51" s="295"/>
      <c r="CZ51" s="301"/>
      <c r="DA51" s="301"/>
      <c r="DB51" s="301"/>
      <c r="DC51" s="332"/>
      <c r="DD51" s="295"/>
      <c r="DE51" s="301"/>
      <c r="DF51" s="301"/>
      <c r="DG51" s="301"/>
      <c r="DH51" s="332"/>
      <c r="DI51" s="295"/>
      <c r="DJ51" s="301"/>
      <c r="DK51" s="301"/>
      <c r="DL51" s="301"/>
      <c r="DM51" s="332"/>
      <c r="DN51" s="295"/>
      <c r="DO51" s="301"/>
      <c r="DP51" s="301"/>
      <c r="DQ51" s="301"/>
      <c r="DR51" s="332"/>
      <c r="DS51" s="295"/>
      <c r="DT51" s="301"/>
      <c r="DU51" s="301"/>
      <c r="DV51" s="301"/>
      <c r="DW51" s="332"/>
      <c r="DX51" s="295"/>
      <c r="DY51" s="301"/>
      <c r="DZ51" s="301"/>
      <c r="EA51" s="301"/>
      <c r="EB51" s="332"/>
      <c r="EC51" s="295"/>
      <c r="ED51" s="301"/>
      <c r="EE51" s="301"/>
      <c r="EF51" s="301"/>
      <c r="EG51" s="332"/>
      <c r="EH51" s="295"/>
      <c r="EI51" s="301"/>
      <c r="EJ51" s="301"/>
      <c r="EK51" s="301"/>
      <c r="EL51" s="332"/>
      <c r="EM51" s="295"/>
      <c r="EN51" s="301"/>
      <c r="EO51" s="301"/>
      <c r="EP51" s="301"/>
      <c r="EQ51" s="332"/>
    </row>
    <row r="52" spans="3:147" ht="13.5" customHeight="1">
      <c r="C52" s="295"/>
      <c r="D52" s="301"/>
      <c r="E52" s="301"/>
      <c r="F52" s="301"/>
      <c r="G52" s="301"/>
      <c r="H52" s="295"/>
      <c r="I52" s="301"/>
      <c r="J52" s="301"/>
      <c r="K52" s="301"/>
      <c r="L52" s="332"/>
      <c r="M52" s="301"/>
      <c r="N52" s="301"/>
      <c r="O52" s="301"/>
      <c r="P52" s="301"/>
      <c r="Q52" s="301"/>
      <c r="R52" s="301"/>
      <c r="S52" s="301"/>
      <c r="T52" s="301"/>
      <c r="U52" s="301"/>
      <c r="V52" s="301"/>
      <c r="W52" s="295"/>
      <c r="X52" s="301"/>
      <c r="Y52" s="301"/>
      <c r="Z52" s="301"/>
      <c r="AA52" s="332"/>
      <c r="AB52" s="295"/>
      <c r="AC52" s="301"/>
      <c r="AD52" s="301"/>
      <c r="AE52" s="301"/>
      <c r="AF52" s="332"/>
      <c r="AG52" s="295"/>
      <c r="AH52" s="301"/>
      <c r="AI52" s="301"/>
      <c r="AJ52" s="301"/>
      <c r="AK52" s="332"/>
      <c r="AL52" s="295"/>
      <c r="AM52" s="301"/>
      <c r="AN52" s="301"/>
      <c r="AO52" s="301"/>
      <c r="AP52" s="332"/>
      <c r="AQ52" s="295"/>
      <c r="AR52" s="301"/>
      <c r="AS52" s="301"/>
      <c r="AT52" s="301"/>
      <c r="AU52" s="332"/>
      <c r="AV52" s="295"/>
      <c r="AW52" s="301"/>
      <c r="AX52" s="301"/>
      <c r="AY52" s="301"/>
      <c r="AZ52" s="332"/>
      <c r="BA52" s="295"/>
      <c r="BB52" s="301"/>
      <c r="BC52" s="301"/>
      <c r="BD52" s="301"/>
      <c r="BE52" s="332"/>
      <c r="BF52" s="295"/>
      <c r="BG52" s="301"/>
      <c r="BH52" s="301"/>
      <c r="BI52" s="301"/>
      <c r="BJ52" s="332"/>
      <c r="BK52" s="295"/>
      <c r="BL52" s="301"/>
      <c r="BM52" s="301"/>
      <c r="BN52" s="301"/>
      <c r="BO52" s="332"/>
      <c r="BP52" s="295"/>
      <c r="BQ52" s="301"/>
      <c r="BR52" s="301"/>
      <c r="BS52" s="301"/>
      <c r="BT52" s="332"/>
      <c r="BU52" s="295"/>
      <c r="BV52" s="301"/>
      <c r="BW52" s="301"/>
      <c r="BX52" s="301"/>
      <c r="BY52" s="332"/>
      <c r="BZ52" s="295"/>
      <c r="CA52" s="301"/>
      <c r="CB52" s="301"/>
      <c r="CC52" s="301"/>
      <c r="CD52" s="332"/>
      <c r="CE52" s="295"/>
      <c r="CF52" s="301"/>
      <c r="CG52" s="301"/>
      <c r="CH52" s="301"/>
      <c r="CI52" s="332"/>
      <c r="CJ52" s="295"/>
      <c r="CK52" s="301"/>
      <c r="CL52" s="301"/>
      <c r="CM52" s="301"/>
      <c r="CN52" s="332"/>
      <c r="CO52" s="295"/>
      <c r="CP52" s="301"/>
      <c r="CQ52" s="301"/>
      <c r="CR52" s="301"/>
      <c r="CS52" s="332"/>
      <c r="CT52" s="295"/>
      <c r="CU52" s="301"/>
      <c r="CV52" s="301"/>
      <c r="CW52" s="301"/>
      <c r="CX52" s="332"/>
      <c r="CY52" s="295"/>
      <c r="CZ52" s="301"/>
      <c r="DA52" s="301"/>
      <c r="DB52" s="301"/>
      <c r="DC52" s="332"/>
      <c r="DD52" s="295"/>
      <c r="DE52" s="301"/>
      <c r="DF52" s="301"/>
      <c r="DG52" s="301"/>
      <c r="DH52" s="332"/>
      <c r="DI52" s="295"/>
      <c r="DJ52" s="301"/>
      <c r="DK52" s="301"/>
      <c r="DL52" s="301"/>
      <c r="DM52" s="332"/>
      <c r="DN52" s="295"/>
      <c r="DO52" s="301"/>
      <c r="DP52" s="301"/>
      <c r="DQ52" s="301"/>
      <c r="DR52" s="332"/>
      <c r="DS52" s="295"/>
      <c r="DT52" s="301"/>
      <c r="DU52" s="301"/>
      <c r="DV52" s="301"/>
      <c r="DW52" s="332"/>
      <c r="DX52" s="295"/>
      <c r="DY52" s="301"/>
      <c r="DZ52" s="301"/>
      <c r="EA52" s="301"/>
      <c r="EB52" s="332"/>
      <c r="EC52" s="295"/>
      <c r="ED52" s="301"/>
      <c r="EE52" s="301"/>
      <c r="EF52" s="301"/>
      <c r="EG52" s="332"/>
      <c r="EH52" s="295"/>
      <c r="EI52" s="301"/>
      <c r="EJ52" s="301"/>
      <c r="EK52" s="301"/>
      <c r="EL52" s="332"/>
      <c r="EM52" s="295"/>
      <c r="EN52" s="301"/>
      <c r="EO52" s="301"/>
      <c r="EP52" s="301"/>
      <c r="EQ52" s="332"/>
    </row>
    <row r="53" spans="3:147" ht="13.5" customHeight="1">
      <c r="C53" s="295"/>
      <c r="D53" s="301"/>
      <c r="E53" s="301"/>
      <c r="F53" s="301"/>
      <c r="G53" s="301"/>
      <c r="H53" s="295"/>
      <c r="I53" s="301"/>
      <c r="J53" s="301"/>
      <c r="K53" s="301"/>
      <c r="L53" s="332"/>
      <c r="M53" s="301"/>
      <c r="N53" s="301"/>
      <c r="O53" s="301"/>
      <c r="P53" s="301"/>
      <c r="Q53" s="301"/>
      <c r="R53" s="301"/>
      <c r="S53" s="301"/>
      <c r="T53" s="301"/>
      <c r="U53" s="301"/>
      <c r="V53" s="301"/>
      <c r="W53" s="295"/>
      <c r="X53" s="301"/>
      <c r="Y53" s="301"/>
      <c r="Z53" s="301"/>
      <c r="AA53" s="332"/>
      <c r="AB53" s="295"/>
      <c r="AC53" s="301"/>
      <c r="AD53" s="301"/>
      <c r="AE53" s="301"/>
      <c r="AF53" s="332"/>
      <c r="AG53" s="295"/>
      <c r="AH53" s="301"/>
      <c r="AI53" s="301"/>
      <c r="AJ53" s="301"/>
      <c r="AK53" s="332"/>
      <c r="AL53" s="295"/>
      <c r="AM53" s="301"/>
      <c r="AN53" s="301"/>
      <c r="AO53" s="301"/>
      <c r="AP53" s="332"/>
      <c r="AQ53" s="295"/>
      <c r="AR53" s="301"/>
      <c r="AS53" s="301"/>
      <c r="AT53" s="301"/>
      <c r="AU53" s="332"/>
      <c r="AV53" s="295"/>
      <c r="AW53" s="301"/>
      <c r="AX53" s="301"/>
      <c r="AY53" s="301"/>
      <c r="AZ53" s="332"/>
      <c r="BA53" s="295"/>
      <c r="BB53" s="301"/>
      <c r="BC53" s="301"/>
      <c r="BD53" s="301"/>
      <c r="BE53" s="332"/>
      <c r="BF53" s="295"/>
      <c r="BG53" s="301"/>
      <c r="BH53" s="301"/>
      <c r="BI53" s="301"/>
      <c r="BJ53" s="332"/>
      <c r="BK53" s="295"/>
      <c r="BL53" s="301"/>
      <c r="BM53" s="301"/>
      <c r="BN53" s="301"/>
      <c r="BO53" s="332"/>
      <c r="BP53" s="295"/>
      <c r="BQ53" s="301"/>
      <c r="BR53" s="301"/>
      <c r="BS53" s="301"/>
      <c r="BT53" s="332"/>
      <c r="BU53" s="295"/>
      <c r="BV53" s="301"/>
      <c r="BW53" s="301"/>
      <c r="BX53" s="301"/>
      <c r="BY53" s="332"/>
      <c r="BZ53" s="295"/>
      <c r="CA53" s="301"/>
      <c r="CB53" s="301"/>
      <c r="CC53" s="301"/>
      <c r="CD53" s="332"/>
      <c r="CE53" s="295"/>
      <c r="CF53" s="301"/>
      <c r="CG53" s="301"/>
      <c r="CH53" s="301"/>
      <c r="CI53" s="332"/>
      <c r="CJ53" s="295"/>
      <c r="CK53" s="301"/>
      <c r="CL53" s="301"/>
      <c r="CM53" s="301"/>
      <c r="CN53" s="332"/>
      <c r="CO53" s="295"/>
      <c r="CP53" s="301"/>
      <c r="CQ53" s="301"/>
      <c r="CR53" s="301"/>
      <c r="CS53" s="332"/>
      <c r="CT53" s="295"/>
      <c r="CU53" s="301"/>
      <c r="CV53" s="301"/>
      <c r="CW53" s="301"/>
      <c r="CX53" s="332"/>
      <c r="CY53" s="295"/>
      <c r="CZ53" s="301"/>
      <c r="DA53" s="301"/>
      <c r="DB53" s="301"/>
      <c r="DC53" s="332"/>
      <c r="DD53" s="295"/>
      <c r="DE53" s="301"/>
      <c r="DF53" s="301"/>
      <c r="DG53" s="301"/>
      <c r="DH53" s="332"/>
      <c r="DI53" s="295"/>
      <c r="DJ53" s="301"/>
      <c r="DK53" s="301"/>
      <c r="DL53" s="301"/>
      <c r="DM53" s="332"/>
      <c r="DN53" s="295"/>
      <c r="DO53" s="301"/>
      <c r="DP53" s="301"/>
      <c r="DQ53" s="301"/>
      <c r="DR53" s="332"/>
      <c r="DS53" s="295"/>
      <c r="DT53" s="301"/>
      <c r="DU53" s="301"/>
      <c r="DV53" s="301"/>
      <c r="DW53" s="332"/>
      <c r="DX53" s="295"/>
      <c r="DY53" s="301"/>
      <c r="DZ53" s="301"/>
      <c r="EA53" s="301"/>
      <c r="EB53" s="332"/>
      <c r="EC53" s="295"/>
      <c r="ED53" s="301"/>
      <c r="EE53" s="301"/>
      <c r="EF53" s="301"/>
      <c r="EG53" s="332"/>
      <c r="EH53" s="295"/>
      <c r="EI53" s="301"/>
      <c r="EJ53" s="301"/>
      <c r="EK53" s="301"/>
      <c r="EL53" s="332"/>
      <c r="EM53" s="295"/>
      <c r="EN53" s="301"/>
      <c r="EO53" s="301"/>
      <c r="EP53" s="301"/>
      <c r="EQ53" s="332"/>
    </row>
    <row r="54" spans="3:147" ht="13.5" customHeight="1">
      <c r="C54" s="295"/>
      <c r="D54" s="301"/>
      <c r="E54" s="301"/>
      <c r="F54" s="301"/>
      <c r="G54" s="301"/>
      <c r="H54" s="295"/>
      <c r="I54" s="301"/>
      <c r="J54" s="301"/>
      <c r="K54" s="301"/>
      <c r="L54" s="332"/>
      <c r="M54" s="301"/>
      <c r="N54" s="301"/>
      <c r="O54" s="301"/>
      <c r="P54" s="301"/>
      <c r="Q54" s="301"/>
      <c r="R54" s="301"/>
      <c r="S54" s="301"/>
      <c r="T54" s="301"/>
      <c r="U54" s="301"/>
      <c r="V54" s="301"/>
      <c r="W54" s="295"/>
      <c r="X54" s="301"/>
      <c r="Y54" s="301"/>
      <c r="Z54" s="301"/>
      <c r="AA54" s="332"/>
      <c r="AB54" s="295"/>
      <c r="AC54" s="301"/>
      <c r="AD54" s="301"/>
      <c r="AE54" s="301"/>
      <c r="AF54" s="332"/>
      <c r="AG54" s="295"/>
      <c r="AH54" s="301"/>
      <c r="AI54" s="301"/>
      <c r="AJ54" s="301"/>
      <c r="AK54" s="332"/>
      <c r="AL54" s="295"/>
      <c r="AM54" s="301"/>
      <c r="AN54" s="301"/>
      <c r="AO54" s="301"/>
      <c r="AP54" s="332"/>
      <c r="AQ54" s="295"/>
      <c r="AR54" s="301"/>
      <c r="AS54" s="301"/>
      <c r="AT54" s="301"/>
      <c r="AU54" s="332"/>
      <c r="AV54" s="295"/>
      <c r="AW54" s="301"/>
      <c r="AX54" s="301"/>
      <c r="AY54" s="301"/>
      <c r="AZ54" s="332"/>
      <c r="BA54" s="295"/>
      <c r="BB54" s="301"/>
      <c r="BC54" s="301"/>
      <c r="BD54" s="301"/>
      <c r="BE54" s="332"/>
      <c r="BF54" s="295"/>
      <c r="BG54" s="301"/>
      <c r="BH54" s="301"/>
      <c r="BI54" s="301"/>
      <c r="BJ54" s="332"/>
      <c r="BK54" s="295"/>
      <c r="BL54" s="301"/>
      <c r="BM54" s="301"/>
      <c r="BN54" s="301"/>
      <c r="BO54" s="332"/>
      <c r="BP54" s="295"/>
      <c r="BQ54" s="301"/>
      <c r="BR54" s="301"/>
      <c r="BS54" s="301"/>
      <c r="BT54" s="332"/>
      <c r="BU54" s="295"/>
      <c r="BV54" s="301"/>
      <c r="BW54" s="301"/>
      <c r="BX54" s="301"/>
      <c r="BY54" s="332"/>
      <c r="BZ54" s="295"/>
      <c r="CA54" s="301"/>
      <c r="CB54" s="301"/>
      <c r="CC54" s="301"/>
      <c r="CD54" s="332"/>
      <c r="CE54" s="295"/>
      <c r="CF54" s="301"/>
      <c r="CG54" s="301"/>
      <c r="CH54" s="301"/>
      <c r="CI54" s="332"/>
      <c r="CJ54" s="295"/>
      <c r="CK54" s="301"/>
      <c r="CL54" s="301"/>
      <c r="CM54" s="301"/>
      <c r="CN54" s="332"/>
      <c r="CO54" s="295"/>
      <c r="CP54" s="301"/>
      <c r="CQ54" s="301"/>
      <c r="CR54" s="301"/>
      <c r="CS54" s="332"/>
      <c r="CT54" s="295"/>
      <c r="CU54" s="301"/>
      <c r="CV54" s="301"/>
      <c r="CW54" s="301"/>
      <c r="CX54" s="332"/>
      <c r="CY54" s="295"/>
      <c r="CZ54" s="301"/>
      <c r="DA54" s="301"/>
      <c r="DB54" s="301"/>
      <c r="DC54" s="332"/>
      <c r="DD54" s="295"/>
      <c r="DE54" s="301"/>
      <c r="DF54" s="301"/>
      <c r="DG54" s="301"/>
      <c r="DH54" s="332"/>
      <c r="DI54" s="295"/>
      <c r="DJ54" s="301"/>
      <c r="DK54" s="301"/>
      <c r="DL54" s="301"/>
      <c r="DM54" s="332"/>
      <c r="DN54" s="295"/>
      <c r="DO54" s="301"/>
      <c r="DP54" s="301"/>
      <c r="DQ54" s="301"/>
      <c r="DR54" s="332"/>
      <c r="DS54" s="295"/>
      <c r="DT54" s="301"/>
      <c r="DU54" s="301"/>
      <c r="DV54" s="301"/>
      <c r="DW54" s="332"/>
      <c r="DX54" s="295"/>
      <c r="DY54" s="301"/>
      <c r="DZ54" s="301"/>
      <c r="EA54" s="301"/>
      <c r="EB54" s="332"/>
      <c r="EC54" s="295"/>
      <c r="ED54" s="301"/>
      <c r="EE54" s="301"/>
      <c r="EF54" s="301"/>
      <c r="EG54" s="332"/>
      <c r="EH54" s="295"/>
      <c r="EI54" s="301"/>
      <c r="EJ54" s="301"/>
      <c r="EK54" s="301"/>
      <c r="EL54" s="332"/>
      <c r="EM54" s="295"/>
      <c r="EN54" s="301"/>
      <c r="EO54" s="301"/>
      <c r="EP54" s="301"/>
      <c r="EQ54" s="332"/>
    </row>
    <row r="55" spans="3:147" ht="13.5" customHeight="1">
      <c r="C55" s="295"/>
      <c r="D55" s="301"/>
      <c r="E55" s="301"/>
      <c r="F55" s="301"/>
      <c r="G55" s="301"/>
      <c r="H55" s="295"/>
      <c r="I55" s="301"/>
      <c r="J55" s="301"/>
      <c r="K55" s="301"/>
      <c r="L55" s="332"/>
      <c r="M55" s="301"/>
      <c r="N55" s="301"/>
      <c r="O55" s="301"/>
      <c r="P55" s="301"/>
      <c r="Q55" s="301"/>
      <c r="R55" s="301"/>
      <c r="S55" s="301"/>
      <c r="T55" s="301"/>
      <c r="U55" s="301"/>
      <c r="V55" s="301"/>
      <c r="W55" s="295"/>
      <c r="X55" s="301"/>
      <c r="Y55" s="301"/>
      <c r="Z55" s="301"/>
      <c r="AA55" s="332"/>
      <c r="AB55" s="295"/>
      <c r="AC55" s="301"/>
      <c r="AD55" s="301"/>
      <c r="AE55" s="301"/>
      <c r="AF55" s="332"/>
      <c r="AG55" s="295"/>
      <c r="AH55" s="301"/>
      <c r="AI55" s="301"/>
      <c r="AJ55" s="301"/>
      <c r="AK55" s="332"/>
      <c r="AL55" s="295"/>
      <c r="AM55" s="301"/>
      <c r="AN55" s="301"/>
      <c r="AO55" s="301"/>
      <c r="AP55" s="332"/>
      <c r="AQ55" s="295"/>
      <c r="AR55" s="301"/>
      <c r="AS55" s="301"/>
      <c r="AT55" s="301"/>
      <c r="AU55" s="332"/>
      <c r="AV55" s="295"/>
      <c r="AW55" s="301"/>
      <c r="AX55" s="301"/>
      <c r="AY55" s="301"/>
      <c r="AZ55" s="332"/>
      <c r="BA55" s="295"/>
      <c r="BB55" s="301"/>
      <c r="BC55" s="301"/>
      <c r="BD55" s="301"/>
      <c r="BE55" s="332"/>
      <c r="BF55" s="295"/>
      <c r="BG55" s="301"/>
      <c r="BH55" s="301"/>
      <c r="BI55" s="301"/>
      <c r="BJ55" s="332"/>
      <c r="BK55" s="295"/>
      <c r="BL55" s="301"/>
      <c r="BM55" s="301"/>
      <c r="BN55" s="301"/>
      <c r="BO55" s="332"/>
      <c r="BP55" s="295"/>
      <c r="BQ55" s="301"/>
      <c r="BR55" s="301"/>
      <c r="BS55" s="301"/>
      <c r="BT55" s="332"/>
      <c r="BU55" s="295"/>
      <c r="BV55" s="301"/>
      <c r="BW55" s="301"/>
      <c r="BX55" s="301"/>
      <c r="BY55" s="332"/>
      <c r="BZ55" s="295"/>
      <c r="CA55" s="301"/>
      <c r="CB55" s="301"/>
      <c r="CC55" s="301"/>
      <c r="CD55" s="332"/>
      <c r="CE55" s="295"/>
      <c r="CF55" s="301"/>
      <c r="CG55" s="301"/>
      <c r="CH55" s="301"/>
      <c r="CI55" s="332"/>
      <c r="CJ55" s="295"/>
      <c r="CK55" s="301"/>
      <c r="CL55" s="301"/>
      <c r="CM55" s="301"/>
      <c r="CN55" s="332"/>
      <c r="CO55" s="295"/>
      <c r="CP55" s="301"/>
      <c r="CQ55" s="301"/>
      <c r="CR55" s="301"/>
      <c r="CS55" s="332"/>
      <c r="CT55" s="295"/>
      <c r="CU55" s="301"/>
      <c r="CV55" s="301"/>
      <c r="CW55" s="301"/>
      <c r="CX55" s="332"/>
      <c r="CY55" s="295"/>
      <c r="CZ55" s="301"/>
      <c r="DA55" s="301"/>
      <c r="DB55" s="301"/>
      <c r="DC55" s="332"/>
      <c r="DD55" s="295"/>
      <c r="DE55" s="301"/>
      <c r="DF55" s="301"/>
      <c r="DG55" s="301"/>
      <c r="DH55" s="332"/>
      <c r="DI55" s="295"/>
      <c r="DJ55" s="301"/>
      <c r="DK55" s="301"/>
      <c r="DL55" s="301"/>
      <c r="DM55" s="332"/>
      <c r="DN55" s="295"/>
      <c r="DO55" s="301"/>
      <c r="DP55" s="301"/>
      <c r="DQ55" s="301"/>
      <c r="DR55" s="332"/>
      <c r="DS55" s="295"/>
      <c r="DT55" s="301"/>
      <c r="DU55" s="301"/>
      <c r="DV55" s="301"/>
      <c r="DW55" s="332"/>
      <c r="DX55" s="295"/>
      <c r="DY55" s="301"/>
      <c r="DZ55" s="301"/>
      <c r="EA55" s="301"/>
      <c r="EB55" s="332"/>
      <c r="EC55" s="295"/>
      <c r="ED55" s="301"/>
      <c r="EE55" s="301"/>
      <c r="EF55" s="301"/>
      <c r="EG55" s="332"/>
      <c r="EH55" s="295"/>
      <c r="EI55" s="301"/>
      <c r="EJ55" s="301"/>
      <c r="EK55" s="301"/>
      <c r="EL55" s="332"/>
      <c r="EM55" s="295"/>
      <c r="EN55" s="301"/>
      <c r="EO55" s="301"/>
      <c r="EP55" s="301"/>
      <c r="EQ55" s="332"/>
    </row>
    <row r="56" spans="3:147" ht="13.5" customHeight="1">
      <c r="C56" s="295"/>
      <c r="D56" s="301"/>
      <c r="E56" s="301"/>
      <c r="F56" s="301"/>
      <c r="G56" s="301"/>
      <c r="H56" s="295"/>
      <c r="I56" s="301"/>
      <c r="J56" s="301"/>
      <c r="K56" s="301"/>
      <c r="L56" s="332"/>
      <c r="M56" s="301"/>
      <c r="N56" s="301"/>
      <c r="O56" s="301"/>
      <c r="P56" s="301"/>
      <c r="Q56" s="301"/>
      <c r="R56" s="301"/>
      <c r="S56" s="301"/>
      <c r="T56" s="301"/>
      <c r="U56" s="301"/>
      <c r="V56" s="301"/>
      <c r="W56" s="295"/>
      <c r="X56" s="301"/>
      <c r="Y56" s="301"/>
      <c r="Z56" s="301"/>
      <c r="AA56" s="332"/>
      <c r="AB56" s="295"/>
      <c r="AC56" s="301"/>
      <c r="AD56" s="301"/>
      <c r="AE56" s="301"/>
      <c r="AF56" s="332"/>
      <c r="AG56" s="295"/>
      <c r="AH56" s="301"/>
      <c r="AI56" s="301"/>
      <c r="AJ56" s="301"/>
      <c r="AK56" s="332"/>
      <c r="AL56" s="295"/>
      <c r="AM56" s="301"/>
      <c r="AN56" s="301"/>
      <c r="AO56" s="301"/>
      <c r="AP56" s="332"/>
      <c r="AQ56" s="295"/>
      <c r="AR56" s="301"/>
      <c r="AS56" s="301"/>
      <c r="AT56" s="301"/>
      <c r="AU56" s="332"/>
      <c r="AV56" s="295"/>
      <c r="AW56" s="301"/>
      <c r="AX56" s="301"/>
      <c r="AY56" s="301"/>
      <c r="AZ56" s="332"/>
      <c r="BA56" s="295"/>
      <c r="BB56" s="301"/>
      <c r="BC56" s="301"/>
      <c r="BD56" s="301"/>
      <c r="BE56" s="332"/>
      <c r="BF56" s="295"/>
      <c r="BG56" s="301"/>
      <c r="BH56" s="301"/>
      <c r="BI56" s="301"/>
      <c r="BJ56" s="332"/>
      <c r="BK56" s="295"/>
      <c r="BL56" s="301"/>
      <c r="BM56" s="301"/>
      <c r="BN56" s="301"/>
      <c r="BO56" s="332"/>
      <c r="BP56" s="295"/>
      <c r="BQ56" s="301"/>
      <c r="BR56" s="301"/>
      <c r="BS56" s="301"/>
      <c r="BT56" s="332"/>
      <c r="BU56" s="295"/>
      <c r="BV56" s="301"/>
      <c r="BW56" s="301"/>
      <c r="BX56" s="301"/>
      <c r="BY56" s="332"/>
      <c r="BZ56" s="295"/>
      <c r="CA56" s="301"/>
      <c r="CB56" s="301"/>
      <c r="CC56" s="301"/>
      <c r="CD56" s="332"/>
      <c r="CE56" s="295"/>
      <c r="CF56" s="301"/>
      <c r="CG56" s="301"/>
      <c r="CH56" s="301"/>
      <c r="CI56" s="332"/>
      <c r="CJ56" s="295"/>
      <c r="CK56" s="301"/>
      <c r="CL56" s="301"/>
      <c r="CM56" s="301"/>
      <c r="CN56" s="332"/>
      <c r="CO56" s="295"/>
      <c r="CP56" s="301"/>
      <c r="CQ56" s="301"/>
      <c r="CR56" s="301"/>
      <c r="CS56" s="332"/>
      <c r="CT56" s="295"/>
      <c r="CU56" s="301"/>
      <c r="CV56" s="301"/>
      <c r="CW56" s="301"/>
      <c r="CX56" s="332"/>
      <c r="CY56" s="295"/>
      <c r="CZ56" s="301"/>
      <c r="DA56" s="301"/>
      <c r="DB56" s="301"/>
      <c r="DC56" s="332"/>
      <c r="DD56" s="295"/>
      <c r="DE56" s="301"/>
      <c r="DF56" s="301"/>
      <c r="DG56" s="301"/>
      <c r="DH56" s="332"/>
      <c r="DI56" s="295"/>
      <c r="DJ56" s="301"/>
      <c r="DK56" s="301"/>
      <c r="DL56" s="301"/>
      <c r="DM56" s="332"/>
      <c r="DN56" s="295"/>
      <c r="DO56" s="301"/>
      <c r="DP56" s="301"/>
      <c r="DQ56" s="301"/>
      <c r="DR56" s="332"/>
      <c r="DS56" s="295"/>
      <c r="DT56" s="301"/>
      <c r="DU56" s="301"/>
      <c r="DV56" s="301"/>
      <c r="DW56" s="332"/>
      <c r="DX56" s="295"/>
      <c r="DY56" s="301"/>
      <c r="DZ56" s="301"/>
      <c r="EA56" s="301"/>
      <c r="EB56" s="332"/>
      <c r="EC56" s="295"/>
      <c r="ED56" s="301"/>
      <c r="EE56" s="301"/>
      <c r="EF56" s="301"/>
      <c r="EG56" s="332"/>
      <c r="EH56" s="295"/>
      <c r="EI56" s="301"/>
      <c r="EJ56" s="301"/>
      <c r="EK56" s="301"/>
      <c r="EL56" s="332"/>
      <c r="EM56" s="295"/>
      <c r="EN56" s="301"/>
      <c r="EO56" s="301"/>
      <c r="EP56" s="301"/>
      <c r="EQ56" s="332"/>
    </row>
    <row r="57" spans="3:147" ht="13.5" customHeight="1">
      <c r="C57" s="295"/>
      <c r="D57" s="301"/>
      <c r="E57" s="301"/>
      <c r="F57" s="301"/>
      <c r="G57" s="301"/>
      <c r="H57" s="295"/>
      <c r="I57" s="301"/>
      <c r="J57" s="301"/>
      <c r="K57" s="301"/>
      <c r="L57" s="332"/>
      <c r="M57" s="301"/>
      <c r="N57" s="301"/>
      <c r="O57" s="301"/>
      <c r="P57" s="301"/>
      <c r="Q57" s="301"/>
      <c r="R57" s="301"/>
      <c r="S57" s="301"/>
      <c r="T57" s="301"/>
      <c r="U57" s="301"/>
      <c r="V57" s="301"/>
      <c r="W57" s="295"/>
      <c r="X57" s="301"/>
      <c r="Y57" s="301"/>
      <c r="Z57" s="301"/>
      <c r="AA57" s="332"/>
      <c r="AB57" s="295"/>
      <c r="AC57" s="301"/>
      <c r="AD57" s="301"/>
      <c r="AE57" s="301"/>
      <c r="AF57" s="332"/>
      <c r="AG57" s="295"/>
      <c r="AH57" s="301"/>
      <c r="AI57" s="301"/>
      <c r="AJ57" s="301"/>
      <c r="AK57" s="332"/>
      <c r="AL57" s="295"/>
      <c r="AM57" s="301"/>
      <c r="AN57" s="301"/>
      <c r="AO57" s="301"/>
      <c r="AP57" s="332"/>
      <c r="AQ57" s="295"/>
      <c r="AR57" s="301"/>
      <c r="AS57" s="301"/>
      <c r="AT57" s="301"/>
      <c r="AU57" s="332"/>
      <c r="AV57" s="295"/>
      <c r="AW57" s="301"/>
      <c r="AX57" s="301"/>
      <c r="AY57" s="301"/>
      <c r="AZ57" s="332"/>
      <c r="BA57" s="295"/>
      <c r="BB57" s="301"/>
      <c r="BC57" s="301"/>
      <c r="BD57" s="301"/>
      <c r="BE57" s="332"/>
      <c r="BF57" s="295"/>
      <c r="BG57" s="301"/>
      <c r="BH57" s="301"/>
      <c r="BI57" s="301"/>
      <c r="BJ57" s="332"/>
      <c r="BK57" s="295"/>
      <c r="BL57" s="301"/>
      <c r="BM57" s="301"/>
      <c r="BN57" s="301"/>
      <c r="BO57" s="332"/>
      <c r="BP57" s="295"/>
      <c r="BQ57" s="301"/>
      <c r="BR57" s="301"/>
      <c r="BS57" s="301"/>
      <c r="BT57" s="332"/>
      <c r="BU57" s="295"/>
      <c r="BV57" s="301"/>
      <c r="BW57" s="301"/>
      <c r="BX57" s="301"/>
      <c r="BY57" s="332"/>
      <c r="BZ57" s="295"/>
      <c r="CA57" s="301"/>
      <c r="CB57" s="301"/>
      <c r="CC57" s="301"/>
      <c r="CD57" s="332"/>
      <c r="CE57" s="295"/>
      <c r="CF57" s="301"/>
      <c r="CG57" s="301"/>
      <c r="CH57" s="301"/>
      <c r="CI57" s="332"/>
      <c r="CJ57" s="295"/>
      <c r="CK57" s="301"/>
      <c r="CL57" s="301"/>
      <c r="CM57" s="301"/>
      <c r="CN57" s="332"/>
      <c r="CO57" s="295"/>
      <c r="CP57" s="301"/>
      <c r="CQ57" s="301"/>
      <c r="CR57" s="301"/>
      <c r="CS57" s="332"/>
      <c r="CT57" s="295"/>
      <c r="CU57" s="301"/>
      <c r="CV57" s="301"/>
      <c r="CW57" s="301"/>
      <c r="CX57" s="332"/>
      <c r="CY57" s="295"/>
      <c r="CZ57" s="301"/>
      <c r="DA57" s="301"/>
      <c r="DB57" s="301"/>
      <c r="DC57" s="332"/>
      <c r="DD57" s="295"/>
      <c r="DE57" s="301"/>
      <c r="DF57" s="301"/>
      <c r="DG57" s="301"/>
      <c r="DH57" s="332"/>
      <c r="DI57" s="295"/>
      <c r="DJ57" s="301"/>
      <c r="DK57" s="301"/>
      <c r="DL57" s="301"/>
      <c r="DM57" s="332"/>
      <c r="DN57" s="295"/>
      <c r="DO57" s="301"/>
      <c r="DP57" s="301"/>
      <c r="DQ57" s="301"/>
      <c r="DR57" s="332"/>
      <c r="DS57" s="295"/>
      <c r="DT57" s="301"/>
      <c r="DU57" s="301"/>
      <c r="DV57" s="301"/>
      <c r="DW57" s="332"/>
      <c r="DX57" s="295"/>
      <c r="DY57" s="301"/>
      <c r="DZ57" s="301"/>
      <c r="EA57" s="301"/>
      <c r="EB57" s="332"/>
      <c r="EC57" s="295"/>
      <c r="ED57" s="301"/>
      <c r="EE57" s="301"/>
      <c r="EF57" s="301"/>
      <c r="EG57" s="332"/>
      <c r="EH57" s="295"/>
      <c r="EI57" s="301"/>
      <c r="EJ57" s="301"/>
      <c r="EK57" s="301"/>
      <c r="EL57" s="332"/>
      <c r="EM57" s="295"/>
      <c r="EN57" s="301"/>
      <c r="EO57" s="301"/>
      <c r="EP57" s="301"/>
      <c r="EQ57" s="332"/>
    </row>
    <row r="58" spans="3:147" ht="13.5" customHeight="1">
      <c r="C58" s="295"/>
      <c r="D58" s="301"/>
      <c r="E58" s="301"/>
      <c r="F58" s="301"/>
      <c r="G58" s="301"/>
      <c r="H58" s="295"/>
      <c r="I58" s="301"/>
      <c r="J58" s="301"/>
      <c r="K58" s="301"/>
      <c r="L58" s="332"/>
      <c r="M58" s="301"/>
      <c r="N58" s="301"/>
      <c r="O58" s="301"/>
      <c r="P58" s="301"/>
      <c r="Q58" s="301"/>
      <c r="R58" s="301"/>
      <c r="S58" s="301"/>
      <c r="T58" s="301"/>
      <c r="U58" s="301"/>
      <c r="V58" s="301"/>
      <c r="W58" s="295"/>
      <c r="X58" s="301"/>
      <c r="Y58" s="301"/>
      <c r="Z58" s="301"/>
      <c r="AA58" s="332"/>
      <c r="AB58" s="295"/>
      <c r="AC58" s="301"/>
      <c r="AD58" s="301"/>
      <c r="AE58" s="301"/>
      <c r="AF58" s="332"/>
      <c r="AG58" s="295"/>
      <c r="AH58" s="301"/>
      <c r="AI58" s="301"/>
      <c r="AJ58" s="301"/>
      <c r="AK58" s="332"/>
      <c r="AL58" s="295"/>
      <c r="AM58" s="301"/>
      <c r="AN58" s="301"/>
      <c r="AO58" s="301"/>
      <c r="AP58" s="332"/>
      <c r="AQ58" s="295"/>
      <c r="AR58" s="301"/>
      <c r="AS58" s="301"/>
      <c r="AT58" s="301"/>
      <c r="AU58" s="332"/>
      <c r="AV58" s="295"/>
      <c r="AW58" s="301"/>
      <c r="AX58" s="301"/>
      <c r="AY58" s="301"/>
      <c r="AZ58" s="332"/>
      <c r="BA58" s="295"/>
      <c r="BB58" s="301"/>
      <c r="BC58" s="301"/>
      <c r="BD58" s="301"/>
      <c r="BE58" s="332"/>
      <c r="BF58" s="295"/>
      <c r="BG58" s="301"/>
      <c r="BH58" s="301"/>
      <c r="BI58" s="301"/>
      <c r="BJ58" s="332"/>
      <c r="BK58" s="295"/>
      <c r="BL58" s="301"/>
      <c r="BM58" s="301"/>
      <c r="BN58" s="301"/>
      <c r="BO58" s="332"/>
      <c r="BP58" s="295"/>
      <c r="BQ58" s="301"/>
      <c r="BR58" s="301"/>
      <c r="BS58" s="301"/>
      <c r="BT58" s="332"/>
      <c r="BU58" s="295"/>
      <c r="BV58" s="301"/>
      <c r="BW58" s="301"/>
      <c r="BX58" s="301"/>
      <c r="BY58" s="332"/>
      <c r="BZ58" s="295"/>
      <c r="CA58" s="301"/>
      <c r="CB58" s="301"/>
      <c r="CC58" s="301"/>
      <c r="CD58" s="332"/>
      <c r="CE58" s="295"/>
      <c r="CF58" s="301"/>
      <c r="CG58" s="301"/>
      <c r="CH58" s="301"/>
      <c r="CI58" s="332"/>
      <c r="CJ58" s="295"/>
      <c r="CK58" s="301"/>
      <c r="CL58" s="301"/>
      <c r="CM58" s="301"/>
      <c r="CN58" s="332"/>
      <c r="CO58" s="295"/>
      <c r="CP58" s="301"/>
      <c r="CQ58" s="301"/>
      <c r="CR58" s="301"/>
      <c r="CS58" s="332"/>
      <c r="CT58" s="295"/>
      <c r="CU58" s="301"/>
      <c r="CV58" s="301"/>
      <c r="CW58" s="301"/>
      <c r="CX58" s="332"/>
      <c r="CY58" s="295"/>
      <c r="CZ58" s="301"/>
      <c r="DA58" s="301"/>
      <c r="DB58" s="301"/>
      <c r="DC58" s="332"/>
      <c r="DD58" s="295"/>
      <c r="DE58" s="301"/>
      <c r="DF58" s="301"/>
      <c r="DG58" s="301"/>
      <c r="DH58" s="332"/>
      <c r="DI58" s="295"/>
      <c r="DJ58" s="301"/>
      <c r="DK58" s="301"/>
      <c r="DL58" s="301"/>
      <c r="DM58" s="332"/>
      <c r="DN58" s="295"/>
      <c r="DO58" s="301"/>
      <c r="DP58" s="301"/>
      <c r="DQ58" s="301"/>
      <c r="DR58" s="332"/>
      <c r="DS58" s="295"/>
      <c r="DT58" s="301"/>
      <c r="DU58" s="301"/>
      <c r="DV58" s="301"/>
      <c r="DW58" s="332"/>
      <c r="DX58" s="295"/>
      <c r="DY58" s="301"/>
      <c r="DZ58" s="301"/>
      <c r="EA58" s="301"/>
      <c r="EB58" s="332"/>
      <c r="EC58" s="295"/>
      <c r="ED58" s="301"/>
      <c r="EE58" s="301"/>
      <c r="EF58" s="301"/>
      <c r="EG58" s="332"/>
      <c r="EH58" s="295"/>
      <c r="EI58" s="301"/>
      <c r="EJ58" s="301"/>
      <c r="EK58" s="301"/>
      <c r="EL58" s="332"/>
      <c r="EM58" s="295"/>
      <c r="EN58" s="301"/>
      <c r="EO58" s="301"/>
      <c r="EP58" s="301"/>
      <c r="EQ58" s="332"/>
    </row>
    <row r="59" spans="3:147" ht="13.5" customHeight="1">
      <c r="C59" s="295"/>
      <c r="D59" s="301"/>
      <c r="E59" s="301"/>
      <c r="F59" s="301"/>
      <c r="G59" s="301"/>
      <c r="H59" s="295"/>
      <c r="I59" s="301"/>
      <c r="J59" s="301"/>
      <c r="K59" s="301"/>
      <c r="L59" s="332"/>
      <c r="M59" s="301"/>
      <c r="N59" s="301"/>
      <c r="O59" s="301"/>
      <c r="P59" s="301"/>
      <c r="Q59" s="301"/>
      <c r="R59" s="301"/>
      <c r="S59" s="301"/>
      <c r="T59" s="301"/>
      <c r="U59" s="301"/>
      <c r="V59" s="301"/>
      <c r="W59" s="295"/>
      <c r="X59" s="301"/>
      <c r="Y59" s="301"/>
      <c r="Z59" s="301"/>
      <c r="AA59" s="332"/>
      <c r="AB59" s="295"/>
      <c r="AC59" s="301"/>
      <c r="AD59" s="301"/>
      <c r="AE59" s="301"/>
      <c r="AF59" s="332"/>
      <c r="AG59" s="295"/>
      <c r="AH59" s="301"/>
      <c r="AI59" s="301"/>
      <c r="AJ59" s="301"/>
      <c r="AK59" s="332"/>
      <c r="AL59" s="295"/>
      <c r="AM59" s="301"/>
      <c r="AN59" s="301"/>
      <c r="AO59" s="301"/>
      <c r="AP59" s="332"/>
      <c r="AQ59" s="295"/>
      <c r="AR59" s="301"/>
      <c r="AS59" s="301"/>
      <c r="AT59" s="301"/>
      <c r="AU59" s="332"/>
      <c r="AV59" s="295"/>
      <c r="AW59" s="301"/>
      <c r="AX59" s="301"/>
      <c r="AY59" s="301"/>
      <c r="AZ59" s="332"/>
      <c r="BA59" s="295"/>
      <c r="BB59" s="301"/>
      <c r="BC59" s="301"/>
      <c r="BD59" s="301"/>
      <c r="BE59" s="332"/>
      <c r="BF59" s="295"/>
      <c r="BG59" s="301"/>
      <c r="BH59" s="301"/>
      <c r="BI59" s="301"/>
      <c r="BJ59" s="332"/>
      <c r="BK59" s="295"/>
      <c r="BL59" s="301"/>
      <c r="BM59" s="301"/>
      <c r="BN59" s="301"/>
      <c r="BO59" s="332"/>
      <c r="BP59" s="295"/>
      <c r="BQ59" s="301"/>
      <c r="BR59" s="301"/>
      <c r="BS59" s="301"/>
      <c r="BT59" s="332"/>
      <c r="BU59" s="295"/>
      <c r="BV59" s="301"/>
      <c r="BW59" s="301"/>
      <c r="BX59" s="301"/>
      <c r="BY59" s="332"/>
      <c r="BZ59" s="295"/>
      <c r="CA59" s="301"/>
      <c r="CB59" s="301"/>
      <c r="CC59" s="301"/>
      <c r="CD59" s="332"/>
      <c r="CE59" s="295"/>
      <c r="CF59" s="301"/>
      <c r="CG59" s="301"/>
      <c r="CH59" s="301"/>
      <c r="CI59" s="332"/>
      <c r="CJ59" s="295"/>
      <c r="CK59" s="301"/>
      <c r="CL59" s="301"/>
      <c r="CM59" s="301"/>
      <c r="CN59" s="332"/>
      <c r="CO59" s="295"/>
      <c r="CP59" s="301"/>
      <c r="CQ59" s="301"/>
      <c r="CR59" s="301"/>
      <c r="CS59" s="332"/>
      <c r="CT59" s="295"/>
      <c r="CU59" s="301"/>
      <c r="CV59" s="301"/>
      <c r="CW59" s="301"/>
      <c r="CX59" s="332"/>
      <c r="CY59" s="295"/>
      <c r="CZ59" s="301"/>
      <c r="DA59" s="301"/>
      <c r="DB59" s="301"/>
      <c r="DC59" s="332"/>
      <c r="DD59" s="295"/>
      <c r="DE59" s="301"/>
      <c r="DF59" s="301"/>
      <c r="DG59" s="301"/>
      <c r="DH59" s="332"/>
      <c r="DI59" s="295"/>
      <c r="DJ59" s="301"/>
      <c r="DK59" s="301"/>
      <c r="DL59" s="301"/>
      <c r="DM59" s="332"/>
      <c r="DN59" s="295"/>
      <c r="DO59" s="301"/>
      <c r="DP59" s="301"/>
      <c r="DQ59" s="301"/>
      <c r="DR59" s="332"/>
      <c r="DS59" s="295"/>
      <c r="DT59" s="301"/>
      <c r="DU59" s="301"/>
      <c r="DV59" s="301"/>
      <c r="DW59" s="332"/>
      <c r="DX59" s="295"/>
      <c r="DY59" s="301"/>
      <c r="DZ59" s="301"/>
      <c r="EA59" s="301"/>
      <c r="EB59" s="332"/>
      <c r="EC59" s="295"/>
      <c r="ED59" s="301"/>
      <c r="EE59" s="301"/>
      <c r="EF59" s="301"/>
      <c r="EG59" s="332"/>
      <c r="EH59" s="295"/>
      <c r="EI59" s="301"/>
      <c r="EJ59" s="301"/>
      <c r="EK59" s="301"/>
      <c r="EL59" s="332"/>
      <c r="EM59" s="295"/>
      <c r="EN59" s="301"/>
      <c r="EO59" s="301"/>
      <c r="EP59" s="301"/>
      <c r="EQ59" s="332"/>
    </row>
    <row r="60" spans="3:147" ht="13.5" customHeight="1">
      <c r="C60" s="295"/>
      <c r="D60" s="301"/>
      <c r="E60" s="301"/>
      <c r="F60" s="301"/>
      <c r="G60" s="301"/>
      <c r="H60" s="295"/>
      <c r="I60" s="301"/>
      <c r="J60" s="301"/>
      <c r="K60" s="301"/>
      <c r="L60" s="332"/>
      <c r="M60" s="301"/>
      <c r="N60" s="301"/>
      <c r="O60" s="301"/>
      <c r="P60" s="301"/>
      <c r="Q60" s="301"/>
      <c r="R60" s="301"/>
      <c r="S60" s="301"/>
      <c r="T60" s="301"/>
      <c r="U60" s="301"/>
      <c r="V60" s="301"/>
      <c r="W60" s="295"/>
      <c r="X60" s="301"/>
      <c r="Y60" s="301"/>
      <c r="Z60" s="301"/>
      <c r="AA60" s="332"/>
      <c r="AB60" s="295"/>
      <c r="AC60" s="301"/>
      <c r="AD60" s="301"/>
      <c r="AE60" s="301"/>
      <c r="AF60" s="332"/>
      <c r="AG60" s="295"/>
      <c r="AH60" s="301"/>
      <c r="AI60" s="301"/>
      <c r="AJ60" s="301"/>
      <c r="AK60" s="332"/>
      <c r="AL60" s="295"/>
      <c r="AM60" s="301"/>
      <c r="AN60" s="301"/>
      <c r="AO60" s="301"/>
      <c r="AP60" s="332"/>
      <c r="AQ60" s="295"/>
      <c r="AR60" s="301"/>
      <c r="AS60" s="301"/>
      <c r="AT60" s="301"/>
      <c r="AU60" s="332"/>
      <c r="AV60" s="295"/>
      <c r="AW60" s="301"/>
      <c r="AX60" s="301"/>
      <c r="AY60" s="301"/>
      <c r="AZ60" s="332"/>
      <c r="BA60" s="295"/>
      <c r="BB60" s="301"/>
      <c r="BC60" s="301"/>
      <c r="BD60" s="301"/>
      <c r="BE60" s="332"/>
      <c r="BF60" s="295"/>
      <c r="BG60" s="301"/>
      <c r="BH60" s="301"/>
      <c r="BI60" s="301"/>
      <c r="BJ60" s="332"/>
      <c r="BK60" s="295"/>
      <c r="BL60" s="301"/>
      <c r="BM60" s="301"/>
      <c r="BN60" s="301"/>
      <c r="BO60" s="332"/>
      <c r="BP60" s="295"/>
      <c r="BQ60" s="301"/>
      <c r="BR60" s="301"/>
      <c r="BS60" s="301"/>
      <c r="BT60" s="332"/>
      <c r="BU60" s="295"/>
      <c r="BV60" s="301"/>
      <c r="BW60" s="301"/>
      <c r="BX60" s="301"/>
      <c r="BY60" s="332"/>
      <c r="BZ60" s="295"/>
      <c r="CA60" s="301"/>
      <c r="CB60" s="301"/>
      <c r="CC60" s="301"/>
      <c r="CD60" s="332"/>
      <c r="CE60" s="295"/>
      <c r="CF60" s="301"/>
      <c r="CG60" s="301"/>
      <c r="CH60" s="301"/>
      <c r="CI60" s="332"/>
      <c r="CJ60" s="295"/>
      <c r="CK60" s="301"/>
      <c r="CL60" s="301"/>
      <c r="CM60" s="301"/>
      <c r="CN60" s="332"/>
      <c r="CO60" s="295"/>
      <c r="CP60" s="301"/>
      <c r="CQ60" s="301"/>
      <c r="CR60" s="301"/>
      <c r="CS60" s="332"/>
      <c r="CT60" s="295"/>
      <c r="CU60" s="301"/>
      <c r="CV60" s="301"/>
      <c r="CW60" s="301"/>
      <c r="CX60" s="332"/>
      <c r="CY60" s="295"/>
      <c r="CZ60" s="301"/>
      <c r="DA60" s="301"/>
      <c r="DB60" s="301"/>
      <c r="DC60" s="332"/>
      <c r="DD60" s="295"/>
      <c r="DE60" s="301"/>
      <c r="DF60" s="301"/>
      <c r="DG60" s="301"/>
      <c r="DH60" s="332"/>
      <c r="DI60" s="295"/>
      <c r="DJ60" s="301"/>
      <c r="DK60" s="301"/>
      <c r="DL60" s="301"/>
      <c r="DM60" s="332"/>
      <c r="DN60" s="295"/>
      <c r="DO60" s="301"/>
      <c r="DP60" s="301"/>
      <c r="DQ60" s="301"/>
      <c r="DR60" s="332"/>
      <c r="DS60" s="295"/>
      <c r="DT60" s="301"/>
      <c r="DU60" s="301"/>
      <c r="DV60" s="301"/>
      <c r="DW60" s="332"/>
      <c r="DX60" s="295"/>
      <c r="DY60" s="301"/>
      <c r="DZ60" s="301"/>
      <c r="EA60" s="301"/>
      <c r="EB60" s="332"/>
      <c r="EC60" s="295"/>
      <c r="ED60" s="301"/>
      <c r="EE60" s="301"/>
      <c r="EF60" s="301"/>
      <c r="EG60" s="332"/>
      <c r="EH60" s="295"/>
      <c r="EI60" s="301"/>
      <c r="EJ60" s="301"/>
      <c r="EK60" s="301"/>
      <c r="EL60" s="332"/>
      <c r="EM60" s="295"/>
      <c r="EN60" s="301"/>
      <c r="EO60" s="301"/>
      <c r="EP60" s="301"/>
      <c r="EQ60" s="332"/>
    </row>
    <row r="61" spans="3:147" ht="13.5" customHeight="1">
      <c r="C61" s="295"/>
      <c r="D61" s="301"/>
      <c r="E61" s="301"/>
      <c r="F61" s="301"/>
      <c r="G61" s="301"/>
      <c r="H61" s="295"/>
      <c r="I61" s="301"/>
      <c r="J61" s="301"/>
      <c r="K61" s="301"/>
      <c r="L61" s="332"/>
      <c r="M61" s="301"/>
      <c r="N61" s="301"/>
      <c r="O61" s="301"/>
      <c r="P61" s="301"/>
      <c r="Q61" s="301"/>
      <c r="R61" s="301"/>
      <c r="S61" s="301"/>
      <c r="T61" s="301"/>
      <c r="U61" s="301"/>
      <c r="V61" s="301"/>
      <c r="W61" s="295"/>
      <c r="X61" s="301"/>
      <c r="Y61" s="301"/>
      <c r="Z61" s="301"/>
      <c r="AA61" s="332"/>
      <c r="AB61" s="295"/>
      <c r="AC61" s="301"/>
      <c r="AD61" s="301"/>
      <c r="AE61" s="301"/>
      <c r="AF61" s="332"/>
      <c r="AG61" s="295"/>
      <c r="AH61" s="301"/>
      <c r="AI61" s="301"/>
      <c r="AJ61" s="301"/>
      <c r="AK61" s="332"/>
      <c r="AL61" s="295"/>
      <c r="AM61" s="301"/>
      <c r="AN61" s="301"/>
      <c r="AO61" s="301"/>
      <c r="AP61" s="332"/>
      <c r="AQ61" s="295"/>
      <c r="AR61" s="301"/>
      <c r="AS61" s="301"/>
      <c r="AT61" s="301"/>
      <c r="AU61" s="332"/>
      <c r="AV61" s="295"/>
      <c r="AW61" s="301"/>
      <c r="AX61" s="301"/>
      <c r="AY61" s="301"/>
      <c r="AZ61" s="332"/>
      <c r="BA61" s="295"/>
      <c r="BB61" s="301"/>
      <c r="BC61" s="301"/>
      <c r="BD61" s="301"/>
      <c r="BE61" s="332"/>
      <c r="BF61" s="295"/>
      <c r="BG61" s="301"/>
      <c r="BH61" s="301"/>
      <c r="BI61" s="301"/>
      <c r="BJ61" s="332"/>
      <c r="BK61" s="295"/>
      <c r="BL61" s="301"/>
      <c r="BM61" s="301"/>
      <c r="BN61" s="301"/>
      <c r="BO61" s="332"/>
      <c r="BP61" s="295"/>
      <c r="BQ61" s="301"/>
      <c r="BR61" s="301"/>
      <c r="BS61" s="301"/>
      <c r="BT61" s="332"/>
      <c r="BU61" s="295"/>
      <c r="BV61" s="301"/>
      <c r="BW61" s="301"/>
      <c r="BX61" s="301"/>
      <c r="BY61" s="332"/>
      <c r="BZ61" s="295"/>
      <c r="CA61" s="301"/>
      <c r="CB61" s="301"/>
      <c r="CC61" s="301"/>
      <c r="CD61" s="332"/>
      <c r="CE61" s="295"/>
      <c r="CF61" s="301"/>
      <c r="CG61" s="301"/>
      <c r="CH61" s="301"/>
      <c r="CI61" s="332"/>
      <c r="CJ61" s="295"/>
      <c r="CK61" s="301"/>
      <c r="CL61" s="301"/>
      <c r="CM61" s="301"/>
      <c r="CN61" s="332"/>
      <c r="CO61" s="295"/>
      <c r="CP61" s="301"/>
      <c r="CQ61" s="301"/>
      <c r="CR61" s="301"/>
      <c r="CS61" s="332"/>
      <c r="CT61" s="295"/>
      <c r="CU61" s="301"/>
      <c r="CV61" s="301"/>
      <c r="CW61" s="301"/>
      <c r="CX61" s="332"/>
      <c r="CY61" s="295"/>
      <c r="CZ61" s="301"/>
      <c r="DA61" s="301"/>
      <c r="DB61" s="301"/>
      <c r="DC61" s="332"/>
      <c r="DD61" s="295"/>
      <c r="DE61" s="301"/>
      <c r="DF61" s="301"/>
      <c r="DG61" s="301"/>
      <c r="DH61" s="332"/>
      <c r="DI61" s="295"/>
      <c r="DJ61" s="301"/>
      <c r="DK61" s="301"/>
      <c r="DL61" s="301"/>
      <c r="DM61" s="332"/>
      <c r="DN61" s="295"/>
      <c r="DO61" s="301"/>
      <c r="DP61" s="301"/>
      <c r="DQ61" s="301"/>
      <c r="DR61" s="332"/>
      <c r="DS61" s="295"/>
      <c r="DT61" s="301"/>
      <c r="DU61" s="301"/>
      <c r="DV61" s="301"/>
      <c r="DW61" s="332"/>
      <c r="DX61" s="295"/>
      <c r="DY61" s="301"/>
      <c r="DZ61" s="301"/>
      <c r="EA61" s="301"/>
      <c r="EB61" s="332"/>
      <c r="EC61" s="295"/>
      <c r="ED61" s="301"/>
      <c r="EE61" s="301"/>
      <c r="EF61" s="301"/>
      <c r="EG61" s="332"/>
      <c r="EH61" s="295"/>
      <c r="EI61" s="301"/>
      <c r="EJ61" s="301"/>
      <c r="EK61" s="301"/>
      <c r="EL61" s="332"/>
      <c r="EM61" s="295"/>
      <c r="EN61" s="301"/>
      <c r="EO61" s="301"/>
      <c r="EP61" s="301"/>
      <c r="EQ61" s="332"/>
    </row>
    <row r="62" spans="3:147" ht="13.5" customHeight="1">
      <c r="C62" s="295"/>
      <c r="D62" s="301"/>
      <c r="E62" s="301"/>
      <c r="F62" s="301"/>
      <c r="G62" s="301"/>
      <c r="H62" s="295"/>
      <c r="I62" s="301"/>
      <c r="J62" s="301"/>
      <c r="K62" s="301"/>
      <c r="L62" s="332"/>
      <c r="M62" s="301"/>
      <c r="N62" s="301"/>
      <c r="O62" s="301"/>
      <c r="P62" s="301"/>
      <c r="Q62" s="301"/>
      <c r="R62" s="301"/>
      <c r="S62" s="301"/>
      <c r="T62" s="301"/>
      <c r="U62" s="301"/>
      <c r="V62" s="301"/>
      <c r="W62" s="295"/>
      <c r="X62" s="301"/>
      <c r="Y62" s="301"/>
      <c r="Z62" s="301"/>
      <c r="AA62" s="332"/>
      <c r="AB62" s="295"/>
      <c r="AC62" s="301"/>
      <c r="AD62" s="301"/>
      <c r="AE62" s="301"/>
      <c r="AF62" s="332"/>
      <c r="AG62" s="295"/>
      <c r="AH62" s="301"/>
      <c r="AI62" s="301"/>
      <c r="AJ62" s="301"/>
      <c r="AK62" s="332"/>
      <c r="AL62" s="295"/>
      <c r="AM62" s="301"/>
      <c r="AN62" s="301"/>
      <c r="AO62" s="301"/>
      <c r="AP62" s="332"/>
      <c r="AQ62" s="295"/>
      <c r="AR62" s="301"/>
      <c r="AS62" s="301"/>
      <c r="AT62" s="301"/>
      <c r="AU62" s="332"/>
      <c r="AV62" s="295"/>
      <c r="AW62" s="301"/>
      <c r="AX62" s="301"/>
      <c r="AY62" s="301"/>
      <c r="AZ62" s="332"/>
      <c r="BA62" s="295"/>
      <c r="BB62" s="301"/>
      <c r="BC62" s="301"/>
      <c r="BD62" s="301"/>
      <c r="BE62" s="332"/>
      <c r="BF62" s="295"/>
      <c r="BG62" s="301"/>
      <c r="BH62" s="301"/>
      <c r="BI62" s="301"/>
      <c r="BJ62" s="332"/>
      <c r="BK62" s="295"/>
      <c r="BL62" s="301"/>
      <c r="BM62" s="301"/>
      <c r="BN62" s="301"/>
      <c r="BO62" s="332"/>
      <c r="BP62" s="295"/>
      <c r="BQ62" s="301"/>
      <c r="BR62" s="301"/>
      <c r="BS62" s="301"/>
      <c r="BT62" s="332"/>
      <c r="BU62" s="295"/>
      <c r="BV62" s="301"/>
      <c r="BW62" s="301"/>
      <c r="BX62" s="301"/>
      <c r="BY62" s="332"/>
      <c r="BZ62" s="295"/>
      <c r="CA62" s="301"/>
      <c r="CB62" s="301"/>
      <c r="CC62" s="301"/>
      <c r="CD62" s="332"/>
      <c r="CE62" s="295"/>
      <c r="CF62" s="301"/>
      <c r="CG62" s="301"/>
      <c r="CH62" s="301"/>
      <c r="CI62" s="332"/>
      <c r="CJ62" s="295"/>
      <c r="CK62" s="301"/>
      <c r="CL62" s="301"/>
      <c r="CM62" s="301"/>
      <c r="CN62" s="332"/>
      <c r="CO62" s="295"/>
      <c r="CP62" s="301"/>
      <c r="CQ62" s="301"/>
      <c r="CR62" s="301"/>
      <c r="CS62" s="332"/>
      <c r="CT62" s="295"/>
      <c r="CU62" s="301"/>
      <c r="CV62" s="301"/>
      <c r="CW62" s="301"/>
      <c r="CX62" s="332"/>
      <c r="CY62" s="295"/>
      <c r="CZ62" s="301"/>
      <c r="DA62" s="301"/>
      <c r="DB62" s="301"/>
      <c r="DC62" s="332"/>
      <c r="DD62" s="295"/>
      <c r="DE62" s="301"/>
      <c r="DF62" s="301"/>
      <c r="DG62" s="301"/>
      <c r="DH62" s="332"/>
      <c r="DI62" s="295"/>
      <c r="DJ62" s="301"/>
      <c r="DK62" s="301"/>
      <c r="DL62" s="301"/>
      <c r="DM62" s="332"/>
      <c r="DN62" s="295"/>
      <c r="DO62" s="301"/>
      <c r="DP62" s="301"/>
      <c r="DQ62" s="301"/>
      <c r="DR62" s="332"/>
      <c r="DS62" s="295"/>
      <c r="DT62" s="301"/>
      <c r="DU62" s="301"/>
      <c r="DV62" s="301"/>
      <c r="DW62" s="332"/>
      <c r="DX62" s="295"/>
      <c r="DY62" s="301"/>
      <c r="DZ62" s="301"/>
      <c r="EA62" s="301"/>
      <c r="EB62" s="332"/>
      <c r="EC62" s="295"/>
      <c r="ED62" s="301"/>
      <c r="EE62" s="301"/>
      <c r="EF62" s="301"/>
      <c r="EG62" s="332"/>
      <c r="EH62" s="295"/>
      <c r="EI62" s="301"/>
      <c r="EJ62" s="301"/>
      <c r="EK62" s="301"/>
      <c r="EL62" s="332"/>
      <c r="EM62" s="295"/>
      <c r="EN62" s="301"/>
      <c r="EO62" s="301"/>
      <c r="EP62" s="301"/>
      <c r="EQ62" s="332"/>
    </row>
    <row r="63" spans="3:147" ht="13.5" customHeight="1">
      <c r="C63" s="295"/>
      <c r="D63" s="301"/>
      <c r="E63" s="301"/>
      <c r="F63" s="301"/>
      <c r="G63" s="301"/>
      <c r="H63" s="295"/>
      <c r="I63" s="301"/>
      <c r="J63" s="301"/>
      <c r="K63" s="301"/>
      <c r="L63" s="332"/>
      <c r="M63" s="301"/>
      <c r="N63" s="301"/>
      <c r="O63" s="301"/>
      <c r="P63" s="301"/>
      <c r="Q63" s="301"/>
      <c r="R63" s="301"/>
      <c r="S63" s="301"/>
      <c r="T63" s="301"/>
      <c r="U63" s="301"/>
      <c r="V63" s="301"/>
      <c r="W63" s="295"/>
      <c r="X63" s="301"/>
      <c r="Y63" s="301"/>
      <c r="Z63" s="301"/>
      <c r="AA63" s="332"/>
      <c r="AB63" s="295"/>
      <c r="AC63" s="301"/>
      <c r="AD63" s="301"/>
      <c r="AE63" s="301"/>
      <c r="AF63" s="332"/>
      <c r="AG63" s="295"/>
      <c r="AH63" s="301"/>
      <c r="AI63" s="301"/>
      <c r="AJ63" s="301"/>
      <c r="AK63" s="332"/>
      <c r="AL63" s="295"/>
      <c r="AM63" s="301"/>
      <c r="AN63" s="301"/>
      <c r="AO63" s="301"/>
      <c r="AP63" s="332"/>
      <c r="AQ63" s="295"/>
      <c r="AR63" s="301"/>
      <c r="AS63" s="301"/>
      <c r="AT63" s="301"/>
      <c r="AU63" s="332"/>
      <c r="AV63" s="295"/>
      <c r="AW63" s="301"/>
      <c r="AX63" s="301"/>
      <c r="AY63" s="301"/>
      <c r="AZ63" s="332"/>
      <c r="BA63" s="295"/>
      <c r="BB63" s="301"/>
      <c r="BC63" s="301"/>
      <c r="BD63" s="301"/>
      <c r="BE63" s="332"/>
      <c r="BF63" s="295"/>
      <c r="BG63" s="301"/>
      <c r="BH63" s="301"/>
      <c r="BI63" s="301"/>
      <c r="BJ63" s="332"/>
      <c r="BK63" s="295"/>
      <c r="BL63" s="301"/>
      <c r="BM63" s="301"/>
      <c r="BN63" s="301"/>
      <c r="BO63" s="332"/>
      <c r="BP63" s="295"/>
      <c r="BQ63" s="301"/>
      <c r="BR63" s="301"/>
      <c r="BS63" s="301"/>
      <c r="BT63" s="332"/>
      <c r="BU63" s="295"/>
      <c r="BV63" s="301"/>
      <c r="BW63" s="301"/>
      <c r="BX63" s="301"/>
      <c r="BY63" s="332"/>
      <c r="BZ63" s="295"/>
      <c r="CA63" s="301"/>
      <c r="CB63" s="301"/>
      <c r="CC63" s="301"/>
      <c r="CD63" s="332"/>
      <c r="CE63" s="295"/>
      <c r="CF63" s="301"/>
      <c r="CG63" s="301"/>
      <c r="CH63" s="301"/>
      <c r="CI63" s="332"/>
      <c r="CJ63" s="295"/>
      <c r="CK63" s="301"/>
      <c r="CL63" s="301"/>
      <c r="CM63" s="301"/>
      <c r="CN63" s="332"/>
      <c r="CO63" s="295"/>
      <c r="CP63" s="301"/>
      <c r="CQ63" s="301"/>
      <c r="CR63" s="301"/>
      <c r="CS63" s="332"/>
      <c r="CT63" s="295"/>
      <c r="CU63" s="301"/>
      <c r="CV63" s="301"/>
      <c r="CW63" s="301"/>
      <c r="CX63" s="332"/>
      <c r="CY63" s="295"/>
      <c r="CZ63" s="301"/>
      <c r="DA63" s="301"/>
      <c r="DB63" s="301"/>
      <c r="DC63" s="332"/>
      <c r="DD63" s="295"/>
      <c r="DE63" s="301"/>
      <c r="DF63" s="301"/>
      <c r="DG63" s="301"/>
      <c r="DH63" s="332"/>
      <c r="DI63" s="295"/>
      <c r="DJ63" s="301"/>
      <c r="DK63" s="301"/>
      <c r="DL63" s="301"/>
      <c r="DM63" s="332"/>
      <c r="DN63" s="295"/>
      <c r="DO63" s="301"/>
      <c r="DP63" s="301"/>
      <c r="DQ63" s="301"/>
      <c r="DR63" s="332"/>
      <c r="DS63" s="295"/>
      <c r="DT63" s="301"/>
      <c r="DU63" s="301"/>
      <c r="DV63" s="301"/>
      <c r="DW63" s="332"/>
      <c r="DX63" s="295"/>
      <c r="DY63" s="301"/>
      <c r="DZ63" s="301"/>
      <c r="EA63" s="301"/>
      <c r="EB63" s="332"/>
      <c r="EC63" s="295"/>
      <c r="ED63" s="301"/>
      <c r="EE63" s="301"/>
      <c r="EF63" s="301"/>
      <c r="EG63" s="332"/>
      <c r="EH63" s="295"/>
      <c r="EI63" s="301"/>
      <c r="EJ63" s="301"/>
      <c r="EK63" s="301"/>
      <c r="EL63" s="332"/>
      <c r="EM63" s="295"/>
      <c r="EN63" s="301"/>
      <c r="EO63" s="301"/>
      <c r="EP63" s="301"/>
      <c r="EQ63" s="332"/>
    </row>
    <row r="64" spans="3:147" ht="13.5" customHeight="1">
      <c r="C64" s="295"/>
      <c r="D64" s="301"/>
      <c r="E64" s="301"/>
      <c r="F64" s="301"/>
      <c r="G64" s="301"/>
      <c r="H64" s="295"/>
      <c r="I64" s="301"/>
      <c r="J64" s="301"/>
      <c r="K64" s="301"/>
      <c r="L64" s="332"/>
      <c r="M64" s="301"/>
      <c r="N64" s="301"/>
      <c r="O64" s="301"/>
      <c r="P64" s="301"/>
      <c r="Q64" s="301"/>
      <c r="R64" s="301"/>
      <c r="S64" s="301"/>
      <c r="T64" s="301"/>
      <c r="U64" s="301"/>
      <c r="V64" s="301"/>
      <c r="W64" s="295"/>
      <c r="X64" s="301"/>
      <c r="Y64" s="301"/>
      <c r="Z64" s="301"/>
      <c r="AA64" s="332"/>
      <c r="AB64" s="295"/>
      <c r="AC64" s="301"/>
      <c r="AD64" s="301"/>
      <c r="AE64" s="301"/>
      <c r="AF64" s="332"/>
      <c r="AG64" s="295"/>
      <c r="AH64" s="301"/>
      <c r="AI64" s="301"/>
      <c r="AJ64" s="301"/>
      <c r="AK64" s="332"/>
      <c r="AL64" s="295"/>
      <c r="AM64" s="301"/>
      <c r="AN64" s="301"/>
      <c r="AO64" s="301"/>
      <c r="AP64" s="332"/>
      <c r="AQ64" s="295"/>
      <c r="AR64" s="301"/>
      <c r="AS64" s="301"/>
      <c r="AT64" s="301"/>
      <c r="AU64" s="332"/>
      <c r="AV64" s="295"/>
      <c r="AW64" s="301"/>
      <c r="AX64" s="301"/>
      <c r="AY64" s="301"/>
      <c r="AZ64" s="332"/>
      <c r="BA64" s="295"/>
      <c r="BB64" s="301"/>
      <c r="BC64" s="301"/>
      <c r="BD64" s="301"/>
      <c r="BE64" s="332"/>
      <c r="BF64" s="295"/>
      <c r="BG64" s="301"/>
      <c r="BH64" s="301"/>
      <c r="BI64" s="301"/>
      <c r="BJ64" s="332"/>
      <c r="BK64" s="295"/>
      <c r="BL64" s="301"/>
      <c r="BM64" s="301"/>
      <c r="BN64" s="301"/>
      <c r="BO64" s="332"/>
      <c r="BP64" s="295"/>
      <c r="BQ64" s="301"/>
      <c r="BR64" s="301"/>
      <c r="BS64" s="301"/>
      <c r="BT64" s="332"/>
      <c r="BU64" s="295"/>
      <c r="BV64" s="301"/>
      <c r="BW64" s="301"/>
      <c r="BX64" s="301"/>
      <c r="BY64" s="332"/>
      <c r="BZ64" s="295"/>
      <c r="CA64" s="301"/>
      <c r="CB64" s="301"/>
      <c r="CC64" s="301"/>
      <c r="CD64" s="332"/>
      <c r="CE64" s="295"/>
      <c r="CF64" s="301"/>
      <c r="CG64" s="301"/>
      <c r="CH64" s="301"/>
      <c r="CI64" s="332"/>
      <c r="CJ64" s="295"/>
      <c r="CK64" s="301"/>
      <c r="CL64" s="301"/>
      <c r="CM64" s="301"/>
      <c r="CN64" s="332"/>
      <c r="CO64" s="295"/>
      <c r="CP64" s="301"/>
      <c r="CQ64" s="301"/>
      <c r="CR64" s="301"/>
      <c r="CS64" s="332"/>
      <c r="CT64" s="295"/>
      <c r="CU64" s="301"/>
      <c r="CV64" s="301"/>
      <c r="CW64" s="301"/>
      <c r="CX64" s="332"/>
      <c r="CY64" s="295"/>
      <c r="CZ64" s="301"/>
      <c r="DA64" s="301"/>
      <c r="DB64" s="301"/>
      <c r="DC64" s="332"/>
      <c r="DD64" s="295"/>
      <c r="DE64" s="301"/>
      <c r="DF64" s="301"/>
      <c r="DG64" s="301"/>
      <c r="DH64" s="332"/>
      <c r="DI64" s="295"/>
      <c r="DJ64" s="301"/>
      <c r="DK64" s="301"/>
      <c r="DL64" s="301"/>
      <c r="DM64" s="332"/>
      <c r="DN64" s="295"/>
      <c r="DO64" s="301"/>
      <c r="DP64" s="301"/>
      <c r="DQ64" s="301"/>
      <c r="DR64" s="332"/>
      <c r="DS64" s="295"/>
      <c r="DT64" s="301"/>
      <c r="DU64" s="301"/>
      <c r="DV64" s="301"/>
      <c r="DW64" s="332"/>
      <c r="DX64" s="295"/>
      <c r="DY64" s="301"/>
      <c r="DZ64" s="301"/>
      <c r="EA64" s="301"/>
      <c r="EB64" s="332"/>
      <c r="EC64" s="295"/>
      <c r="ED64" s="301"/>
      <c r="EE64" s="301"/>
      <c r="EF64" s="301"/>
      <c r="EG64" s="332"/>
      <c r="EH64" s="295"/>
      <c r="EI64" s="301"/>
      <c r="EJ64" s="301"/>
      <c r="EK64" s="301"/>
      <c r="EL64" s="332"/>
      <c r="EM64" s="295"/>
      <c r="EN64" s="301"/>
      <c r="EO64" s="301"/>
      <c r="EP64" s="301"/>
      <c r="EQ64" s="332"/>
    </row>
    <row r="65" spans="3:147" ht="13.5" customHeight="1">
      <c r="C65" s="295"/>
      <c r="D65" s="301"/>
      <c r="E65" s="301"/>
      <c r="F65" s="301"/>
      <c r="G65" s="301"/>
      <c r="H65" s="295"/>
      <c r="I65" s="301"/>
      <c r="J65" s="301"/>
      <c r="K65" s="301"/>
      <c r="L65" s="332"/>
      <c r="M65" s="301"/>
      <c r="N65" s="301"/>
      <c r="O65" s="301"/>
      <c r="P65" s="301"/>
      <c r="Q65" s="301"/>
      <c r="R65" s="301"/>
      <c r="S65" s="301"/>
      <c r="T65" s="301"/>
      <c r="U65" s="301"/>
      <c r="V65" s="301"/>
      <c r="W65" s="295"/>
      <c r="X65" s="301"/>
      <c r="Y65" s="301"/>
      <c r="Z65" s="301"/>
      <c r="AA65" s="332"/>
      <c r="AB65" s="295"/>
      <c r="AC65" s="301"/>
      <c r="AD65" s="301"/>
      <c r="AE65" s="301"/>
      <c r="AF65" s="332"/>
      <c r="AG65" s="295"/>
      <c r="AH65" s="301"/>
      <c r="AI65" s="301"/>
      <c r="AJ65" s="301"/>
      <c r="AK65" s="332"/>
      <c r="AL65" s="295"/>
      <c r="AM65" s="301"/>
      <c r="AN65" s="301"/>
      <c r="AO65" s="301"/>
      <c r="AP65" s="332"/>
      <c r="AQ65" s="295"/>
      <c r="AR65" s="301"/>
      <c r="AS65" s="301"/>
      <c r="AT65" s="301"/>
      <c r="AU65" s="332"/>
      <c r="AV65" s="295"/>
      <c r="AW65" s="301"/>
      <c r="AX65" s="301"/>
      <c r="AY65" s="301"/>
      <c r="AZ65" s="332"/>
      <c r="BA65" s="295"/>
      <c r="BB65" s="301"/>
      <c r="BC65" s="301"/>
      <c r="BD65" s="301"/>
      <c r="BE65" s="332"/>
      <c r="BF65" s="295"/>
      <c r="BG65" s="301"/>
      <c r="BH65" s="301"/>
      <c r="BI65" s="301"/>
      <c r="BJ65" s="332"/>
      <c r="BK65" s="295"/>
      <c r="BL65" s="301"/>
      <c r="BM65" s="301"/>
      <c r="BN65" s="301"/>
      <c r="BO65" s="332"/>
      <c r="BP65" s="295"/>
      <c r="BQ65" s="301"/>
      <c r="BR65" s="301"/>
      <c r="BS65" s="301"/>
      <c r="BT65" s="332"/>
      <c r="BU65" s="295"/>
      <c r="BV65" s="301"/>
      <c r="BW65" s="301"/>
      <c r="BX65" s="301"/>
      <c r="BY65" s="332"/>
      <c r="BZ65" s="295"/>
      <c r="CA65" s="301"/>
      <c r="CB65" s="301"/>
      <c r="CC65" s="301"/>
      <c r="CD65" s="332"/>
      <c r="CE65" s="295"/>
      <c r="CF65" s="301"/>
      <c r="CG65" s="301"/>
      <c r="CH65" s="301"/>
      <c r="CI65" s="332"/>
      <c r="CJ65" s="295"/>
      <c r="CK65" s="301"/>
      <c r="CL65" s="301"/>
      <c r="CM65" s="301"/>
      <c r="CN65" s="332"/>
      <c r="CO65" s="295"/>
      <c r="CP65" s="301"/>
      <c r="CQ65" s="301"/>
      <c r="CR65" s="301"/>
      <c r="CS65" s="332"/>
      <c r="CT65" s="295"/>
      <c r="CU65" s="301"/>
      <c r="CV65" s="301"/>
      <c r="CW65" s="301"/>
      <c r="CX65" s="332"/>
      <c r="CY65" s="295"/>
      <c r="CZ65" s="301"/>
      <c r="DA65" s="301"/>
      <c r="DB65" s="301"/>
      <c r="DC65" s="332"/>
      <c r="DD65" s="295"/>
      <c r="DE65" s="301"/>
      <c r="DF65" s="301"/>
      <c r="DG65" s="301"/>
      <c r="DH65" s="332"/>
      <c r="DI65" s="295"/>
      <c r="DJ65" s="301"/>
      <c r="DK65" s="301"/>
      <c r="DL65" s="301"/>
      <c r="DM65" s="332"/>
      <c r="DN65" s="295"/>
      <c r="DO65" s="301"/>
      <c r="DP65" s="301"/>
      <c r="DQ65" s="301"/>
      <c r="DR65" s="332"/>
      <c r="DS65" s="295"/>
      <c r="DT65" s="301"/>
      <c r="DU65" s="301"/>
      <c r="DV65" s="301"/>
      <c r="DW65" s="332"/>
      <c r="DX65" s="295"/>
      <c r="DY65" s="301"/>
      <c r="DZ65" s="301"/>
      <c r="EA65" s="301"/>
      <c r="EB65" s="332"/>
      <c r="EC65" s="295"/>
      <c r="ED65" s="301"/>
      <c r="EE65" s="301"/>
      <c r="EF65" s="301"/>
      <c r="EG65" s="332"/>
      <c r="EH65" s="295"/>
      <c r="EI65" s="301"/>
      <c r="EJ65" s="301"/>
      <c r="EK65" s="301"/>
      <c r="EL65" s="332"/>
      <c r="EM65" s="295"/>
      <c r="EN65" s="301"/>
      <c r="EO65" s="301"/>
      <c r="EP65" s="301"/>
      <c r="EQ65" s="332"/>
    </row>
    <row r="66" spans="3:147" ht="13.5" customHeight="1">
      <c r="C66" s="295"/>
      <c r="D66" s="301"/>
      <c r="E66" s="301"/>
      <c r="F66" s="301"/>
      <c r="G66" s="301"/>
      <c r="H66" s="295"/>
      <c r="I66" s="301"/>
      <c r="J66" s="301"/>
      <c r="K66" s="301"/>
      <c r="L66" s="332"/>
      <c r="M66" s="301"/>
      <c r="N66" s="301"/>
      <c r="O66" s="301"/>
      <c r="P66" s="301"/>
      <c r="Q66" s="301"/>
      <c r="R66" s="301"/>
      <c r="S66" s="301"/>
      <c r="T66" s="301"/>
      <c r="U66" s="301"/>
      <c r="V66" s="301"/>
      <c r="W66" s="295"/>
      <c r="X66" s="301"/>
      <c r="Y66" s="301"/>
      <c r="Z66" s="301"/>
      <c r="AA66" s="332"/>
      <c r="AB66" s="295"/>
      <c r="AC66" s="301"/>
      <c r="AD66" s="301"/>
      <c r="AE66" s="301"/>
      <c r="AF66" s="332"/>
      <c r="AG66" s="295"/>
      <c r="AH66" s="301"/>
      <c r="AI66" s="301"/>
      <c r="AJ66" s="301"/>
      <c r="AK66" s="332"/>
      <c r="AL66" s="295"/>
      <c r="AM66" s="301"/>
      <c r="AN66" s="301"/>
      <c r="AO66" s="301"/>
      <c r="AP66" s="332"/>
      <c r="AQ66" s="295"/>
      <c r="AR66" s="301"/>
      <c r="AS66" s="301"/>
      <c r="AT66" s="301"/>
      <c r="AU66" s="332"/>
      <c r="AV66" s="295"/>
      <c r="AW66" s="301"/>
      <c r="AX66" s="301"/>
      <c r="AY66" s="301"/>
      <c r="AZ66" s="332"/>
      <c r="BA66" s="295"/>
      <c r="BB66" s="301"/>
      <c r="BC66" s="301"/>
      <c r="BD66" s="301"/>
      <c r="BE66" s="332"/>
      <c r="BF66" s="295"/>
      <c r="BG66" s="301"/>
      <c r="BH66" s="301"/>
      <c r="BI66" s="301"/>
      <c r="BJ66" s="332"/>
      <c r="BK66" s="295"/>
      <c r="BL66" s="301"/>
      <c r="BM66" s="301"/>
      <c r="BN66" s="301"/>
      <c r="BO66" s="332"/>
      <c r="BP66" s="295"/>
      <c r="BQ66" s="301"/>
      <c r="BR66" s="301"/>
      <c r="BS66" s="301"/>
      <c r="BT66" s="332"/>
      <c r="BU66" s="295"/>
      <c r="BV66" s="301"/>
      <c r="BW66" s="301"/>
      <c r="BX66" s="301"/>
      <c r="BY66" s="332"/>
      <c r="BZ66" s="295"/>
      <c r="CA66" s="301"/>
      <c r="CB66" s="301"/>
      <c r="CC66" s="301"/>
      <c r="CD66" s="332"/>
      <c r="CE66" s="295"/>
      <c r="CF66" s="301"/>
      <c r="CG66" s="301"/>
      <c r="CH66" s="301"/>
      <c r="CI66" s="332"/>
      <c r="CJ66" s="295"/>
      <c r="CK66" s="301"/>
      <c r="CL66" s="301"/>
      <c r="CM66" s="301"/>
      <c r="CN66" s="332"/>
      <c r="CO66" s="295"/>
      <c r="CP66" s="301"/>
      <c r="CQ66" s="301"/>
      <c r="CR66" s="301"/>
      <c r="CS66" s="332"/>
      <c r="CT66" s="295"/>
      <c r="CU66" s="301"/>
      <c r="CV66" s="301"/>
      <c r="CW66" s="301"/>
      <c r="CX66" s="332"/>
      <c r="CY66" s="295"/>
      <c r="CZ66" s="301"/>
      <c r="DA66" s="301"/>
      <c r="DB66" s="301"/>
      <c r="DC66" s="332"/>
      <c r="DD66" s="295"/>
      <c r="DE66" s="301"/>
      <c r="DF66" s="301"/>
      <c r="DG66" s="301"/>
      <c r="DH66" s="332"/>
      <c r="DI66" s="295"/>
      <c r="DJ66" s="301"/>
      <c r="DK66" s="301"/>
      <c r="DL66" s="301"/>
      <c r="DM66" s="332"/>
      <c r="DN66" s="295"/>
      <c r="DO66" s="301"/>
      <c r="DP66" s="301"/>
      <c r="DQ66" s="301"/>
      <c r="DR66" s="332"/>
      <c r="DS66" s="295"/>
      <c r="DT66" s="301"/>
      <c r="DU66" s="301"/>
      <c r="DV66" s="301"/>
      <c r="DW66" s="332"/>
      <c r="DX66" s="295"/>
      <c r="DY66" s="301"/>
      <c r="DZ66" s="301"/>
      <c r="EA66" s="301"/>
      <c r="EB66" s="332"/>
      <c r="EC66" s="295"/>
      <c r="ED66" s="301"/>
      <c r="EE66" s="301"/>
      <c r="EF66" s="301"/>
      <c r="EG66" s="332"/>
      <c r="EH66" s="295"/>
      <c r="EI66" s="301"/>
      <c r="EJ66" s="301"/>
      <c r="EK66" s="301"/>
      <c r="EL66" s="332"/>
      <c r="EM66" s="295"/>
      <c r="EN66" s="301"/>
      <c r="EO66" s="301"/>
      <c r="EP66" s="301"/>
      <c r="EQ66" s="332"/>
    </row>
    <row r="67" spans="3:147" ht="13.5" customHeight="1">
      <c r="C67" s="295"/>
      <c r="D67" s="301"/>
      <c r="E67" s="301"/>
      <c r="F67" s="301"/>
      <c r="G67" s="301"/>
      <c r="H67" s="295"/>
      <c r="I67" s="301"/>
      <c r="J67" s="301"/>
      <c r="K67" s="301"/>
      <c r="L67" s="332"/>
      <c r="M67" s="301"/>
      <c r="N67" s="301"/>
      <c r="O67" s="301"/>
      <c r="P67" s="301"/>
      <c r="Q67" s="301"/>
      <c r="R67" s="301"/>
      <c r="S67" s="301"/>
      <c r="T67" s="301"/>
      <c r="U67" s="301"/>
      <c r="V67" s="301"/>
      <c r="W67" s="295"/>
      <c r="X67" s="301"/>
      <c r="Y67" s="301"/>
      <c r="Z67" s="301"/>
      <c r="AA67" s="332"/>
      <c r="AB67" s="295"/>
      <c r="AC67" s="301"/>
      <c r="AD67" s="301"/>
      <c r="AE67" s="301"/>
      <c r="AF67" s="332"/>
      <c r="AG67" s="295"/>
      <c r="AH67" s="301"/>
      <c r="AI67" s="301"/>
      <c r="AJ67" s="301"/>
      <c r="AK67" s="332"/>
      <c r="AL67" s="295"/>
      <c r="AM67" s="301"/>
      <c r="AN67" s="301"/>
      <c r="AO67" s="301"/>
      <c r="AP67" s="332"/>
      <c r="AQ67" s="295"/>
      <c r="AR67" s="301"/>
      <c r="AS67" s="301"/>
      <c r="AT67" s="301"/>
      <c r="AU67" s="332"/>
      <c r="AV67" s="295"/>
      <c r="AW67" s="301"/>
      <c r="AX67" s="301"/>
      <c r="AY67" s="301"/>
      <c r="AZ67" s="332"/>
      <c r="BA67" s="295"/>
      <c r="BB67" s="301"/>
      <c r="BC67" s="301"/>
      <c r="BD67" s="301"/>
      <c r="BE67" s="332"/>
      <c r="BF67" s="295"/>
      <c r="BG67" s="301"/>
      <c r="BH67" s="301"/>
      <c r="BI67" s="301"/>
      <c r="BJ67" s="332"/>
      <c r="BK67" s="295"/>
      <c r="BL67" s="301"/>
      <c r="BM67" s="301"/>
      <c r="BN67" s="301"/>
      <c r="BO67" s="332"/>
      <c r="BP67" s="295"/>
      <c r="BQ67" s="301"/>
      <c r="BR67" s="301"/>
      <c r="BS67" s="301"/>
      <c r="BT67" s="332"/>
      <c r="BU67" s="295"/>
      <c r="BV67" s="301"/>
      <c r="BW67" s="301"/>
      <c r="BX67" s="301"/>
      <c r="BY67" s="332"/>
      <c r="BZ67" s="295"/>
      <c r="CA67" s="301"/>
      <c r="CB67" s="301"/>
      <c r="CC67" s="301"/>
      <c r="CD67" s="332"/>
      <c r="CE67" s="295"/>
      <c r="CF67" s="301"/>
      <c r="CG67" s="301"/>
      <c r="CH67" s="301"/>
      <c r="CI67" s="332"/>
      <c r="CJ67" s="295"/>
      <c r="CK67" s="301"/>
      <c r="CL67" s="301"/>
      <c r="CM67" s="301"/>
      <c r="CN67" s="332"/>
      <c r="CO67" s="295"/>
      <c r="CP67" s="301"/>
      <c r="CQ67" s="301"/>
      <c r="CR67" s="301"/>
      <c r="CS67" s="332"/>
      <c r="CT67" s="295"/>
      <c r="CU67" s="301"/>
      <c r="CV67" s="301"/>
      <c r="CW67" s="301"/>
      <c r="CX67" s="332"/>
      <c r="CY67" s="295"/>
      <c r="CZ67" s="301"/>
      <c r="DA67" s="301"/>
      <c r="DB67" s="301"/>
      <c r="DC67" s="332"/>
      <c r="DD67" s="295"/>
      <c r="DE67" s="301"/>
      <c r="DF67" s="301"/>
      <c r="DG67" s="301"/>
      <c r="DH67" s="332"/>
      <c r="DI67" s="295"/>
      <c r="DJ67" s="301"/>
      <c r="DK67" s="301"/>
      <c r="DL67" s="301"/>
      <c r="DM67" s="332"/>
      <c r="DN67" s="295"/>
      <c r="DO67" s="301"/>
      <c r="DP67" s="301"/>
      <c r="DQ67" s="301"/>
      <c r="DR67" s="332"/>
      <c r="DS67" s="295"/>
      <c r="DT67" s="301"/>
      <c r="DU67" s="301"/>
      <c r="DV67" s="301"/>
      <c r="DW67" s="332"/>
      <c r="DX67" s="295"/>
      <c r="DY67" s="301"/>
      <c r="DZ67" s="301"/>
      <c r="EA67" s="301"/>
      <c r="EB67" s="332"/>
      <c r="EC67" s="295"/>
      <c r="ED67" s="301"/>
      <c r="EE67" s="301"/>
      <c r="EF67" s="301"/>
      <c r="EG67" s="332"/>
      <c r="EH67" s="295"/>
      <c r="EI67" s="301"/>
      <c r="EJ67" s="301"/>
      <c r="EK67" s="301"/>
      <c r="EL67" s="332"/>
      <c r="EM67" s="295"/>
      <c r="EN67" s="301"/>
      <c r="EO67" s="301"/>
      <c r="EP67" s="301"/>
      <c r="EQ67" s="332"/>
    </row>
    <row r="68" spans="3:147" ht="13.5" customHeight="1">
      <c r="C68" s="295"/>
      <c r="D68" s="301"/>
      <c r="E68" s="301"/>
      <c r="F68" s="301"/>
      <c r="G68" s="301"/>
      <c r="H68" s="295"/>
      <c r="I68" s="301"/>
      <c r="J68" s="301"/>
      <c r="K68" s="301"/>
      <c r="L68" s="332"/>
      <c r="M68" s="301"/>
      <c r="N68" s="301"/>
      <c r="O68" s="301"/>
      <c r="P68" s="301"/>
      <c r="Q68" s="301"/>
      <c r="R68" s="301"/>
      <c r="S68" s="301"/>
      <c r="T68" s="301"/>
      <c r="U68" s="301"/>
      <c r="V68" s="301"/>
      <c r="W68" s="295"/>
      <c r="X68" s="301"/>
      <c r="Y68" s="301"/>
      <c r="Z68" s="301"/>
      <c r="AA68" s="332"/>
      <c r="AB68" s="295"/>
      <c r="AC68" s="301"/>
      <c r="AD68" s="301"/>
      <c r="AE68" s="301"/>
      <c r="AF68" s="332"/>
      <c r="AG68" s="295"/>
      <c r="AH68" s="301"/>
      <c r="AI68" s="301"/>
      <c r="AJ68" s="301"/>
      <c r="AK68" s="332"/>
      <c r="AL68" s="295"/>
      <c r="AM68" s="301"/>
      <c r="AN68" s="301"/>
      <c r="AO68" s="301"/>
      <c r="AP68" s="332"/>
      <c r="AQ68" s="295"/>
      <c r="AR68" s="301"/>
      <c r="AS68" s="301"/>
      <c r="AT68" s="301"/>
      <c r="AU68" s="332"/>
      <c r="AV68" s="295"/>
      <c r="AW68" s="301"/>
      <c r="AX68" s="301"/>
      <c r="AY68" s="301"/>
      <c r="AZ68" s="332"/>
      <c r="BA68" s="295"/>
      <c r="BB68" s="301"/>
      <c r="BC68" s="301"/>
      <c r="BD68" s="301"/>
      <c r="BE68" s="332"/>
      <c r="BF68" s="295"/>
      <c r="BG68" s="301"/>
      <c r="BH68" s="301"/>
      <c r="BI68" s="301"/>
      <c r="BJ68" s="332"/>
      <c r="BK68" s="295"/>
      <c r="BL68" s="301"/>
      <c r="BM68" s="301"/>
      <c r="BN68" s="301"/>
      <c r="BO68" s="332"/>
      <c r="BP68" s="295"/>
      <c r="BQ68" s="301"/>
      <c r="BR68" s="301"/>
      <c r="BS68" s="301"/>
      <c r="BT68" s="332"/>
      <c r="BU68" s="295"/>
      <c r="BV68" s="301"/>
      <c r="BW68" s="301"/>
      <c r="BX68" s="301"/>
      <c r="BY68" s="332"/>
      <c r="BZ68" s="295"/>
      <c r="CA68" s="301"/>
      <c r="CB68" s="301"/>
      <c r="CC68" s="301"/>
      <c r="CD68" s="332"/>
      <c r="CE68" s="295"/>
      <c r="CF68" s="301"/>
      <c r="CG68" s="301"/>
      <c r="CH68" s="301"/>
      <c r="CI68" s="332"/>
      <c r="CJ68" s="295"/>
      <c r="CK68" s="301"/>
      <c r="CL68" s="301"/>
      <c r="CM68" s="301"/>
      <c r="CN68" s="332"/>
      <c r="CO68" s="295"/>
      <c r="CP68" s="301"/>
      <c r="CQ68" s="301"/>
      <c r="CR68" s="301"/>
      <c r="CS68" s="332"/>
      <c r="CT68" s="295"/>
      <c r="CU68" s="301"/>
      <c r="CV68" s="301"/>
      <c r="CW68" s="301"/>
      <c r="CX68" s="332"/>
      <c r="CY68" s="295"/>
      <c r="CZ68" s="301"/>
      <c r="DA68" s="301"/>
      <c r="DB68" s="301"/>
      <c r="DC68" s="332"/>
      <c r="DD68" s="295"/>
      <c r="DE68" s="301"/>
      <c r="DF68" s="301"/>
      <c r="DG68" s="301"/>
      <c r="DH68" s="332"/>
      <c r="DI68" s="295"/>
      <c r="DJ68" s="301"/>
      <c r="DK68" s="301"/>
      <c r="DL68" s="301"/>
      <c r="DM68" s="332"/>
      <c r="DN68" s="295"/>
      <c r="DO68" s="301"/>
      <c r="DP68" s="301"/>
      <c r="DQ68" s="301"/>
      <c r="DR68" s="332"/>
      <c r="DS68" s="295"/>
      <c r="DT68" s="301"/>
      <c r="DU68" s="301"/>
      <c r="DV68" s="301"/>
      <c r="DW68" s="332"/>
      <c r="DX68" s="295"/>
      <c r="DY68" s="301"/>
      <c r="DZ68" s="301"/>
      <c r="EA68" s="301"/>
      <c r="EB68" s="332"/>
      <c r="EC68" s="295"/>
      <c r="ED68" s="301"/>
      <c r="EE68" s="301"/>
      <c r="EF68" s="301"/>
      <c r="EG68" s="332"/>
      <c r="EH68" s="295"/>
      <c r="EI68" s="301"/>
      <c r="EJ68" s="301"/>
      <c r="EK68" s="301"/>
      <c r="EL68" s="332"/>
      <c r="EM68" s="295"/>
      <c r="EN68" s="301"/>
      <c r="EO68" s="301"/>
      <c r="EP68" s="301"/>
      <c r="EQ68" s="332"/>
    </row>
    <row r="69" spans="3:147" ht="13.5" customHeight="1">
      <c r="C69" s="295"/>
      <c r="D69" s="301"/>
      <c r="E69" s="301"/>
      <c r="F69" s="301"/>
      <c r="G69" s="301"/>
      <c r="H69" s="295"/>
      <c r="I69" s="301"/>
      <c r="J69" s="301"/>
      <c r="K69" s="301"/>
      <c r="L69" s="332"/>
      <c r="M69" s="301"/>
      <c r="N69" s="301"/>
      <c r="O69" s="301"/>
      <c r="P69" s="301"/>
      <c r="Q69" s="301"/>
      <c r="R69" s="301"/>
      <c r="S69" s="301"/>
      <c r="T69" s="301"/>
      <c r="U69" s="301"/>
      <c r="V69" s="301"/>
      <c r="W69" s="295"/>
      <c r="X69" s="301"/>
      <c r="Y69" s="301"/>
      <c r="Z69" s="301"/>
      <c r="AA69" s="332"/>
      <c r="AB69" s="295"/>
      <c r="AC69" s="301"/>
      <c r="AD69" s="301"/>
      <c r="AE69" s="301"/>
      <c r="AF69" s="332"/>
      <c r="AG69" s="295"/>
      <c r="AH69" s="301"/>
      <c r="AI69" s="301"/>
      <c r="AJ69" s="301"/>
      <c r="AK69" s="332"/>
      <c r="AL69" s="295"/>
      <c r="AM69" s="301"/>
      <c r="AN69" s="301"/>
      <c r="AO69" s="301"/>
      <c r="AP69" s="332"/>
      <c r="AQ69" s="295"/>
      <c r="AR69" s="301"/>
      <c r="AS69" s="301"/>
      <c r="AT69" s="301"/>
      <c r="AU69" s="332"/>
      <c r="AV69" s="295"/>
      <c r="AW69" s="301"/>
      <c r="AX69" s="301"/>
      <c r="AY69" s="301"/>
      <c r="AZ69" s="332"/>
      <c r="BA69" s="295"/>
      <c r="BB69" s="301"/>
      <c r="BC69" s="301"/>
      <c r="BD69" s="301"/>
      <c r="BE69" s="332"/>
      <c r="BF69" s="295"/>
      <c r="BG69" s="301"/>
      <c r="BH69" s="301"/>
      <c r="BI69" s="301"/>
      <c r="BJ69" s="332"/>
      <c r="BK69" s="295"/>
      <c r="BL69" s="301"/>
      <c r="BM69" s="301"/>
      <c r="BN69" s="301"/>
      <c r="BO69" s="332"/>
      <c r="BP69" s="295"/>
      <c r="BQ69" s="301"/>
      <c r="BR69" s="301"/>
      <c r="BS69" s="301"/>
      <c r="BT69" s="332"/>
      <c r="BU69" s="295"/>
      <c r="BV69" s="301"/>
      <c r="BW69" s="301"/>
      <c r="BX69" s="301"/>
      <c r="BY69" s="332"/>
      <c r="BZ69" s="295"/>
      <c r="CA69" s="301"/>
      <c r="CB69" s="301"/>
      <c r="CC69" s="301"/>
      <c r="CD69" s="332"/>
      <c r="CE69" s="295"/>
      <c r="CF69" s="301"/>
      <c r="CG69" s="301"/>
      <c r="CH69" s="301"/>
      <c r="CI69" s="332"/>
      <c r="CJ69" s="295"/>
      <c r="CK69" s="301"/>
      <c r="CL69" s="301"/>
      <c r="CM69" s="301"/>
      <c r="CN69" s="332"/>
      <c r="CO69" s="295"/>
      <c r="CP69" s="301"/>
      <c r="CQ69" s="301"/>
      <c r="CR69" s="301"/>
      <c r="CS69" s="332"/>
      <c r="CT69" s="295"/>
      <c r="CU69" s="301"/>
      <c r="CV69" s="301"/>
      <c r="CW69" s="301"/>
      <c r="CX69" s="332"/>
      <c r="CY69" s="295"/>
      <c r="CZ69" s="301"/>
      <c r="DA69" s="301"/>
      <c r="DB69" s="301"/>
      <c r="DC69" s="332"/>
      <c r="DD69" s="295"/>
      <c r="DE69" s="301"/>
      <c r="DF69" s="301"/>
      <c r="DG69" s="301"/>
      <c r="DH69" s="332"/>
      <c r="DI69" s="295"/>
      <c r="DJ69" s="301"/>
      <c r="DK69" s="301"/>
      <c r="DL69" s="301"/>
      <c r="DM69" s="332"/>
      <c r="DN69" s="295"/>
      <c r="DO69" s="301"/>
      <c r="DP69" s="301"/>
      <c r="DQ69" s="301"/>
      <c r="DR69" s="332"/>
      <c r="DS69" s="295"/>
      <c r="DT69" s="301"/>
      <c r="DU69" s="301"/>
      <c r="DV69" s="301"/>
      <c r="DW69" s="332"/>
      <c r="DX69" s="295"/>
      <c r="DY69" s="301"/>
      <c r="DZ69" s="301"/>
      <c r="EA69" s="301"/>
      <c r="EB69" s="332"/>
      <c r="EC69" s="295"/>
      <c r="ED69" s="301"/>
      <c r="EE69" s="301"/>
      <c r="EF69" s="301"/>
      <c r="EG69" s="332"/>
      <c r="EH69" s="295"/>
      <c r="EI69" s="301"/>
      <c r="EJ69" s="301"/>
      <c r="EK69" s="301"/>
      <c r="EL69" s="332"/>
      <c r="EM69" s="295"/>
      <c r="EN69" s="301"/>
      <c r="EO69" s="301"/>
      <c r="EP69" s="301"/>
      <c r="EQ69" s="332"/>
    </row>
    <row r="70" spans="3:147" ht="13.5" customHeight="1">
      <c r="C70" s="295"/>
      <c r="D70" s="301"/>
      <c r="E70" s="301"/>
      <c r="F70" s="301"/>
      <c r="G70" s="301"/>
      <c r="H70" s="295"/>
      <c r="I70" s="301"/>
      <c r="J70" s="301"/>
      <c r="K70" s="301"/>
      <c r="L70" s="332"/>
      <c r="M70" s="301"/>
      <c r="N70" s="301"/>
      <c r="O70" s="301"/>
      <c r="P70" s="301"/>
      <c r="Q70" s="301"/>
      <c r="R70" s="301"/>
      <c r="S70" s="301"/>
      <c r="T70" s="301"/>
      <c r="U70" s="301"/>
      <c r="V70" s="301"/>
      <c r="W70" s="295"/>
      <c r="X70" s="301"/>
      <c r="Y70" s="301"/>
      <c r="Z70" s="301"/>
      <c r="AA70" s="332"/>
      <c r="AB70" s="295"/>
      <c r="AC70" s="301"/>
      <c r="AD70" s="301"/>
      <c r="AE70" s="301"/>
      <c r="AF70" s="332"/>
      <c r="AG70" s="295"/>
      <c r="AH70" s="301"/>
      <c r="AI70" s="301"/>
      <c r="AJ70" s="301"/>
      <c r="AK70" s="332"/>
      <c r="AL70" s="295"/>
      <c r="AM70" s="301"/>
      <c r="AN70" s="301"/>
      <c r="AO70" s="301"/>
      <c r="AP70" s="332"/>
      <c r="AQ70" s="295"/>
      <c r="AR70" s="301"/>
      <c r="AS70" s="301"/>
      <c r="AT70" s="301"/>
      <c r="AU70" s="332"/>
      <c r="AV70" s="295"/>
      <c r="AW70" s="301"/>
      <c r="AX70" s="301"/>
      <c r="AY70" s="301"/>
      <c r="AZ70" s="332"/>
      <c r="BA70" s="295"/>
      <c r="BB70" s="301"/>
      <c r="BC70" s="301"/>
      <c r="BD70" s="301"/>
      <c r="BE70" s="332"/>
      <c r="BF70" s="295"/>
      <c r="BG70" s="301"/>
      <c r="BH70" s="301"/>
      <c r="BI70" s="301"/>
      <c r="BJ70" s="332"/>
      <c r="BK70" s="295"/>
      <c r="BL70" s="301"/>
      <c r="BM70" s="301"/>
      <c r="BN70" s="301"/>
      <c r="BO70" s="332"/>
      <c r="BP70" s="295"/>
      <c r="BQ70" s="301"/>
      <c r="BR70" s="301"/>
      <c r="BS70" s="301"/>
      <c r="BT70" s="332"/>
      <c r="BU70" s="295"/>
      <c r="BV70" s="301"/>
      <c r="BW70" s="301"/>
      <c r="BX70" s="301"/>
      <c r="BY70" s="332"/>
      <c r="BZ70" s="295"/>
      <c r="CA70" s="301"/>
      <c r="CB70" s="301"/>
      <c r="CC70" s="301"/>
      <c r="CD70" s="332"/>
      <c r="CE70" s="295"/>
      <c r="CF70" s="301"/>
      <c r="CG70" s="301"/>
      <c r="CH70" s="301"/>
      <c r="CI70" s="332"/>
      <c r="CJ70" s="295"/>
      <c r="CK70" s="301"/>
      <c r="CL70" s="301"/>
      <c r="CM70" s="301"/>
      <c r="CN70" s="332"/>
      <c r="CO70" s="295"/>
      <c r="CP70" s="301"/>
      <c r="CQ70" s="301"/>
      <c r="CR70" s="301"/>
      <c r="CS70" s="332"/>
      <c r="CT70" s="295"/>
      <c r="CU70" s="301"/>
      <c r="CV70" s="301"/>
      <c r="CW70" s="301"/>
      <c r="CX70" s="332"/>
      <c r="CY70" s="295"/>
      <c r="CZ70" s="301"/>
      <c r="DA70" s="301"/>
      <c r="DB70" s="301"/>
      <c r="DC70" s="332"/>
      <c r="DD70" s="295"/>
      <c r="DE70" s="301"/>
      <c r="DF70" s="301"/>
      <c r="DG70" s="301"/>
      <c r="DH70" s="332"/>
      <c r="DI70" s="295"/>
      <c r="DJ70" s="301"/>
      <c r="DK70" s="301"/>
      <c r="DL70" s="301"/>
      <c r="DM70" s="332"/>
      <c r="DN70" s="295"/>
      <c r="DO70" s="301"/>
      <c r="DP70" s="301"/>
      <c r="DQ70" s="301"/>
      <c r="DR70" s="332"/>
      <c r="DS70" s="295"/>
      <c r="DT70" s="301"/>
      <c r="DU70" s="301"/>
      <c r="DV70" s="301"/>
      <c r="DW70" s="332"/>
      <c r="DX70" s="295"/>
      <c r="DY70" s="301"/>
      <c r="DZ70" s="301"/>
      <c r="EA70" s="301"/>
      <c r="EB70" s="332"/>
      <c r="EC70" s="295"/>
      <c r="ED70" s="301"/>
      <c r="EE70" s="301"/>
      <c r="EF70" s="301"/>
      <c r="EG70" s="332"/>
      <c r="EH70" s="295"/>
      <c r="EI70" s="301"/>
      <c r="EJ70" s="301"/>
      <c r="EK70" s="301"/>
      <c r="EL70" s="332"/>
      <c r="EM70" s="295"/>
      <c r="EN70" s="301"/>
      <c r="EO70" s="301"/>
      <c r="EP70" s="301"/>
      <c r="EQ70" s="332"/>
    </row>
    <row r="71" spans="3:147" ht="13.5" customHeight="1">
      <c r="C71" s="295"/>
      <c r="D71" s="301"/>
      <c r="E71" s="301"/>
      <c r="F71" s="301"/>
      <c r="G71" s="301"/>
      <c r="H71" s="295"/>
      <c r="I71" s="301"/>
      <c r="J71" s="301"/>
      <c r="K71" s="301"/>
      <c r="L71" s="332"/>
      <c r="M71" s="301"/>
      <c r="N71" s="301"/>
      <c r="O71" s="301"/>
      <c r="P71" s="301"/>
      <c r="Q71" s="301"/>
      <c r="R71" s="301"/>
      <c r="S71" s="301"/>
      <c r="T71" s="301"/>
      <c r="U71" s="301"/>
      <c r="V71" s="301"/>
      <c r="W71" s="295"/>
      <c r="X71" s="301"/>
      <c r="Y71" s="301"/>
      <c r="Z71" s="301"/>
      <c r="AA71" s="332"/>
      <c r="AB71" s="295"/>
      <c r="AC71" s="301"/>
      <c r="AD71" s="301"/>
      <c r="AE71" s="301"/>
      <c r="AF71" s="332"/>
      <c r="AG71" s="295"/>
      <c r="AH71" s="301"/>
      <c r="AI71" s="301"/>
      <c r="AJ71" s="301"/>
      <c r="AK71" s="332"/>
      <c r="AL71" s="295"/>
      <c r="AM71" s="301"/>
      <c r="AN71" s="301"/>
      <c r="AO71" s="301"/>
      <c r="AP71" s="332"/>
      <c r="AQ71" s="295"/>
      <c r="AR71" s="301"/>
      <c r="AS71" s="301"/>
      <c r="AT71" s="301"/>
      <c r="AU71" s="332"/>
      <c r="AV71" s="295"/>
      <c r="AW71" s="301"/>
      <c r="AX71" s="301"/>
      <c r="AY71" s="301"/>
      <c r="AZ71" s="332"/>
      <c r="BA71" s="295"/>
      <c r="BB71" s="301"/>
      <c r="BC71" s="301"/>
      <c r="BD71" s="301"/>
      <c r="BE71" s="332"/>
      <c r="BF71" s="295"/>
      <c r="BG71" s="301"/>
      <c r="BH71" s="301"/>
      <c r="BI71" s="301"/>
      <c r="BJ71" s="332"/>
      <c r="BK71" s="295"/>
      <c r="BL71" s="301"/>
      <c r="BM71" s="301"/>
      <c r="BN71" s="301"/>
      <c r="BO71" s="332"/>
      <c r="BP71" s="295"/>
      <c r="BQ71" s="301"/>
      <c r="BR71" s="301"/>
      <c r="BS71" s="301"/>
      <c r="BT71" s="332"/>
      <c r="BU71" s="295"/>
      <c r="BV71" s="301"/>
      <c r="BW71" s="301"/>
      <c r="BX71" s="301"/>
      <c r="BY71" s="332"/>
      <c r="BZ71" s="295"/>
      <c r="CA71" s="301"/>
      <c r="CB71" s="301"/>
      <c r="CC71" s="301"/>
      <c r="CD71" s="332"/>
      <c r="CE71" s="295"/>
      <c r="CF71" s="301"/>
      <c r="CG71" s="301"/>
      <c r="CH71" s="301"/>
      <c r="CI71" s="332"/>
      <c r="CJ71" s="295"/>
      <c r="CK71" s="301"/>
      <c r="CL71" s="301"/>
      <c r="CM71" s="301"/>
      <c r="CN71" s="332"/>
      <c r="CO71" s="295"/>
      <c r="CP71" s="301"/>
      <c r="CQ71" s="301"/>
      <c r="CR71" s="301"/>
      <c r="CS71" s="332"/>
      <c r="CT71" s="295"/>
      <c r="CU71" s="301"/>
      <c r="CV71" s="301"/>
      <c r="CW71" s="301"/>
      <c r="CX71" s="332"/>
      <c r="CY71" s="295"/>
      <c r="CZ71" s="301"/>
      <c r="DA71" s="301"/>
      <c r="DB71" s="301"/>
      <c r="DC71" s="332"/>
      <c r="DD71" s="295"/>
      <c r="DE71" s="301"/>
      <c r="DF71" s="301"/>
      <c r="DG71" s="301"/>
      <c r="DH71" s="332"/>
      <c r="DI71" s="295"/>
      <c r="DJ71" s="301"/>
      <c r="DK71" s="301"/>
      <c r="DL71" s="301"/>
      <c r="DM71" s="332"/>
      <c r="DN71" s="295"/>
      <c r="DO71" s="301"/>
      <c r="DP71" s="301"/>
      <c r="DQ71" s="301"/>
      <c r="DR71" s="332"/>
      <c r="DS71" s="295"/>
      <c r="DT71" s="301"/>
      <c r="DU71" s="301"/>
      <c r="DV71" s="301"/>
      <c r="DW71" s="332"/>
      <c r="DX71" s="295"/>
      <c r="DY71" s="301"/>
      <c r="DZ71" s="301"/>
      <c r="EA71" s="301"/>
      <c r="EB71" s="332"/>
      <c r="EC71" s="295"/>
      <c r="ED71" s="301"/>
      <c r="EE71" s="301"/>
      <c r="EF71" s="301"/>
      <c r="EG71" s="332"/>
      <c r="EH71" s="295"/>
      <c r="EI71" s="301"/>
      <c r="EJ71" s="301"/>
      <c r="EK71" s="301"/>
      <c r="EL71" s="332"/>
      <c r="EM71" s="295"/>
      <c r="EN71" s="301"/>
      <c r="EO71" s="301"/>
      <c r="EP71" s="301"/>
      <c r="EQ71" s="332"/>
    </row>
    <row r="72" spans="3:147" ht="13.5" customHeight="1">
      <c r="C72" s="295"/>
      <c r="D72" s="301"/>
      <c r="E72" s="301"/>
      <c r="F72" s="301"/>
      <c r="G72" s="301"/>
      <c r="H72" s="295"/>
      <c r="I72" s="301"/>
      <c r="J72" s="301"/>
      <c r="K72" s="301"/>
      <c r="L72" s="332"/>
      <c r="M72" s="301"/>
      <c r="N72" s="301"/>
      <c r="O72" s="301"/>
      <c r="P72" s="301"/>
      <c r="Q72" s="301"/>
      <c r="R72" s="301"/>
      <c r="S72" s="301"/>
      <c r="T72" s="301"/>
      <c r="U72" s="301"/>
      <c r="V72" s="301"/>
      <c r="W72" s="295"/>
      <c r="X72" s="301"/>
      <c r="Y72" s="301"/>
      <c r="Z72" s="301"/>
      <c r="AA72" s="332"/>
      <c r="AB72" s="295"/>
      <c r="AC72" s="301"/>
      <c r="AD72" s="301"/>
      <c r="AE72" s="301"/>
      <c r="AF72" s="332"/>
      <c r="AG72" s="295"/>
      <c r="AH72" s="301"/>
      <c r="AI72" s="301"/>
      <c r="AJ72" s="301"/>
      <c r="AK72" s="332"/>
      <c r="AL72" s="295"/>
      <c r="AM72" s="301"/>
      <c r="AN72" s="301"/>
      <c r="AO72" s="301"/>
      <c r="AP72" s="332"/>
      <c r="AQ72" s="295"/>
      <c r="AR72" s="301"/>
      <c r="AS72" s="301"/>
      <c r="AT72" s="301"/>
      <c r="AU72" s="332"/>
      <c r="AV72" s="295"/>
      <c r="AW72" s="301"/>
      <c r="AX72" s="301"/>
      <c r="AY72" s="301"/>
      <c r="AZ72" s="332"/>
      <c r="BA72" s="295"/>
      <c r="BB72" s="301"/>
      <c r="BC72" s="301"/>
      <c r="BD72" s="301"/>
      <c r="BE72" s="332"/>
      <c r="BF72" s="295"/>
      <c r="BG72" s="301"/>
      <c r="BH72" s="301"/>
      <c r="BI72" s="301"/>
      <c r="BJ72" s="332"/>
      <c r="BK72" s="295"/>
      <c r="BL72" s="301"/>
      <c r="BM72" s="301"/>
      <c r="BN72" s="301"/>
      <c r="BO72" s="332"/>
      <c r="BP72" s="295"/>
      <c r="BQ72" s="301"/>
      <c r="BR72" s="301"/>
      <c r="BS72" s="301"/>
      <c r="BT72" s="332"/>
      <c r="BU72" s="295"/>
      <c r="BV72" s="301"/>
      <c r="BW72" s="301"/>
      <c r="BX72" s="301"/>
      <c r="BY72" s="332"/>
      <c r="BZ72" s="295"/>
      <c r="CA72" s="301"/>
      <c r="CB72" s="301"/>
      <c r="CC72" s="301"/>
      <c r="CD72" s="332"/>
      <c r="CE72" s="295"/>
      <c r="CF72" s="301"/>
      <c r="CG72" s="301"/>
      <c r="CH72" s="301"/>
      <c r="CI72" s="332"/>
      <c r="CJ72" s="295"/>
      <c r="CK72" s="301"/>
      <c r="CL72" s="301"/>
      <c r="CM72" s="301"/>
      <c r="CN72" s="332"/>
      <c r="CO72" s="295"/>
      <c r="CP72" s="301"/>
      <c r="CQ72" s="301"/>
      <c r="CR72" s="301"/>
      <c r="CS72" s="332"/>
      <c r="CT72" s="295"/>
      <c r="CU72" s="301"/>
      <c r="CV72" s="301"/>
      <c r="CW72" s="301"/>
      <c r="CX72" s="332"/>
      <c r="CY72" s="295"/>
      <c r="CZ72" s="301"/>
      <c r="DA72" s="301"/>
      <c r="DB72" s="301"/>
      <c r="DC72" s="332"/>
      <c r="DD72" s="295"/>
      <c r="DE72" s="301"/>
      <c r="DF72" s="301"/>
      <c r="DG72" s="301"/>
      <c r="DH72" s="332"/>
      <c r="DI72" s="295"/>
      <c r="DJ72" s="301"/>
      <c r="DK72" s="301"/>
      <c r="DL72" s="301"/>
      <c r="DM72" s="332"/>
      <c r="DN72" s="295"/>
      <c r="DO72" s="301"/>
      <c r="DP72" s="301"/>
      <c r="DQ72" s="301"/>
      <c r="DR72" s="332"/>
      <c r="DS72" s="295"/>
      <c r="DT72" s="301"/>
      <c r="DU72" s="301"/>
      <c r="DV72" s="301"/>
      <c r="DW72" s="332"/>
      <c r="DX72" s="295"/>
      <c r="DY72" s="301"/>
      <c r="DZ72" s="301"/>
      <c r="EA72" s="301"/>
      <c r="EB72" s="332"/>
      <c r="EC72" s="295"/>
      <c r="ED72" s="301"/>
      <c r="EE72" s="301"/>
      <c r="EF72" s="301"/>
      <c r="EG72" s="332"/>
      <c r="EH72" s="295"/>
      <c r="EI72" s="301"/>
      <c r="EJ72" s="301"/>
      <c r="EK72" s="301"/>
      <c r="EL72" s="332"/>
      <c r="EM72" s="295"/>
      <c r="EN72" s="301"/>
      <c r="EO72" s="301"/>
      <c r="EP72" s="301"/>
      <c r="EQ72" s="332"/>
    </row>
    <row r="73" spans="3:147" ht="13.5" customHeight="1">
      <c r="C73" s="295"/>
      <c r="D73" s="301"/>
      <c r="E73" s="301"/>
      <c r="F73" s="301"/>
      <c r="G73" s="301"/>
      <c r="H73" s="295"/>
      <c r="I73" s="301"/>
      <c r="J73" s="301"/>
      <c r="K73" s="301"/>
      <c r="L73" s="332"/>
      <c r="M73" s="301"/>
      <c r="N73" s="301"/>
      <c r="O73" s="301"/>
      <c r="P73" s="301"/>
      <c r="Q73" s="301"/>
      <c r="R73" s="301"/>
      <c r="S73" s="301"/>
      <c r="T73" s="301"/>
      <c r="U73" s="301"/>
      <c r="V73" s="301"/>
      <c r="W73" s="295"/>
      <c r="X73" s="301"/>
      <c r="Y73" s="301"/>
      <c r="Z73" s="301"/>
      <c r="AA73" s="332"/>
      <c r="AB73" s="295"/>
      <c r="AC73" s="301"/>
      <c r="AD73" s="301"/>
      <c r="AE73" s="301"/>
      <c r="AF73" s="332"/>
      <c r="AG73" s="295"/>
      <c r="AH73" s="301"/>
      <c r="AI73" s="301"/>
      <c r="AJ73" s="301"/>
      <c r="AK73" s="332"/>
      <c r="AL73" s="295"/>
      <c r="AM73" s="301"/>
      <c r="AN73" s="301"/>
      <c r="AO73" s="301"/>
      <c r="AP73" s="332"/>
      <c r="AQ73" s="295"/>
      <c r="AR73" s="301"/>
      <c r="AS73" s="301"/>
      <c r="AT73" s="301"/>
      <c r="AU73" s="332"/>
      <c r="AV73" s="295"/>
      <c r="AW73" s="301"/>
      <c r="AX73" s="301"/>
      <c r="AY73" s="301"/>
      <c r="AZ73" s="332"/>
      <c r="BA73" s="295"/>
      <c r="BB73" s="301"/>
      <c r="BC73" s="301"/>
      <c r="BD73" s="301"/>
      <c r="BE73" s="332"/>
      <c r="BF73" s="295"/>
      <c r="BG73" s="301"/>
      <c r="BH73" s="301"/>
      <c r="BI73" s="301"/>
      <c r="BJ73" s="332"/>
      <c r="BK73" s="295"/>
      <c r="BL73" s="301"/>
      <c r="BM73" s="301"/>
      <c r="BN73" s="301"/>
      <c r="BO73" s="332"/>
      <c r="BP73" s="295"/>
      <c r="BQ73" s="301"/>
      <c r="BR73" s="301"/>
      <c r="BS73" s="301"/>
      <c r="BT73" s="332"/>
      <c r="BU73" s="295"/>
      <c r="BV73" s="301"/>
      <c r="BW73" s="301"/>
      <c r="BX73" s="301"/>
      <c r="BY73" s="332"/>
      <c r="BZ73" s="295"/>
      <c r="CA73" s="301"/>
      <c r="CB73" s="301"/>
      <c r="CC73" s="301"/>
      <c r="CD73" s="332"/>
      <c r="CE73" s="295"/>
      <c r="CF73" s="301"/>
      <c r="CG73" s="301"/>
      <c r="CH73" s="301"/>
      <c r="CI73" s="332"/>
      <c r="CJ73" s="295"/>
      <c r="CK73" s="301"/>
      <c r="CL73" s="301"/>
      <c r="CM73" s="301"/>
      <c r="CN73" s="332"/>
      <c r="CO73" s="295"/>
      <c r="CP73" s="301"/>
      <c r="CQ73" s="301"/>
      <c r="CR73" s="301"/>
      <c r="CS73" s="332"/>
      <c r="CT73" s="295"/>
      <c r="CU73" s="301"/>
      <c r="CV73" s="301"/>
      <c r="CW73" s="301"/>
      <c r="CX73" s="332"/>
      <c r="CY73" s="295"/>
      <c r="CZ73" s="301"/>
      <c r="DA73" s="301"/>
      <c r="DB73" s="301"/>
      <c r="DC73" s="332"/>
      <c r="DD73" s="295"/>
      <c r="DE73" s="301"/>
      <c r="DF73" s="301"/>
      <c r="DG73" s="301"/>
      <c r="DH73" s="332"/>
      <c r="DI73" s="295"/>
      <c r="DJ73" s="301"/>
      <c r="DK73" s="301"/>
      <c r="DL73" s="301"/>
      <c r="DM73" s="332"/>
      <c r="DN73" s="295"/>
      <c r="DO73" s="301"/>
      <c r="DP73" s="301"/>
      <c r="DQ73" s="301"/>
      <c r="DR73" s="332"/>
      <c r="DS73" s="295"/>
      <c r="DT73" s="301"/>
      <c r="DU73" s="301"/>
      <c r="DV73" s="301"/>
      <c r="DW73" s="332"/>
      <c r="DX73" s="295"/>
      <c r="DY73" s="301"/>
      <c r="DZ73" s="301"/>
      <c r="EA73" s="301"/>
      <c r="EB73" s="332"/>
      <c r="EC73" s="295"/>
      <c r="ED73" s="301"/>
      <c r="EE73" s="301"/>
      <c r="EF73" s="301"/>
      <c r="EG73" s="332"/>
      <c r="EH73" s="295"/>
      <c r="EI73" s="301"/>
      <c r="EJ73" s="301"/>
      <c r="EK73" s="301"/>
      <c r="EL73" s="332"/>
      <c r="EM73" s="295"/>
      <c r="EN73" s="301"/>
      <c r="EO73" s="301"/>
      <c r="EP73" s="301"/>
      <c r="EQ73" s="332"/>
    </row>
    <row r="74" spans="3:147" ht="13.5" customHeight="1">
      <c r="C74" s="295"/>
      <c r="D74" s="301"/>
      <c r="E74" s="301"/>
      <c r="F74" s="301"/>
      <c r="G74" s="301"/>
      <c r="H74" s="295"/>
      <c r="I74" s="301"/>
      <c r="J74" s="301"/>
      <c r="K74" s="301"/>
      <c r="L74" s="332"/>
      <c r="M74" s="301"/>
      <c r="N74" s="301"/>
      <c r="O74" s="301"/>
      <c r="P74" s="301"/>
      <c r="Q74" s="301"/>
      <c r="R74" s="301"/>
      <c r="S74" s="301"/>
      <c r="T74" s="301"/>
      <c r="U74" s="301"/>
      <c r="V74" s="301"/>
      <c r="W74" s="295"/>
      <c r="X74" s="301"/>
      <c r="Y74" s="301"/>
      <c r="Z74" s="301"/>
      <c r="AA74" s="332"/>
      <c r="AB74" s="295"/>
      <c r="AC74" s="301"/>
      <c r="AD74" s="301"/>
      <c r="AE74" s="301"/>
      <c r="AF74" s="332"/>
      <c r="AG74" s="295"/>
      <c r="AH74" s="301"/>
      <c r="AI74" s="301"/>
      <c r="AJ74" s="301"/>
      <c r="AK74" s="332"/>
      <c r="AL74" s="295"/>
      <c r="AM74" s="301"/>
      <c r="AN74" s="301"/>
      <c r="AO74" s="301"/>
      <c r="AP74" s="332"/>
      <c r="AQ74" s="295"/>
      <c r="AR74" s="301"/>
      <c r="AS74" s="301"/>
      <c r="AT74" s="301"/>
      <c r="AU74" s="332"/>
      <c r="AV74" s="295"/>
      <c r="AW74" s="301"/>
      <c r="AX74" s="301"/>
      <c r="AY74" s="301"/>
      <c r="AZ74" s="332"/>
      <c r="BA74" s="295"/>
      <c r="BB74" s="301"/>
      <c r="BC74" s="301"/>
      <c r="BD74" s="301"/>
      <c r="BE74" s="332"/>
      <c r="BF74" s="295"/>
      <c r="BG74" s="301"/>
      <c r="BH74" s="301"/>
      <c r="BI74" s="301"/>
      <c r="BJ74" s="332"/>
      <c r="BK74" s="295"/>
      <c r="BL74" s="301"/>
      <c r="BM74" s="301"/>
      <c r="BN74" s="301"/>
      <c r="BO74" s="332"/>
      <c r="BP74" s="295"/>
      <c r="BQ74" s="301"/>
      <c r="BR74" s="301"/>
      <c r="BS74" s="301"/>
      <c r="BT74" s="332"/>
      <c r="BU74" s="295"/>
      <c r="BV74" s="301"/>
      <c r="BW74" s="301"/>
      <c r="BX74" s="301"/>
      <c r="BY74" s="332"/>
      <c r="BZ74" s="295"/>
      <c r="CA74" s="301"/>
      <c r="CB74" s="301"/>
      <c r="CC74" s="301"/>
      <c r="CD74" s="332"/>
      <c r="CE74" s="295"/>
      <c r="CF74" s="301"/>
      <c r="CG74" s="301"/>
      <c r="CH74" s="301"/>
      <c r="CI74" s="332"/>
      <c r="CJ74" s="295"/>
      <c r="CK74" s="301"/>
      <c r="CL74" s="301"/>
      <c r="CM74" s="301"/>
      <c r="CN74" s="332"/>
      <c r="CO74" s="295"/>
      <c r="CP74" s="301"/>
      <c r="CQ74" s="301"/>
      <c r="CR74" s="301"/>
      <c r="CS74" s="332"/>
      <c r="CT74" s="295"/>
      <c r="CU74" s="301"/>
      <c r="CV74" s="301"/>
      <c r="CW74" s="301"/>
      <c r="CX74" s="332"/>
      <c r="CY74" s="295"/>
      <c r="CZ74" s="301"/>
      <c r="DA74" s="301"/>
      <c r="DB74" s="301"/>
      <c r="DC74" s="332"/>
      <c r="DD74" s="295"/>
      <c r="DE74" s="301"/>
      <c r="DF74" s="301"/>
      <c r="DG74" s="301"/>
      <c r="DH74" s="332"/>
      <c r="DI74" s="295"/>
      <c r="DJ74" s="301"/>
      <c r="DK74" s="301"/>
      <c r="DL74" s="301"/>
      <c r="DM74" s="332"/>
      <c r="DN74" s="295"/>
      <c r="DO74" s="301"/>
      <c r="DP74" s="301"/>
      <c r="DQ74" s="301"/>
      <c r="DR74" s="332"/>
      <c r="DS74" s="295"/>
      <c r="DT74" s="301"/>
      <c r="DU74" s="301"/>
      <c r="DV74" s="301"/>
      <c r="DW74" s="332"/>
      <c r="DX74" s="295"/>
      <c r="DY74" s="301"/>
      <c r="DZ74" s="301"/>
      <c r="EA74" s="301"/>
      <c r="EB74" s="332"/>
      <c r="EC74" s="295"/>
      <c r="ED74" s="301"/>
      <c r="EE74" s="301"/>
      <c r="EF74" s="301"/>
      <c r="EG74" s="332"/>
      <c r="EH74" s="295"/>
      <c r="EI74" s="301"/>
      <c r="EJ74" s="301"/>
      <c r="EK74" s="301"/>
      <c r="EL74" s="332"/>
      <c r="EM74" s="295"/>
      <c r="EN74" s="301"/>
      <c r="EO74" s="301"/>
      <c r="EP74" s="301"/>
      <c r="EQ74" s="332"/>
    </row>
    <row r="75" spans="3:147" ht="13.5" customHeight="1">
      <c r="C75" s="295"/>
      <c r="D75" s="301"/>
      <c r="E75" s="301"/>
      <c r="F75" s="301"/>
      <c r="G75" s="301"/>
      <c r="H75" s="295"/>
      <c r="I75" s="301"/>
      <c r="J75" s="301"/>
      <c r="K75" s="301"/>
      <c r="L75" s="332"/>
      <c r="M75" s="301"/>
      <c r="N75" s="301"/>
      <c r="O75" s="301"/>
      <c r="P75" s="301"/>
      <c r="Q75" s="301"/>
      <c r="R75" s="301"/>
      <c r="S75" s="301"/>
      <c r="T75" s="301"/>
      <c r="U75" s="301"/>
      <c r="V75" s="301"/>
      <c r="W75" s="295"/>
      <c r="X75" s="301"/>
      <c r="Y75" s="301"/>
      <c r="Z75" s="301"/>
      <c r="AA75" s="332"/>
      <c r="AB75" s="295"/>
      <c r="AC75" s="301"/>
      <c r="AD75" s="301"/>
      <c r="AE75" s="301"/>
      <c r="AF75" s="332"/>
      <c r="AG75" s="295"/>
      <c r="AH75" s="301"/>
      <c r="AI75" s="301"/>
      <c r="AJ75" s="301"/>
      <c r="AK75" s="332"/>
      <c r="AL75" s="295"/>
      <c r="AM75" s="301"/>
      <c r="AN75" s="301"/>
      <c r="AO75" s="301"/>
      <c r="AP75" s="332"/>
      <c r="AQ75" s="295"/>
      <c r="AR75" s="301"/>
      <c r="AS75" s="301"/>
      <c r="AT75" s="301"/>
      <c r="AU75" s="332"/>
      <c r="AV75" s="295"/>
      <c r="AW75" s="301"/>
      <c r="AX75" s="301"/>
      <c r="AY75" s="301"/>
      <c r="AZ75" s="332"/>
      <c r="BA75" s="295"/>
      <c r="BB75" s="301"/>
      <c r="BC75" s="301"/>
      <c r="BD75" s="301"/>
      <c r="BE75" s="332"/>
      <c r="BF75" s="295"/>
      <c r="BG75" s="301"/>
      <c r="BH75" s="301"/>
      <c r="BI75" s="301"/>
      <c r="BJ75" s="332"/>
      <c r="BK75" s="295"/>
      <c r="BL75" s="301"/>
      <c r="BM75" s="301"/>
      <c r="BN75" s="301"/>
      <c r="BO75" s="332"/>
      <c r="BP75" s="295"/>
      <c r="BQ75" s="301"/>
      <c r="BR75" s="301"/>
      <c r="BS75" s="301"/>
      <c r="BT75" s="332"/>
      <c r="BU75" s="295"/>
      <c r="BV75" s="301"/>
      <c r="BW75" s="301"/>
      <c r="BX75" s="301"/>
      <c r="BY75" s="332"/>
      <c r="BZ75" s="295"/>
      <c r="CA75" s="301"/>
      <c r="CB75" s="301"/>
      <c r="CC75" s="301"/>
      <c r="CD75" s="332"/>
      <c r="CE75" s="295"/>
      <c r="CF75" s="301"/>
      <c r="CG75" s="301"/>
      <c r="CH75" s="301"/>
      <c r="CI75" s="332"/>
      <c r="CJ75" s="295"/>
      <c r="CK75" s="301"/>
      <c r="CL75" s="301"/>
      <c r="CM75" s="301"/>
      <c r="CN75" s="332"/>
      <c r="CO75" s="295"/>
      <c r="CP75" s="301"/>
      <c r="CQ75" s="301"/>
      <c r="CR75" s="301"/>
      <c r="CS75" s="332"/>
      <c r="CT75" s="295"/>
      <c r="CU75" s="301"/>
      <c r="CV75" s="301"/>
      <c r="CW75" s="301"/>
      <c r="CX75" s="332"/>
      <c r="CY75" s="295"/>
      <c r="CZ75" s="301"/>
      <c r="DA75" s="301"/>
      <c r="DB75" s="301"/>
      <c r="DC75" s="332"/>
      <c r="DD75" s="295"/>
      <c r="DE75" s="301"/>
      <c r="DF75" s="301"/>
      <c r="DG75" s="301"/>
      <c r="DH75" s="332"/>
      <c r="DI75" s="295"/>
      <c r="DJ75" s="301"/>
      <c r="DK75" s="301"/>
      <c r="DL75" s="301"/>
      <c r="DM75" s="332"/>
      <c r="DN75" s="295"/>
      <c r="DO75" s="301"/>
      <c r="DP75" s="301"/>
      <c r="DQ75" s="301"/>
      <c r="DR75" s="332"/>
      <c r="DS75" s="295"/>
      <c r="DT75" s="301"/>
      <c r="DU75" s="301"/>
      <c r="DV75" s="301"/>
      <c r="DW75" s="332"/>
      <c r="DX75" s="295"/>
      <c r="DY75" s="301"/>
      <c r="DZ75" s="301"/>
      <c r="EA75" s="301"/>
      <c r="EB75" s="332"/>
      <c r="EC75" s="295"/>
      <c r="ED75" s="301"/>
      <c r="EE75" s="301"/>
      <c r="EF75" s="301"/>
      <c r="EG75" s="332"/>
      <c r="EH75" s="295"/>
      <c r="EI75" s="301"/>
      <c r="EJ75" s="301"/>
      <c r="EK75" s="301"/>
      <c r="EL75" s="332"/>
      <c r="EM75" s="295"/>
      <c r="EN75" s="301"/>
      <c r="EO75" s="301"/>
      <c r="EP75" s="301"/>
      <c r="EQ75" s="332"/>
    </row>
    <row r="76" spans="3:147" ht="13.5" customHeight="1">
      <c r="C76" s="295"/>
      <c r="D76" s="301"/>
      <c r="E76" s="301"/>
      <c r="F76" s="301"/>
      <c r="G76" s="301"/>
      <c r="H76" s="295"/>
      <c r="I76" s="301"/>
      <c r="J76" s="301"/>
      <c r="K76" s="301"/>
      <c r="L76" s="332"/>
      <c r="M76" s="301"/>
      <c r="N76" s="301"/>
      <c r="O76" s="301"/>
      <c r="P76" s="301"/>
      <c r="Q76" s="301"/>
      <c r="R76" s="301"/>
      <c r="S76" s="301"/>
      <c r="T76" s="301"/>
      <c r="U76" s="301"/>
      <c r="V76" s="301"/>
      <c r="W76" s="295"/>
      <c r="X76" s="301"/>
      <c r="Y76" s="301"/>
      <c r="Z76" s="301"/>
      <c r="AA76" s="332"/>
      <c r="AB76" s="295"/>
      <c r="AC76" s="301"/>
      <c r="AD76" s="301"/>
      <c r="AE76" s="301"/>
      <c r="AF76" s="332"/>
      <c r="AG76" s="295"/>
      <c r="AH76" s="301"/>
      <c r="AI76" s="301"/>
      <c r="AJ76" s="301"/>
      <c r="AK76" s="332"/>
      <c r="AL76" s="295"/>
      <c r="AM76" s="301"/>
      <c r="AN76" s="301"/>
      <c r="AO76" s="301"/>
      <c r="AP76" s="332"/>
      <c r="AQ76" s="295"/>
      <c r="AR76" s="301"/>
      <c r="AS76" s="301"/>
      <c r="AT76" s="301"/>
      <c r="AU76" s="332"/>
      <c r="AV76" s="295"/>
      <c r="AW76" s="301"/>
      <c r="AX76" s="301"/>
      <c r="AY76" s="301"/>
      <c r="AZ76" s="332"/>
      <c r="BA76" s="295"/>
      <c r="BB76" s="301"/>
      <c r="BC76" s="301"/>
      <c r="BD76" s="301"/>
      <c r="BE76" s="332"/>
      <c r="BF76" s="295"/>
      <c r="BG76" s="301"/>
      <c r="BH76" s="301"/>
      <c r="BI76" s="301"/>
      <c r="BJ76" s="332"/>
      <c r="BK76" s="295"/>
      <c r="BL76" s="301"/>
      <c r="BM76" s="301"/>
      <c r="BN76" s="301"/>
      <c r="BO76" s="332"/>
      <c r="BP76" s="295"/>
      <c r="BQ76" s="301"/>
      <c r="BR76" s="301"/>
      <c r="BS76" s="301"/>
      <c r="BT76" s="332"/>
      <c r="BU76" s="295"/>
      <c r="BV76" s="301"/>
      <c r="BW76" s="301"/>
      <c r="BX76" s="301"/>
      <c r="BY76" s="332"/>
      <c r="BZ76" s="295"/>
      <c r="CA76" s="301"/>
      <c r="CB76" s="301"/>
      <c r="CC76" s="301"/>
      <c r="CD76" s="332"/>
      <c r="CE76" s="295"/>
      <c r="CF76" s="301"/>
      <c r="CG76" s="301"/>
      <c r="CH76" s="301"/>
      <c r="CI76" s="332"/>
      <c r="CJ76" s="295"/>
      <c r="CK76" s="301"/>
      <c r="CL76" s="301"/>
      <c r="CM76" s="301"/>
      <c r="CN76" s="332"/>
      <c r="CO76" s="295"/>
      <c r="CP76" s="301"/>
      <c r="CQ76" s="301"/>
      <c r="CR76" s="301"/>
      <c r="CS76" s="332"/>
      <c r="CT76" s="295"/>
      <c r="CU76" s="301"/>
      <c r="CV76" s="301"/>
      <c r="CW76" s="301"/>
      <c r="CX76" s="332"/>
      <c r="CY76" s="295"/>
      <c r="CZ76" s="301"/>
      <c r="DA76" s="301"/>
      <c r="DB76" s="301"/>
      <c r="DC76" s="332"/>
      <c r="DD76" s="295"/>
      <c r="DE76" s="301"/>
      <c r="DF76" s="301"/>
      <c r="DG76" s="301"/>
      <c r="DH76" s="332"/>
      <c r="DI76" s="295"/>
      <c r="DJ76" s="301"/>
      <c r="DK76" s="301"/>
      <c r="DL76" s="301"/>
      <c r="DM76" s="332"/>
      <c r="DN76" s="295"/>
      <c r="DO76" s="301"/>
      <c r="DP76" s="301"/>
      <c r="DQ76" s="301"/>
      <c r="DR76" s="332"/>
      <c r="DS76" s="295"/>
      <c r="DT76" s="301"/>
      <c r="DU76" s="301"/>
      <c r="DV76" s="301"/>
      <c r="DW76" s="332"/>
      <c r="DX76" s="295"/>
      <c r="DY76" s="301"/>
      <c r="DZ76" s="301"/>
      <c r="EA76" s="301"/>
      <c r="EB76" s="332"/>
      <c r="EC76" s="295"/>
      <c r="ED76" s="301"/>
      <c r="EE76" s="301"/>
      <c r="EF76" s="301"/>
      <c r="EG76" s="332"/>
      <c r="EH76" s="295"/>
      <c r="EI76" s="301"/>
      <c r="EJ76" s="301"/>
      <c r="EK76" s="301"/>
      <c r="EL76" s="332"/>
      <c r="EM76" s="295"/>
      <c r="EN76" s="301"/>
      <c r="EO76" s="301"/>
      <c r="EP76" s="301"/>
      <c r="EQ76" s="332"/>
    </row>
    <row r="77" spans="3:147" ht="13.5" customHeight="1">
      <c r="C77" s="295"/>
      <c r="D77" s="301"/>
      <c r="E77" s="301"/>
      <c r="F77" s="301"/>
      <c r="G77" s="301"/>
      <c r="H77" s="295"/>
      <c r="I77" s="301"/>
      <c r="J77" s="301"/>
      <c r="K77" s="301"/>
      <c r="L77" s="332"/>
      <c r="M77" s="301"/>
      <c r="N77" s="301"/>
      <c r="O77" s="301"/>
      <c r="P77" s="301"/>
      <c r="Q77" s="301"/>
      <c r="R77" s="301"/>
      <c r="S77" s="301"/>
      <c r="T77" s="301"/>
      <c r="U77" s="301"/>
      <c r="V77" s="301"/>
      <c r="W77" s="295"/>
      <c r="X77" s="301"/>
      <c r="Y77" s="301"/>
      <c r="Z77" s="301"/>
      <c r="AA77" s="332"/>
      <c r="AB77" s="295"/>
      <c r="AC77" s="301"/>
      <c r="AD77" s="301"/>
      <c r="AE77" s="301"/>
      <c r="AF77" s="332"/>
      <c r="AG77" s="295"/>
      <c r="AH77" s="301"/>
      <c r="AI77" s="301"/>
      <c r="AJ77" s="301"/>
      <c r="AK77" s="332"/>
      <c r="AL77" s="295"/>
      <c r="AM77" s="301"/>
      <c r="AN77" s="301"/>
      <c r="AO77" s="301"/>
      <c r="AP77" s="332"/>
      <c r="AQ77" s="295"/>
      <c r="AR77" s="301"/>
      <c r="AS77" s="301"/>
      <c r="AT77" s="301"/>
      <c r="AU77" s="332"/>
      <c r="AV77" s="295"/>
      <c r="AW77" s="301"/>
      <c r="AX77" s="301"/>
      <c r="AY77" s="301"/>
      <c r="AZ77" s="332"/>
      <c r="BA77" s="295"/>
      <c r="BB77" s="301"/>
      <c r="BC77" s="301"/>
      <c r="BD77" s="301"/>
      <c r="BE77" s="332"/>
      <c r="BF77" s="295"/>
      <c r="BG77" s="301"/>
      <c r="BH77" s="301"/>
      <c r="BI77" s="301"/>
      <c r="BJ77" s="332"/>
      <c r="BK77" s="295"/>
      <c r="BL77" s="301"/>
      <c r="BM77" s="301"/>
      <c r="BN77" s="301"/>
      <c r="BO77" s="332"/>
      <c r="BP77" s="295"/>
      <c r="BQ77" s="301"/>
      <c r="BR77" s="301"/>
      <c r="BS77" s="301"/>
      <c r="BT77" s="332"/>
      <c r="BU77" s="295"/>
      <c r="BV77" s="301"/>
      <c r="BW77" s="301"/>
      <c r="BX77" s="301"/>
      <c r="BY77" s="332"/>
      <c r="BZ77" s="295"/>
      <c r="CA77" s="301"/>
      <c r="CB77" s="301"/>
      <c r="CC77" s="301"/>
      <c r="CD77" s="332"/>
      <c r="CE77" s="295"/>
      <c r="CF77" s="301"/>
      <c r="CG77" s="301"/>
      <c r="CH77" s="301"/>
      <c r="CI77" s="332"/>
      <c r="CJ77" s="295"/>
      <c r="CK77" s="301"/>
      <c r="CL77" s="301"/>
      <c r="CM77" s="301"/>
      <c r="CN77" s="332"/>
      <c r="CO77" s="295"/>
      <c r="CP77" s="301"/>
      <c r="CQ77" s="301"/>
      <c r="CR77" s="301"/>
      <c r="CS77" s="332"/>
      <c r="CT77" s="295"/>
      <c r="CU77" s="301"/>
      <c r="CV77" s="301"/>
      <c r="CW77" s="301"/>
      <c r="CX77" s="332"/>
      <c r="CY77" s="295"/>
      <c r="CZ77" s="301"/>
      <c r="DA77" s="301"/>
      <c r="DB77" s="301"/>
      <c r="DC77" s="332"/>
      <c r="DD77" s="295"/>
      <c r="DE77" s="301"/>
      <c r="DF77" s="301"/>
      <c r="DG77" s="301"/>
      <c r="DH77" s="332"/>
      <c r="DI77" s="295"/>
      <c r="DJ77" s="301"/>
      <c r="DK77" s="301"/>
      <c r="DL77" s="301"/>
      <c r="DM77" s="332"/>
      <c r="DN77" s="295"/>
      <c r="DO77" s="301"/>
      <c r="DP77" s="301"/>
      <c r="DQ77" s="301"/>
      <c r="DR77" s="332"/>
      <c r="DS77" s="295"/>
      <c r="DT77" s="301"/>
      <c r="DU77" s="301"/>
      <c r="DV77" s="301"/>
      <c r="DW77" s="332"/>
      <c r="DX77" s="295"/>
      <c r="DY77" s="301"/>
      <c r="DZ77" s="301"/>
      <c r="EA77" s="301"/>
      <c r="EB77" s="332"/>
      <c r="EC77" s="295"/>
      <c r="ED77" s="301"/>
      <c r="EE77" s="301"/>
      <c r="EF77" s="301"/>
      <c r="EG77" s="332"/>
      <c r="EH77" s="295"/>
      <c r="EI77" s="301"/>
      <c r="EJ77" s="301"/>
      <c r="EK77" s="301"/>
      <c r="EL77" s="332"/>
      <c r="EM77" s="295"/>
      <c r="EN77" s="301"/>
      <c r="EO77" s="301"/>
      <c r="EP77" s="301"/>
      <c r="EQ77" s="332"/>
    </row>
    <row r="78" spans="3:147" ht="13.5" customHeight="1">
      <c r="C78" s="295"/>
      <c r="D78" s="301"/>
      <c r="E78" s="301"/>
      <c r="F78" s="301"/>
      <c r="G78" s="301"/>
      <c r="H78" s="295"/>
      <c r="I78" s="301"/>
      <c r="J78" s="301"/>
      <c r="K78" s="301"/>
      <c r="L78" s="332"/>
      <c r="M78" s="301"/>
      <c r="N78" s="301"/>
      <c r="O78" s="301"/>
      <c r="P78" s="301"/>
      <c r="Q78" s="301"/>
      <c r="R78" s="301"/>
      <c r="S78" s="301"/>
      <c r="T78" s="301"/>
      <c r="U78" s="301"/>
      <c r="V78" s="301"/>
      <c r="W78" s="295"/>
      <c r="X78" s="301"/>
      <c r="Y78" s="301"/>
      <c r="Z78" s="301"/>
      <c r="AA78" s="332"/>
      <c r="AB78" s="295"/>
      <c r="AC78" s="301"/>
      <c r="AD78" s="301"/>
      <c r="AE78" s="301"/>
      <c r="AF78" s="332"/>
      <c r="AG78" s="295"/>
      <c r="AH78" s="301"/>
      <c r="AI78" s="301"/>
      <c r="AJ78" s="301"/>
      <c r="AK78" s="332"/>
      <c r="AL78" s="295"/>
      <c r="AM78" s="301"/>
      <c r="AN78" s="301"/>
      <c r="AO78" s="301"/>
      <c r="AP78" s="332"/>
      <c r="AQ78" s="295"/>
      <c r="AR78" s="301"/>
      <c r="AS78" s="301"/>
      <c r="AT78" s="301"/>
      <c r="AU78" s="332"/>
      <c r="AV78" s="295"/>
      <c r="AW78" s="301"/>
      <c r="AX78" s="301"/>
      <c r="AY78" s="301"/>
      <c r="AZ78" s="332"/>
      <c r="BA78" s="295"/>
      <c r="BB78" s="301"/>
      <c r="BC78" s="301"/>
      <c r="BD78" s="301"/>
      <c r="BE78" s="332"/>
      <c r="BF78" s="295"/>
      <c r="BG78" s="301"/>
      <c r="BH78" s="301"/>
      <c r="BI78" s="301"/>
      <c r="BJ78" s="332"/>
      <c r="BK78" s="295"/>
      <c r="BL78" s="301"/>
      <c r="BM78" s="301"/>
      <c r="BN78" s="301"/>
      <c r="BO78" s="332"/>
      <c r="BP78" s="295"/>
      <c r="BQ78" s="301"/>
      <c r="BR78" s="301"/>
      <c r="BS78" s="301"/>
      <c r="BT78" s="332"/>
      <c r="BU78" s="295"/>
      <c r="BV78" s="301"/>
      <c r="BW78" s="301"/>
      <c r="BX78" s="301"/>
      <c r="BY78" s="332"/>
      <c r="BZ78" s="295"/>
      <c r="CA78" s="301"/>
      <c r="CB78" s="301"/>
      <c r="CC78" s="301"/>
      <c r="CD78" s="332"/>
      <c r="CE78" s="295"/>
      <c r="CF78" s="301"/>
      <c r="CG78" s="301"/>
      <c r="CH78" s="301"/>
      <c r="CI78" s="332"/>
      <c r="CJ78" s="295"/>
      <c r="CK78" s="301"/>
      <c r="CL78" s="301"/>
      <c r="CM78" s="301"/>
      <c r="CN78" s="332"/>
      <c r="CO78" s="295"/>
      <c r="CP78" s="301"/>
      <c r="CQ78" s="301"/>
      <c r="CR78" s="301"/>
      <c r="CS78" s="332"/>
      <c r="CT78" s="295"/>
      <c r="CU78" s="301"/>
      <c r="CV78" s="301"/>
      <c r="CW78" s="301"/>
      <c r="CX78" s="332"/>
      <c r="CY78" s="295"/>
      <c r="CZ78" s="301"/>
      <c r="DA78" s="301"/>
      <c r="DB78" s="301"/>
      <c r="DC78" s="332"/>
      <c r="DD78" s="295"/>
      <c r="DE78" s="301"/>
      <c r="DF78" s="301"/>
      <c r="DG78" s="301"/>
      <c r="DH78" s="332"/>
      <c r="DI78" s="295"/>
      <c r="DJ78" s="301"/>
      <c r="DK78" s="301"/>
      <c r="DL78" s="301"/>
      <c r="DM78" s="332"/>
      <c r="DN78" s="295"/>
      <c r="DO78" s="301"/>
      <c r="DP78" s="301"/>
      <c r="DQ78" s="301"/>
      <c r="DR78" s="332"/>
      <c r="DS78" s="295"/>
      <c r="DT78" s="301"/>
      <c r="DU78" s="301"/>
      <c r="DV78" s="301"/>
      <c r="DW78" s="332"/>
      <c r="DX78" s="295"/>
      <c r="DY78" s="301"/>
      <c r="DZ78" s="301"/>
      <c r="EA78" s="301"/>
      <c r="EB78" s="332"/>
      <c r="EC78" s="295"/>
      <c r="ED78" s="301"/>
      <c r="EE78" s="301"/>
      <c r="EF78" s="301"/>
      <c r="EG78" s="332"/>
      <c r="EH78" s="295"/>
      <c r="EI78" s="301"/>
      <c r="EJ78" s="301"/>
      <c r="EK78" s="301"/>
      <c r="EL78" s="332"/>
      <c r="EM78" s="295"/>
      <c r="EN78" s="301"/>
      <c r="EO78" s="301"/>
      <c r="EP78" s="301"/>
      <c r="EQ78" s="332"/>
    </row>
    <row r="79" spans="3:147" ht="13.5" customHeight="1">
      <c r="C79" s="295"/>
      <c r="D79" s="301"/>
      <c r="E79" s="301"/>
      <c r="F79" s="301"/>
      <c r="G79" s="301"/>
      <c r="H79" s="295"/>
      <c r="I79" s="301"/>
      <c r="J79" s="301"/>
      <c r="K79" s="301"/>
      <c r="L79" s="332"/>
      <c r="M79" s="301"/>
      <c r="N79" s="301"/>
      <c r="O79" s="301"/>
      <c r="P79" s="301"/>
      <c r="Q79" s="301"/>
      <c r="R79" s="301"/>
      <c r="S79" s="301"/>
      <c r="T79" s="301"/>
      <c r="U79" s="301"/>
      <c r="V79" s="301"/>
      <c r="W79" s="295"/>
      <c r="X79" s="301"/>
      <c r="Y79" s="301"/>
      <c r="Z79" s="301"/>
      <c r="AA79" s="332"/>
      <c r="AB79" s="295"/>
      <c r="AC79" s="301"/>
      <c r="AD79" s="301"/>
      <c r="AE79" s="301"/>
      <c r="AF79" s="332"/>
      <c r="AG79" s="295"/>
      <c r="AH79" s="301"/>
      <c r="AI79" s="301"/>
      <c r="AJ79" s="301"/>
      <c r="AK79" s="332"/>
      <c r="AL79" s="295"/>
      <c r="AM79" s="301"/>
      <c r="AN79" s="301"/>
      <c r="AO79" s="301"/>
      <c r="AP79" s="332"/>
      <c r="AQ79" s="295"/>
      <c r="AR79" s="301"/>
      <c r="AS79" s="301"/>
      <c r="AT79" s="301"/>
      <c r="AU79" s="332"/>
      <c r="AV79" s="295"/>
      <c r="AW79" s="301"/>
      <c r="AX79" s="301"/>
      <c r="AY79" s="301"/>
      <c r="AZ79" s="332"/>
      <c r="BA79" s="295"/>
      <c r="BB79" s="301"/>
      <c r="BC79" s="301"/>
      <c r="BD79" s="301"/>
      <c r="BE79" s="332"/>
      <c r="BF79" s="295"/>
      <c r="BG79" s="301"/>
      <c r="BH79" s="301"/>
      <c r="BI79" s="301"/>
      <c r="BJ79" s="332"/>
      <c r="BK79" s="295"/>
      <c r="BL79" s="301"/>
      <c r="BM79" s="301"/>
      <c r="BN79" s="301"/>
      <c r="BO79" s="332"/>
      <c r="BP79" s="295"/>
      <c r="BQ79" s="301"/>
      <c r="BR79" s="301"/>
      <c r="BS79" s="301"/>
      <c r="BT79" s="332"/>
      <c r="BU79" s="295"/>
      <c r="BV79" s="301"/>
      <c r="BW79" s="301"/>
      <c r="BX79" s="301"/>
      <c r="BY79" s="332"/>
      <c r="BZ79" s="295"/>
      <c r="CA79" s="301"/>
      <c r="CB79" s="301"/>
      <c r="CC79" s="301"/>
      <c r="CD79" s="332"/>
      <c r="CE79" s="295"/>
      <c r="CF79" s="301"/>
      <c r="CG79" s="301"/>
      <c r="CH79" s="301"/>
      <c r="CI79" s="332"/>
      <c r="CJ79" s="295"/>
      <c r="CK79" s="301"/>
      <c r="CL79" s="301"/>
      <c r="CM79" s="301"/>
      <c r="CN79" s="332"/>
      <c r="CO79" s="295"/>
      <c r="CP79" s="301"/>
      <c r="CQ79" s="301"/>
      <c r="CR79" s="301"/>
      <c r="CS79" s="332"/>
      <c r="CT79" s="295"/>
      <c r="CU79" s="301"/>
      <c r="CV79" s="301"/>
      <c r="CW79" s="301"/>
      <c r="CX79" s="332"/>
      <c r="CY79" s="295"/>
      <c r="CZ79" s="301"/>
      <c r="DA79" s="301"/>
      <c r="DB79" s="301"/>
      <c r="DC79" s="332"/>
      <c r="DD79" s="295"/>
      <c r="DE79" s="301"/>
      <c r="DF79" s="301"/>
      <c r="DG79" s="301"/>
      <c r="DH79" s="332"/>
      <c r="DI79" s="295"/>
      <c r="DJ79" s="301"/>
      <c r="DK79" s="301"/>
      <c r="DL79" s="301"/>
      <c r="DM79" s="332"/>
      <c r="DN79" s="295"/>
      <c r="DO79" s="301"/>
      <c r="DP79" s="301"/>
      <c r="DQ79" s="301"/>
      <c r="DR79" s="332"/>
      <c r="DS79" s="295"/>
      <c r="DT79" s="301"/>
      <c r="DU79" s="301"/>
      <c r="DV79" s="301"/>
      <c r="DW79" s="332"/>
      <c r="DX79" s="295"/>
      <c r="DY79" s="301"/>
      <c r="DZ79" s="301"/>
      <c r="EA79" s="301"/>
      <c r="EB79" s="332"/>
      <c r="EC79" s="295"/>
      <c r="ED79" s="301"/>
      <c r="EE79" s="301"/>
      <c r="EF79" s="301"/>
      <c r="EG79" s="332"/>
      <c r="EH79" s="295"/>
      <c r="EI79" s="301"/>
      <c r="EJ79" s="301"/>
      <c r="EK79" s="301"/>
      <c r="EL79" s="332"/>
      <c r="EM79" s="295"/>
      <c r="EN79" s="301"/>
      <c r="EO79" s="301"/>
      <c r="EP79" s="301"/>
      <c r="EQ79" s="332"/>
    </row>
    <row r="80" spans="3:147" ht="13.5" customHeight="1">
      <c r="C80" s="295"/>
      <c r="D80" s="301"/>
      <c r="E80" s="301"/>
      <c r="F80" s="301"/>
      <c r="G80" s="301"/>
      <c r="H80" s="295"/>
      <c r="I80" s="301"/>
      <c r="J80" s="301"/>
      <c r="K80" s="301"/>
      <c r="L80" s="332"/>
      <c r="M80" s="301"/>
      <c r="N80" s="301"/>
      <c r="O80" s="301"/>
      <c r="P80" s="301"/>
      <c r="Q80" s="301"/>
      <c r="R80" s="301"/>
      <c r="S80" s="301"/>
      <c r="T80" s="301"/>
      <c r="U80" s="301"/>
      <c r="V80" s="301"/>
      <c r="W80" s="295"/>
      <c r="X80" s="301"/>
      <c r="Y80" s="301"/>
      <c r="Z80" s="301"/>
      <c r="AA80" s="332"/>
      <c r="AB80" s="295"/>
      <c r="AC80" s="301"/>
      <c r="AD80" s="301"/>
      <c r="AE80" s="301"/>
      <c r="AF80" s="332"/>
      <c r="AG80" s="295"/>
      <c r="AH80" s="301"/>
      <c r="AI80" s="301"/>
      <c r="AJ80" s="301"/>
      <c r="AK80" s="332"/>
      <c r="AL80" s="295"/>
      <c r="AM80" s="301"/>
      <c r="AN80" s="301"/>
      <c r="AO80" s="301"/>
      <c r="AP80" s="332"/>
      <c r="AQ80" s="295"/>
      <c r="AR80" s="301"/>
      <c r="AS80" s="301"/>
      <c r="AT80" s="301"/>
      <c r="AU80" s="332"/>
      <c r="AV80" s="295"/>
      <c r="AW80" s="301"/>
      <c r="AX80" s="301"/>
      <c r="AY80" s="301"/>
      <c r="AZ80" s="332"/>
      <c r="BA80" s="295"/>
      <c r="BB80" s="301"/>
      <c r="BC80" s="301"/>
      <c r="BD80" s="301"/>
      <c r="BE80" s="332"/>
      <c r="BF80" s="295"/>
      <c r="BG80" s="301"/>
      <c r="BH80" s="301"/>
      <c r="BI80" s="301"/>
      <c r="BJ80" s="332"/>
      <c r="BK80" s="295"/>
      <c r="BL80" s="301"/>
      <c r="BM80" s="301"/>
      <c r="BN80" s="301"/>
      <c r="BO80" s="332"/>
      <c r="BP80" s="295"/>
      <c r="BQ80" s="301"/>
      <c r="BR80" s="301"/>
      <c r="BS80" s="301"/>
      <c r="BT80" s="332"/>
      <c r="BU80" s="295"/>
      <c r="BV80" s="301"/>
      <c r="BW80" s="301"/>
      <c r="BX80" s="301"/>
      <c r="BY80" s="332"/>
      <c r="BZ80" s="295"/>
      <c r="CA80" s="301"/>
      <c r="CB80" s="301"/>
      <c r="CC80" s="301"/>
      <c r="CD80" s="332"/>
      <c r="CE80" s="295"/>
      <c r="CF80" s="301"/>
      <c r="CG80" s="301"/>
      <c r="CH80" s="301"/>
      <c r="CI80" s="332"/>
      <c r="CJ80" s="295"/>
      <c r="CK80" s="301"/>
      <c r="CL80" s="301"/>
      <c r="CM80" s="301"/>
      <c r="CN80" s="332"/>
      <c r="CO80" s="295"/>
      <c r="CP80" s="301"/>
      <c r="CQ80" s="301"/>
      <c r="CR80" s="301"/>
      <c r="CS80" s="332"/>
      <c r="CT80" s="295"/>
      <c r="CU80" s="301"/>
      <c r="CV80" s="301"/>
      <c r="CW80" s="301"/>
      <c r="CX80" s="332"/>
      <c r="CY80" s="295"/>
      <c r="CZ80" s="301"/>
      <c r="DA80" s="301"/>
      <c r="DB80" s="301"/>
      <c r="DC80" s="332"/>
      <c r="DD80" s="295"/>
      <c r="DE80" s="301"/>
      <c r="DF80" s="301"/>
      <c r="DG80" s="301"/>
      <c r="DH80" s="332"/>
      <c r="DI80" s="295"/>
      <c r="DJ80" s="301"/>
      <c r="DK80" s="301"/>
      <c r="DL80" s="301"/>
      <c r="DM80" s="332"/>
      <c r="DN80" s="295"/>
      <c r="DO80" s="301"/>
      <c r="DP80" s="301"/>
      <c r="DQ80" s="301"/>
      <c r="DR80" s="332"/>
      <c r="DS80" s="295"/>
      <c r="DT80" s="301"/>
      <c r="DU80" s="301"/>
      <c r="DV80" s="301"/>
      <c r="DW80" s="332"/>
      <c r="DX80" s="295"/>
      <c r="DY80" s="301"/>
      <c r="DZ80" s="301"/>
      <c r="EA80" s="301"/>
      <c r="EB80" s="332"/>
      <c r="EC80" s="295"/>
      <c r="ED80" s="301"/>
      <c r="EE80" s="301"/>
      <c r="EF80" s="301"/>
      <c r="EG80" s="332"/>
      <c r="EH80" s="295"/>
      <c r="EI80" s="301"/>
      <c r="EJ80" s="301"/>
      <c r="EK80" s="301"/>
      <c r="EL80" s="332"/>
      <c r="EM80" s="295"/>
      <c r="EN80" s="301"/>
      <c r="EO80" s="301"/>
      <c r="EP80" s="301"/>
      <c r="EQ80" s="332"/>
    </row>
    <row r="81" spans="3:147" ht="13.5" customHeight="1">
      <c r="C81" s="295"/>
      <c r="D81" s="301"/>
      <c r="E81" s="301"/>
      <c r="F81" s="301"/>
      <c r="G81" s="301"/>
      <c r="H81" s="295"/>
      <c r="I81" s="301"/>
      <c r="J81" s="301"/>
      <c r="K81" s="301"/>
      <c r="L81" s="332"/>
      <c r="M81" s="301"/>
      <c r="N81" s="301"/>
      <c r="O81" s="301"/>
      <c r="P81" s="301"/>
      <c r="Q81" s="301"/>
      <c r="R81" s="301"/>
      <c r="S81" s="301"/>
      <c r="T81" s="301"/>
      <c r="U81" s="301"/>
      <c r="V81" s="301"/>
      <c r="W81" s="295"/>
      <c r="X81" s="301"/>
      <c r="Y81" s="301"/>
      <c r="Z81" s="301"/>
      <c r="AA81" s="332"/>
      <c r="AB81" s="295"/>
      <c r="AC81" s="301"/>
      <c r="AD81" s="301"/>
      <c r="AE81" s="301"/>
      <c r="AF81" s="332"/>
      <c r="AG81" s="295"/>
      <c r="AH81" s="301"/>
      <c r="AI81" s="301"/>
      <c r="AJ81" s="301"/>
      <c r="AK81" s="332"/>
      <c r="AL81" s="295"/>
      <c r="AM81" s="301"/>
      <c r="AN81" s="301"/>
      <c r="AO81" s="301"/>
      <c r="AP81" s="332"/>
      <c r="AQ81" s="295"/>
      <c r="AR81" s="301"/>
      <c r="AS81" s="301"/>
      <c r="AT81" s="301"/>
      <c r="AU81" s="332"/>
      <c r="AV81" s="295"/>
      <c r="AW81" s="301"/>
      <c r="AX81" s="301"/>
      <c r="AY81" s="301"/>
      <c r="AZ81" s="332"/>
      <c r="BA81" s="295"/>
      <c r="BB81" s="301"/>
      <c r="BC81" s="301"/>
      <c r="BD81" s="301"/>
      <c r="BE81" s="332"/>
      <c r="BF81" s="295"/>
      <c r="BG81" s="301"/>
      <c r="BH81" s="301"/>
      <c r="BI81" s="301"/>
      <c r="BJ81" s="332"/>
      <c r="BK81" s="295"/>
      <c r="BL81" s="301"/>
      <c r="BM81" s="301"/>
      <c r="BN81" s="301"/>
      <c r="BO81" s="332"/>
      <c r="BP81" s="295"/>
      <c r="BQ81" s="301"/>
      <c r="BR81" s="301"/>
      <c r="BS81" s="301"/>
      <c r="BT81" s="332"/>
      <c r="BU81" s="295"/>
      <c r="BV81" s="301"/>
      <c r="BW81" s="301"/>
      <c r="BX81" s="301"/>
      <c r="BY81" s="332"/>
      <c r="BZ81" s="295"/>
      <c r="CA81" s="301"/>
      <c r="CB81" s="301"/>
      <c r="CC81" s="301"/>
      <c r="CD81" s="332"/>
      <c r="CE81" s="295"/>
      <c r="CF81" s="301"/>
      <c r="CG81" s="301"/>
      <c r="CH81" s="301"/>
      <c r="CI81" s="332"/>
      <c r="CJ81" s="295"/>
      <c r="CK81" s="301"/>
      <c r="CL81" s="301"/>
      <c r="CM81" s="301"/>
      <c r="CN81" s="332"/>
      <c r="CO81" s="295"/>
      <c r="CP81" s="301"/>
      <c r="CQ81" s="301"/>
      <c r="CR81" s="301"/>
      <c r="CS81" s="332"/>
      <c r="CT81" s="295"/>
      <c r="CU81" s="301"/>
      <c r="CV81" s="301"/>
      <c r="CW81" s="301"/>
      <c r="CX81" s="332"/>
      <c r="CY81" s="295"/>
      <c r="CZ81" s="301"/>
      <c r="DA81" s="301"/>
      <c r="DB81" s="301"/>
      <c r="DC81" s="332"/>
      <c r="DD81" s="295"/>
      <c r="DE81" s="301"/>
      <c r="DF81" s="301"/>
      <c r="DG81" s="301"/>
      <c r="DH81" s="332"/>
      <c r="DI81" s="295"/>
      <c r="DJ81" s="301"/>
      <c r="DK81" s="301"/>
      <c r="DL81" s="301"/>
      <c r="DM81" s="332"/>
      <c r="DN81" s="295"/>
      <c r="DO81" s="301"/>
      <c r="DP81" s="301"/>
      <c r="DQ81" s="301"/>
      <c r="DR81" s="332"/>
      <c r="DS81" s="295"/>
      <c r="DT81" s="301"/>
      <c r="DU81" s="301"/>
      <c r="DV81" s="301"/>
      <c r="DW81" s="332"/>
      <c r="DX81" s="295"/>
      <c r="DY81" s="301"/>
      <c r="DZ81" s="301"/>
      <c r="EA81" s="301"/>
      <c r="EB81" s="332"/>
      <c r="EC81" s="295"/>
      <c r="ED81" s="301"/>
      <c r="EE81" s="301"/>
      <c r="EF81" s="301"/>
      <c r="EG81" s="332"/>
      <c r="EH81" s="295"/>
      <c r="EI81" s="301"/>
      <c r="EJ81" s="301"/>
      <c r="EK81" s="301"/>
      <c r="EL81" s="332"/>
      <c r="EM81" s="295"/>
      <c r="EN81" s="301"/>
      <c r="EO81" s="301"/>
      <c r="EP81" s="301"/>
      <c r="EQ81" s="332"/>
    </row>
    <row r="82" spans="3:147" ht="13.5" customHeight="1">
      <c r="C82" s="295"/>
      <c r="D82" s="301"/>
      <c r="E82" s="301"/>
      <c r="F82" s="301"/>
      <c r="G82" s="301"/>
      <c r="H82" s="295"/>
      <c r="I82" s="301"/>
      <c r="J82" s="301"/>
      <c r="K82" s="301"/>
      <c r="L82" s="332"/>
      <c r="M82" s="301"/>
      <c r="N82" s="301"/>
      <c r="O82" s="301"/>
      <c r="P82" s="301"/>
      <c r="Q82" s="301"/>
      <c r="R82" s="301"/>
      <c r="S82" s="301"/>
      <c r="T82" s="301"/>
      <c r="U82" s="301"/>
      <c r="V82" s="301"/>
      <c r="W82" s="295"/>
      <c r="X82" s="301"/>
      <c r="Y82" s="301"/>
      <c r="Z82" s="301"/>
      <c r="AA82" s="332"/>
      <c r="AB82" s="295"/>
      <c r="AC82" s="301"/>
      <c r="AD82" s="301"/>
      <c r="AE82" s="301"/>
      <c r="AF82" s="332"/>
      <c r="AG82" s="295"/>
      <c r="AH82" s="301"/>
      <c r="AI82" s="301"/>
      <c r="AJ82" s="301"/>
      <c r="AK82" s="332"/>
      <c r="AL82" s="295"/>
      <c r="AM82" s="301"/>
      <c r="AN82" s="301"/>
      <c r="AO82" s="301"/>
      <c r="AP82" s="332"/>
      <c r="AQ82" s="295"/>
      <c r="AR82" s="301"/>
      <c r="AS82" s="301"/>
      <c r="AT82" s="301"/>
      <c r="AU82" s="332"/>
      <c r="AV82" s="295"/>
      <c r="AW82" s="301"/>
      <c r="AX82" s="301"/>
      <c r="AY82" s="301"/>
      <c r="AZ82" s="332"/>
      <c r="BA82" s="295"/>
      <c r="BB82" s="301"/>
      <c r="BC82" s="301"/>
      <c r="BD82" s="301"/>
      <c r="BE82" s="332"/>
      <c r="BF82" s="295"/>
      <c r="BG82" s="301"/>
      <c r="BH82" s="301"/>
      <c r="BI82" s="301"/>
      <c r="BJ82" s="332"/>
      <c r="BK82" s="295"/>
      <c r="BL82" s="301"/>
      <c r="BM82" s="301"/>
      <c r="BN82" s="301"/>
      <c r="BO82" s="332"/>
      <c r="BP82" s="295"/>
      <c r="BQ82" s="301"/>
      <c r="BR82" s="301"/>
      <c r="BS82" s="301"/>
      <c r="BT82" s="332"/>
      <c r="BU82" s="295"/>
      <c r="BV82" s="301"/>
      <c r="BW82" s="301"/>
      <c r="BX82" s="301"/>
      <c r="BY82" s="332"/>
      <c r="BZ82" s="295"/>
      <c r="CA82" s="301"/>
      <c r="CB82" s="301"/>
      <c r="CC82" s="301"/>
      <c r="CD82" s="332"/>
      <c r="CE82" s="295"/>
      <c r="CF82" s="301"/>
      <c r="CG82" s="301"/>
      <c r="CH82" s="301"/>
      <c r="CI82" s="332"/>
      <c r="CJ82" s="295"/>
      <c r="CK82" s="301"/>
      <c r="CL82" s="301"/>
      <c r="CM82" s="301"/>
      <c r="CN82" s="332"/>
      <c r="CO82" s="295"/>
      <c r="CP82" s="301"/>
      <c r="CQ82" s="301"/>
      <c r="CR82" s="301"/>
      <c r="CS82" s="332"/>
      <c r="CT82" s="295"/>
      <c r="CU82" s="301"/>
      <c r="CV82" s="301"/>
      <c r="CW82" s="301"/>
      <c r="CX82" s="332"/>
      <c r="CY82" s="295"/>
      <c r="CZ82" s="301"/>
      <c r="DA82" s="301"/>
      <c r="DB82" s="301"/>
      <c r="DC82" s="332"/>
      <c r="DD82" s="295"/>
      <c r="DE82" s="301"/>
      <c r="DF82" s="301"/>
      <c r="DG82" s="301"/>
      <c r="DH82" s="332"/>
      <c r="DI82" s="295"/>
      <c r="DJ82" s="301"/>
      <c r="DK82" s="301"/>
      <c r="DL82" s="301"/>
      <c r="DM82" s="332"/>
      <c r="DN82" s="295"/>
      <c r="DO82" s="301"/>
      <c r="DP82" s="301"/>
      <c r="DQ82" s="301"/>
      <c r="DR82" s="332"/>
      <c r="DS82" s="295"/>
      <c r="DT82" s="301"/>
      <c r="DU82" s="301"/>
      <c r="DV82" s="301"/>
      <c r="DW82" s="332"/>
      <c r="DX82" s="295"/>
      <c r="DY82" s="301"/>
      <c r="DZ82" s="301"/>
      <c r="EA82" s="301"/>
      <c r="EB82" s="332"/>
      <c r="EC82" s="295"/>
      <c r="ED82" s="301"/>
      <c r="EE82" s="301"/>
      <c r="EF82" s="301"/>
      <c r="EG82" s="332"/>
      <c r="EH82" s="295"/>
      <c r="EI82" s="301"/>
      <c r="EJ82" s="301"/>
      <c r="EK82" s="301"/>
      <c r="EL82" s="332"/>
      <c r="EM82" s="295"/>
      <c r="EN82" s="301"/>
      <c r="EO82" s="301"/>
      <c r="EP82" s="301"/>
      <c r="EQ82" s="332"/>
    </row>
    <row r="83" spans="3:147" ht="13.5" customHeight="1">
      <c r="C83" s="295"/>
      <c r="D83" s="301"/>
      <c r="E83" s="301"/>
      <c r="F83" s="301"/>
      <c r="G83" s="301"/>
      <c r="H83" s="295"/>
      <c r="I83" s="301"/>
      <c r="J83" s="301"/>
      <c r="K83" s="301"/>
      <c r="L83" s="332"/>
      <c r="M83" s="301"/>
      <c r="N83" s="301"/>
      <c r="O83" s="301"/>
      <c r="P83" s="301"/>
      <c r="Q83" s="301"/>
      <c r="R83" s="301"/>
      <c r="S83" s="301"/>
      <c r="T83" s="301"/>
      <c r="U83" s="301"/>
      <c r="V83" s="301"/>
      <c r="W83" s="295"/>
      <c r="X83" s="301"/>
      <c r="Y83" s="301"/>
      <c r="Z83" s="301"/>
      <c r="AA83" s="332"/>
      <c r="AB83" s="295"/>
      <c r="AC83" s="301"/>
      <c r="AD83" s="301"/>
      <c r="AE83" s="301"/>
      <c r="AF83" s="332"/>
      <c r="AG83" s="295"/>
      <c r="AH83" s="301"/>
      <c r="AI83" s="301"/>
      <c r="AJ83" s="301"/>
      <c r="AK83" s="332"/>
      <c r="AL83" s="295"/>
      <c r="AM83" s="301"/>
      <c r="AN83" s="301"/>
      <c r="AO83" s="301"/>
      <c r="AP83" s="332"/>
      <c r="AQ83" s="295"/>
      <c r="AR83" s="301"/>
      <c r="AS83" s="301"/>
      <c r="AT83" s="301"/>
      <c r="AU83" s="332"/>
      <c r="AV83" s="295"/>
      <c r="AW83" s="301"/>
      <c r="AX83" s="301"/>
      <c r="AY83" s="301"/>
      <c r="AZ83" s="332"/>
      <c r="BA83" s="295"/>
      <c r="BB83" s="301"/>
      <c r="BC83" s="301"/>
      <c r="BD83" s="301"/>
      <c r="BE83" s="332"/>
      <c r="BF83" s="295"/>
      <c r="BG83" s="301"/>
      <c r="BH83" s="301"/>
      <c r="BI83" s="301"/>
      <c r="BJ83" s="332"/>
      <c r="BK83" s="295"/>
      <c r="BL83" s="301"/>
      <c r="BM83" s="301"/>
      <c r="BN83" s="301"/>
      <c r="BO83" s="332"/>
      <c r="BP83" s="295"/>
      <c r="BQ83" s="301"/>
      <c r="BR83" s="301"/>
      <c r="BS83" s="301"/>
      <c r="BT83" s="332"/>
      <c r="BU83" s="295"/>
      <c r="BV83" s="301"/>
      <c r="BW83" s="301"/>
      <c r="BX83" s="301"/>
      <c r="BY83" s="332"/>
      <c r="BZ83" s="295"/>
      <c r="CA83" s="301"/>
      <c r="CB83" s="301"/>
      <c r="CC83" s="301"/>
      <c r="CD83" s="332"/>
      <c r="CE83" s="295"/>
      <c r="CF83" s="301"/>
      <c r="CG83" s="301"/>
      <c r="CH83" s="301"/>
      <c r="CI83" s="332"/>
      <c r="CJ83" s="295"/>
      <c r="CK83" s="301"/>
      <c r="CL83" s="301"/>
      <c r="CM83" s="301"/>
      <c r="CN83" s="332"/>
      <c r="CO83" s="295"/>
      <c r="CP83" s="301"/>
      <c r="CQ83" s="301"/>
      <c r="CR83" s="301"/>
      <c r="CS83" s="332"/>
      <c r="CT83" s="295"/>
      <c r="CU83" s="301"/>
      <c r="CV83" s="301"/>
      <c r="CW83" s="301"/>
      <c r="CX83" s="332"/>
      <c r="CY83" s="295"/>
      <c r="CZ83" s="301"/>
      <c r="DA83" s="301"/>
      <c r="DB83" s="301"/>
      <c r="DC83" s="332"/>
      <c r="DD83" s="295"/>
      <c r="DE83" s="301"/>
      <c r="DF83" s="301"/>
      <c r="DG83" s="301"/>
      <c r="DH83" s="332"/>
      <c r="DI83" s="295"/>
      <c r="DJ83" s="301"/>
      <c r="DK83" s="301"/>
      <c r="DL83" s="301"/>
      <c r="DM83" s="332"/>
      <c r="DN83" s="295"/>
      <c r="DO83" s="301"/>
      <c r="DP83" s="301"/>
      <c r="DQ83" s="301"/>
      <c r="DR83" s="332"/>
      <c r="DS83" s="295"/>
      <c r="DT83" s="301"/>
      <c r="DU83" s="301"/>
      <c r="DV83" s="301"/>
      <c r="DW83" s="332"/>
      <c r="DX83" s="295"/>
      <c r="DY83" s="301"/>
      <c r="DZ83" s="301"/>
      <c r="EA83" s="301"/>
      <c r="EB83" s="332"/>
      <c r="EC83" s="295"/>
      <c r="ED83" s="301"/>
      <c r="EE83" s="301"/>
      <c r="EF83" s="301"/>
      <c r="EG83" s="332"/>
      <c r="EH83" s="295"/>
      <c r="EI83" s="301"/>
      <c r="EJ83" s="301"/>
      <c r="EK83" s="301"/>
      <c r="EL83" s="332"/>
      <c r="EM83" s="295"/>
      <c r="EN83" s="301"/>
      <c r="EO83" s="301"/>
      <c r="EP83" s="301"/>
      <c r="EQ83" s="332"/>
    </row>
    <row r="84" spans="3:147" ht="13.5" customHeight="1">
      <c r="C84" s="295"/>
      <c r="D84" s="301"/>
      <c r="E84" s="301"/>
      <c r="F84" s="301"/>
      <c r="G84" s="301"/>
      <c r="H84" s="295"/>
      <c r="I84" s="301"/>
      <c r="J84" s="301"/>
      <c r="K84" s="301"/>
      <c r="L84" s="332"/>
      <c r="M84" s="301"/>
      <c r="N84" s="301"/>
      <c r="O84" s="301"/>
      <c r="P84" s="301"/>
      <c r="Q84" s="301"/>
      <c r="R84" s="301"/>
      <c r="S84" s="301"/>
      <c r="T84" s="301"/>
      <c r="U84" s="301"/>
      <c r="V84" s="301"/>
      <c r="W84" s="295"/>
      <c r="X84" s="301"/>
      <c r="Y84" s="301"/>
      <c r="Z84" s="301"/>
      <c r="AA84" s="332"/>
      <c r="AB84" s="295"/>
      <c r="AC84" s="301"/>
      <c r="AD84" s="301"/>
      <c r="AE84" s="301"/>
      <c r="AF84" s="332"/>
      <c r="AG84" s="295"/>
      <c r="AH84" s="301"/>
      <c r="AI84" s="301"/>
      <c r="AJ84" s="301"/>
      <c r="AK84" s="332"/>
      <c r="AL84" s="295"/>
      <c r="AM84" s="301"/>
      <c r="AN84" s="301"/>
      <c r="AO84" s="301"/>
      <c r="AP84" s="332"/>
      <c r="AQ84" s="295"/>
      <c r="AR84" s="301"/>
      <c r="AS84" s="301"/>
      <c r="AT84" s="301"/>
      <c r="AU84" s="332"/>
      <c r="AV84" s="295"/>
      <c r="AW84" s="301"/>
      <c r="AX84" s="301"/>
      <c r="AY84" s="301"/>
      <c r="AZ84" s="332"/>
      <c r="BA84" s="295"/>
      <c r="BB84" s="301"/>
      <c r="BC84" s="301"/>
      <c r="BD84" s="301"/>
      <c r="BE84" s="332"/>
      <c r="BF84" s="295"/>
      <c r="BG84" s="301"/>
      <c r="BH84" s="301"/>
      <c r="BI84" s="301"/>
      <c r="BJ84" s="332"/>
      <c r="BK84" s="295"/>
      <c r="BL84" s="301"/>
      <c r="BM84" s="301"/>
      <c r="BN84" s="301"/>
      <c r="BO84" s="332"/>
      <c r="BP84" s="295"/>
      <c r="BQ84" s="301"/>
      <c r="BR84" s="301"/>
      <c r="BS84" s="301"/>
      <c r="BT84" s="332"/>
      <c r="BU84" s="295"/>
      <c r="BV84" s="301"/>
      <c r="BW84" s="301"/>
      <c r="BX84" s="301"/>
      <c r="BY84" s="332"/>
      <c r="BZ84" s="295"/>
      <c r="CA84" s="301"/>
      <c r="CB84" s="301"/>
      <c r="CC84" s="301"/>
      <c r="CD84" s="332"/>
      <c r="CE84" s="295"/>
      <c r="CF84" s="301"/>
      <c r="CG84" s="301"/>
      <c r="CH84" s="301"/>
      <c r="CI84" s="332"/>
      <c r="CJ84" s="295"/>
      <c r="CK84" s="301"/>
      <c r="CL84" s="301"/>
      <c r="CM84" s="301"/>
      <c r="CN84" s="332"/>
      <c r="CO84" s="295"/>
      <c r="CP84" s="301"/>
      <c r="CQ84" s="301"/>
      <c r="CR84" s="301"/>
      <c r="CS84" s="332"/>
      <c r="CT84" s="295"/>
      <c r="CU84" s="301"/>
      <c r="CV84" s="301"/>
      <c r="CW84" s="301"/>
      <c r="CX84" s="332"/>
      <c r="CY84" s="295"/>
      <c r="CZ84" s="301"/>
      <c r="DA84" s="301"/>
      <c r="DB84" s="301"/>
      <c r="DC84" s="332"/>
      <c r="DD84" s="295"/>
      <c r="DE84" s="301"/>
      <c r="DF84" s="301"/>
      <c r="DG84" s="301"/>
      <c r="DH84" s="332"/>
      <c r="DI84" s="295"/>
      <c r="DJ84" s="301"/>
      <c r="DK84" s="301"/>
      <c r="DL84" s="301"/>
      <c r="DM84" s="332"/>
      <c r="DN84" s="295"/>
      <c r="DO84" s="301"/>
      <c r="DP84" s="301"/>
      <c r="DQ84" s="301"/>
      <c r="DR84" s="332"/>
      <c r="DS84" s="295"/>
      <c r="DT84" s="301"/>
      <c r="DU84" s="301"/>
      <c r="DV84" s="301"/>
      <c r="DW84" s="332"/>
      <c r="DX84" s="295"/>
      <c r="DY84" s="301"/>
      <c r="DZ84" s="301"/>
      <c r="EA84" s="301"/>
      <c r="EB84" s="332"/>
      <c r="EC84" s="295"/>
      <c r="ED84" s="301"/>
      <c r="EE84" s="301"/>
      <c r="EF84" s="301"/>
      <c r="EG84" s="332"/>
      <c r="EH84" s="295"/>
      <c r="EI84" s="301"/>
      <c r="EJ84" s="301"/>
      <c r="EK84" s="301"/>
      <c r="EL84" s="332"/>
      <c r="EM84" s="295"/>
      <c r="EN84" s="301"/>
      <c r="EO84" s="301"/>
      <c r="EP84" s="301"/>
      <c r="EQ84" s="332"/>
    </row>
    <row r="85" spans="3:147" ht="13.5" customHeight="1">
      <c r="C85" s="295"/>
      <c r="D85" s="301"/>
      <c r="E85" s="301"/>
      <c r="F85" s="301"/>
      <c r="G85" s="301"/>
      <c r="H85" s="295"/>
      <c r="I85" s="301"/>
      <c r="J85" s="301"/>
      <c r="K85" s="301"/>
      <c r="L85" s="332"/>
      <c r="M85" s="301"/>
      <c r="N85" s="301"/>
      <c r="O85" s="301"/>
      <c r="P85" s="301"/>
      <c r="Q85" s="301"/>
      <c r="R85" s="301"/>
      <c r="S85" s="301"/>
      <c r="T85" s="301"/>
      <c r="U85" s="301"/>
      <c r="V85" s="301"/>
      <c r="W85" s="295"/>
      <c r="X85" s="301"/>
      <c r="Y85" s="301"/>
      <c r="Z85" s="301"/>
      <c r="AA85" s="332"/>
      <c r="AB85" s="295"/>
      <c r="AC85" s="301"/>
      <c r="AD85" s="301"/>
      <c r="AE85" s="301"/>
      <c r="AF85" s="332"/>
      <c r="AG85" s="295"/>
      <c r="AH85" s="301"/>
      <c r="AI85" s="301"/>
      <c r="AJ85" s="301"/>
      <c r="AK85" s="332"/>
      <c r="AL85" s="295"/>
      <c r="AM85" s="301"/>
      <c r="AN85" s="301"/>
      <c r="AO85" s="301"/>
      <c r="AP85" s="332"/>
      <c r="AQ85" s="295"/>
      <c r="AR85" s="301"/>
      <c r="AS85" s="301"/>
      <c r="AT85" s="301"/>
      <c r="AU85" s="332"/>
      <c r="AV85" s="295"/>
      <c r="AW85" s="301"/>
      <c r="AX85" s="301"/>
      <c r="AY85" s="301"/>
      <c r="AZ85" s="332"/>
      <c r="BA85" s="295"/>
      <c r="BB85" s="301"/>
      <c r="BC85" s="301"/>
      <c r="BD85" s="301"/>
      <c r="BE85" s="332"/>
      <c r="BF85" s="295"/>
      <c r="BG85" s="301"/>
      <c r="BH85" s="301"/>
      <c r="BI85" s="301"/>
      <c r="BJ85" s="332"/>
      <c r="BK85" s="295"/>
      <c r="BL85" s="301"/>
      <c r="BM85" s="301"/>
      <c r="BN85" s="301"/>
      <c r="BO85" s="332"/>
      <c r="BP85" s="295"/>
      <c r="BQ85" s="301"/>
      <c r="BR85" s="301"/>
      <c r="BS85" s="301"/>
      <c r="BT85" s="332"/>
      <c r="BU85" s="295"/>
      <c r="BV85" s="301"/>
      <c r="BW85" s="301"/>
      <c r="BX85" s="301"/>
      <c r="BY85" s="332"/>
      <c r="BZ85" s="295"/>
      <c r="CA85" s="301"/>
      <c r="CB85" s="301"/>
      <c r="CC85" s="301"/>
      <c r="CD85" s="332"/>
      <c r="CE85" s="295"/>
      <c r="CF85" s="301"/>
      <c r="CG85" s="301"/>
      <c r="CH85" s="301"/>
      <c r="CI85" s="332"/>
      <c r="CJ85" s="295"/>
      <c r="CK85" s="301"/>
      <c r="CL85" s="301"/>
      <c r="CM85" s="301"/>
      <c r="CN85" s="332"/>
      <c r="CO85" s="295"/>
      <c r="CP85" s="301"/>
      <c r="CQ85" s="301"/>
      <c r="CR85" s="301"/>
      <c r="CS85" s="332"/>
      <c r="CT85" s="295"/>
      <c r="CU85" s="301"/>
      <c r="CV85" s="301"/>
      <c r="CW85" s="301"/>
      <c r="CX85" s="332"/>
      <c r="CY85" s="295"/>
      <c r="CZ85" s="301"/>
      <c r="DA85" s="301"/>
      <c r="DB85" s="301"/>
      <c r="DC85" s="332"/>
      <c r="DD85" s="295"/>
      <c r="DE85" s="301"/>
      <c r="DF85" s="301"/>
      <c r="DG85" s="301"/>
      <c r="DH85" s="332"/>
      <c r="DI85" s="295"/>
      <c r="DJ85" s="301"/>
      <c r="DK85" s="301"/>
      <c r="DL85" s="301"/>
      <c r="DM85" s="332"/>
      <c r="DN85" s="295"/>
      <c r="DO85" s="301"/>
      <c r="DP85" s="301"/>
      <c r="DQ85" s="301"/>
      <c r="DR85" s="332"/>
      <c r="DS85" s="295"/>
      <c r="DT85" s="301"/>
      <c r="DU85" s="301"/>
      <c r="DV85" s="301"/>
      <c r="DW85" s="332"/>
      <c r="DX85" s="295"/>
      <c r="DY85" s="301"/>
      <c r="DZ85" s="301"/>
      <c r="EA85" s="301"/>
      <c r="EB85" s="332"/>
      <c r="EC85" s="295"/>
      <c r="ED85" s="301"/>
      <c r="EE85" s="301"/>
      <c r="EF85" s="301"/>
      <c r="EG85" s="332"/>
      <c r="EH85" s="295"/>
      <c r="EI85" s="301"/>
      <c r="EJ85" s="301"/>
      <c r="EK85" s="301"/>
      <c r="EL85" s="332"/>
      <c r="EM85" s="295"/>
      <c r="EN85" s="301"/>
      <c r="EO85" s="301"/>
      <c r="EP85" s="301"/>
      <c r="EQ85" s="332"/>
    </row>
    <row r="86" spans="3:147" ht="13.5" customHeight="1">
      <c r="C86" s="295"/>
      <c r="D86" s="301"/>
      <c r="E86" s="301"/>
      <c r="F86" s="301"/>
      <c r="G86" s="301"/>
      <c r="H86" s="295"/>
      <c r="I86" s="301"/>
      <c r="J86" s="301"/>
      <c r="K86" s="301"/>
      <c r="L86" s="332"/>
      <c r="M86" s="301"/>
      <c r="N86" s="301"/>
      <c r="O86" s="301"/>
      <c r="P86" s="301"/>
      <c r="Q86" s="301"/>
      <c r="R86" s="301"/>
      <c r="S86" s="301"/>
      <c r="T86" s="301"/>
      <c r="U86" s="301"/>
      <c r="V86" s="301"/>
      <c r="W86" s="295"/>
      <c r="X86" s="301"/>
      <c r="Y86" s="301"/>
      <c r="Z86" s="301"/>
      <c r="AA86" s="332"/>
      <c r="AB86" s="295"/>
      <c r="AC86" s="301"/>
      <c r="AD86" s="301"/>
      <c r="AE86" s="301"/>
      <c r="AF86" s="332"/>
      <c r="AG86" s="295"/>
      <c r="AH86" s="301"/>
      <c r="AI86" s="301"/>
      <c r="AJ86" s="301"/>
      <c r="AK86" s="332"/>
      <c r="AL86" s="295"/>
      <c r="AM86" s="301"/>
      <c r="AN86" s="301"/>
      <c r="AO86" s="301"/>
      <c r="AP86" s="332"/>
      <c r="AQ86" s="295"/>
      <c r="AR86" s="301"/>
      <c r="AS86" s="301"/>
      <c r="AT86" s="301"/>
      <c r="AU86" s="332"/>
      <c r="AV86" s="295"/>
      <c r="AW86" s="301"/>
      <c r="AX86" s="301"/>
      <c r="AY86" s="301"/>
      <c r="AZ86" s="332"/>
      <c r="BA86" s="295"/>
      <c r="BB86" s="301"/>
      <c r="BC86" s="301"/>
      <c r="BD86" s="301"/>
      <c r="BE86" s="332"/>
      <c r="BF86" s="295"/>
      <c r="BG86" s="301"/>
      <c r="BH86" s="301"/>
      <c r="BI86" s="301"/>
      <c r="BJ86" s="332"/>
      <c r="BK86" s="295"/>
      <c r="BL86" s="301"/>
      <c r="BM86" s="301"/>
      <c r="BN86" s="301"/>
      <c r="BO86" s="332"/>
      <c r="BP86" s="295"/>
      <c r="BQ86" s="301"/>
      <c r="BR86" s="301"/>
      <c r="BS86" s="301"/>
      <c r="BT86" s="332"/>
      <c r="BU86" s="295"/>
      <c r="BV86" s="301"/>
      <c r="BW86" s="301"/>
      <c r="BX86" s="301"/>
      <c r="BY86" s="332"/>
      <c r="BZ86" s="295"/>
      <c r="CA86" s="301"/>
      <c r="CB86" s="301"/>
      <c r="CC86" s="301"/>
      <c r="CD86" s="332"/>
      <c r="CE86" s="295"/>
      <c r="CF86" s="301"/>
      <c r="CG86" s="301"/>
      <c r="CH86" s="301"/>
      <c r="CI86" s="332"/>
      <c r="CJ86" s="295"/>
      <c r="CK86" s="301"/>
      <c r="CL86" s="301"/>
      <c r="CM86" s="301"/>
      <c r="CN86" s="332"/>
      <c r="CO86" s="295"/>
      <c r="CP86" s="301"/>
      <c r="CQ86" s="301"/>
      <c r="CR86" s="301"/>
      <c r="CS86" s="332"/>
      <c r="CT86" s="295"/>
      <c r="CU86" s="301"/>
      <c r="CV86" s="301"/>
      <c r="CW86" s="301"/>
      <c r="CX86" s="332"/>
      <c r="CY86" s="295"/>
      <c r="CZ86" s="301"/>
      <c r="DA86" s="301"/>
      <c r="DB86" s="301"/>
      <c r="DC86" s="332"/>
      <c r="DD86" s="295"/>
      <c r="DE86" s="301"/>
      <c r="DF86" s="301"/>
      <c r="DG86" s="301"/>
      <c r="DH86" s="332"/>
      <c r="DI86" s="295"/>
      <c r="DJ86" s="301"/>
      <c r="DK86" s="301"/>
      <c r="DL86" s="301"/>
      <c r="DM86" s="332"/>
      <c r="DN86" s="295"/>
      <c r="DO86" s="301"/>
      <c r="DP86" s="301"/>
      <c r="DQ86" s="301"/>
      <c r="DR86" s="332"/>
      <c r="DS86" s="295"/>
      <c r="DT86" s="301"/>
      <c r="DU86" s="301"/>
      <c r="DV86" s="301"/>
      <c r="DW86" s="332"/>
      <c r="DX86" s="295"/>
      <c r="DY86" s="301"/>
      <c r="DZ86" s="301"/>
      <c r="EA86" s="301"/>
      <c r="EB86" s="332"/>
      <c r="EC86" s="295"/>
      <c r="ED86" s="301"/>
      <c r="EE86" s="301"/>
      <c r="EF86" s="301"/>
      <c r="EG86" s="332"/>
      <c r="EH86" s="295"/>
      <c r="EI86" s="301"/>
      <c r="EJ86" s="301"/>
      <c r="EK86" s="301"/>
      <c r="EL86" s="332"/>
      <c r="EM86" s="295"/>
      <c r="EN86" s="301"/>
      <c r="EO86" s="301"/>
      <c r="EP86" s="301"/>
      <c r="EQ86" s="332"/>
    </row>
    <row r="87" spans="3:147" ht="13.5" customHeight="1">
      <c r="C87" s="295"/>
      <c r="D87" s="301"/>
      <c r="E87" s="301"/>
      <c r="F87" s="301"/>
      <c r="G87" s="301"/>
      <c r="H87" s="295"/>
      <c r="I87" s="301"/>
      <c r="J87" s="301"/>
      <c r="K87" s="301"/>
      <c r="L87" s="332"/>
      <c r="M87" s="301"/>
      <c r="N87" s="301"/>
      <c r="O87" s="301"/>
      <c r="P87" s="301"/>
      <c r="Q87" s="301"/>
      <c r="R87" s="301"/>
      <c r="S87" s="301"/>
      <c r="T87" s="301"/>
      <c r="U87" s="301"/>
      <c r="V87" s="301"/>
      <c r="W87" s="295"/>
      <c r="X87" s="301"/>
      <c r="Y87" s="301"/>
      <c r="Z87" s="301"/>
      <c r="AA87" s="332"/>
      <c r="AB87" s="295"/>
      <c r="AC87" s="301"/>
      <c r="AD87" s="301"/>
      <c r="AE87" s="301"/>
      <c r="AF87" s="332"/>
      <c r="AG87" s="295"/>
      <c r="AH87" s="301"/>
      <c r="AI87" s="301"/>
      <c r="AJ87" s="301"/>
      <c r="AK87" s="332"/>
      <c r="AL87" s="295"/>
      <c r="AM87" s="301"/>
      <c r="AN87" s="301"/>
      <c r="AO87" s="301"/>
      <c r="AP87" s="332"/>
      <c r="AQ87" s="295"/>
      <c r="AR87" s="301"/>
      <c r="AS87" s="301"/>
      <c r="AT87" s="301"/>
      <c r="AU87" s="332"/>
      <c r="AV87" s="295"/>
      <c r="AW87" s="301"/>
      <c r="AX87" s="301"/>
      <c r="AY87" s="301"/>
      <c r="AZ87" s="332"/>
      <c r="BA87" s="295"/>
      <c r="BB87" s="301"/>
      <c r="BC87" s="301"/>
      <c r="BD87" s="301"/>
      <c r="BE87" s="332"/>
      <c r="BF87" s="295"/>
      <c r="BG87" s="301"/>
      <c r="BH87" s="301"/>
      <c r="BI87" s="301"/>
      <c r="BJ87" s="332"/>
      <c r="BK87" s="295"/>
      <c r="BL87" s="301"/>
      <c r="BM87" s="301"/>
      <c r="BN87" s="301"/>
      <c r="BO87" s="332"/>
      <c r="BP87" s="295"/>
      <c r="BQ87" s="301"/>
      <c r="BR87" s="301"/>
      <c r="BS87" s="301"/>
      <c r="BT87" s="332"/>
      <c r="BU87" s="295"/>
      <c r="BV87" s="301"/>
      <c r="BW87" s="301"/>
      <c r="BX87" s="301"/>
      <c r="BY87" s="332"/>
      <c r="BZ87" s="295"/>
      <c r="CA87" s="301"/>
      <c r="CB87" s="301"/>
      <c r="CC87" s="301"/>
      <c r="CD87" s="332"/>
      <c r="CE87" s="295"/>
      <c r="CF87" s="301"/>
      <c r="CG87" s="301"/>
      <c r="CH87" s="301"/>
      <c r="CI87" s="332"/>
      <c r="CJ87" s="295"/>
      <c r="CK87" s="301"/>
      <c r="CL87" s="301"/>
      <c r="CM87" s="301"/>
      <c r="CN87" s="332"/>
      <c r="CO87" s="295"/>
      <c r="CP87" s="301"/>
      <c r="CQ87" s="301"/>
      <c r="CR87" s="301"/>
      <c r="CS87" s="332"/>
      <c r="CT87" s="295"/>
      <c r="CU87" s="301"/>
      <c r="CV87" s="301"/>
      <c r="CW87" s="301"/>
      <c r="CX87" s="332"/>
      <c r="CY87" s="295"/>
      <c r="CZ87" s="301"/>
      <c r="DA87" s="301"/>
      <c r="DB87" s="301"/>
      <c r="DC87" s="332"/>
      <c r="DD87" s="295"/>
      <c r="DE87" s="301"/>
      <c r="DF87" s="301"/>
      <c r="DG87" s="301"/>
      <c r="DH87" s="332"/>
      <c r="DI87" s="295"/>
      <c r="DJ87" s="301"/>
      <c r="DK87" s="301"/>
      <c r="DL87" s="301"/>
      <c r="DM87" s="332"/>
      <c r="DN87" s="295"/>
      <c r="DO87" s="301"/>
      <c r="DP87" s="301"/>
      <c r="DQ87" s="301"/>
      <c r="DR87" s="332"/>
      <c r="DS87" s="295"/>
      <c r="DT87" s="301"/>
      <c r="DU87" s="301"/>
      <c r="DV87" s="301"/>
      <c r="DW87" s="332"/>
      <c r="DX87" s="295"/>
      <c r="DY87" s="301"/>
      <c r="DZ87" s="301"/>
      <c r="EA87" s="301"/>
      <c r="EB87" s="332"/>
      <c r="EC87" s="295"/>
      <c r="ED87" s="301"/>
      <c r="EE87" s="301"/>
      <c r="EF87" s="301"/>
      <c r="EG87" s="332"/>
      <c r="EH87" s="295"/>
      <c r="EI87" s="301"/>
      <c r="EJ87" s="301"/>
      <c r="EK87" s="301"/>
      <c r="EL87" s="332"/>
      <c r="EM87" s="295"/>
      <c r="EN87" s="301"/>
      <c r="EO87" s="301"/>
      <c r="EP87" s="301"/>
      <c r="EQ87" s="332"/>
    </row>
    <row r="88" spans="3:147" ht="13.5" customHeight="1">
      <c r="C88" s="295"/>
      <c r="D88" s="301"/>
      <c r="E88" s="301"/>
      <c r="F88" s="301"/>
      <c r="G88" s="301"/>
      <c r="H88" s="295"/>
      <c r="I88" s="301"/>
      <c r="J88" s="301"/>
      <c r="K88" s="301"/>
      <c r="L88" s="332"/>
      <c r="M88" s="301"/>
      <c r="N88" s="301"/>
      <c r="O88" s="301"/>
      <c r="P88" s="301"/>
      <c r="Q88" s="301"/>
      <c r="R88" s="301"/>
      <c r="S88" s="301"/>
      <c r="T88" s="301"/>
      <c r="U88" s="301"/>
      <c r="V88" s="301"/>
      <c r="W88" s="295"/>
      <c r="X88" s="301"/>
      <c r="Y88" s="301"/>
      <c r="Z88" s="301"/>
      <c r="AA88" s="332"/>
      <c r="AB88" s="295"/>
      <c r="AC88" s="301"/>
      <c r="AD88" s="301"/>
      <c r="AE88" s="301"/>
      <c r="AF88" s="332"/>
      <c r="AG88" s="295"/>
      <c r="AH88" s="301"/>
      <c r="AI88" s="301"/>
      <c r="AJ88" s="301"/>
      <c r="AK88" s="332"/>
      <c r="AL88" s="295"/>
      <c r="AM88" s="301"/>
      <c r="AN88" s="301"/>
      <c r="AO88" s="301"/>
      <c r="AP88" s="332"/>
      <c r="AQ88" s="295"/>
      <c r="AR88" s="301"/>
      <c r="AS88" s="301"/>
      <c r="AT88" s="301"/>
      <c r="AU88" s="332"/>
      <c r="AV88" s="295"/>
      <c r="AW88" s="301"/>
      <c r="AX88" s="301"/>
      <c r="AY88" s="301"/>
      <c r="AZ88" s="332"/>
      <c r="BA88" s="295"/>
      <c r="BB88" s="301"/>
      <c r="BC88" s="301"/>
      <c r="BD88" s="301"/>
      <c r="BE88" s="332"/>
      <c r="BF88" s="295"/>
      <c r="BG88" s="301"/>
      <c r="BH88" s="301"/>
      <c r="BI88" s="301"/>
      <c r="BJ88" s="332"/>
      <c r="BK88" s="295"/>
      <c r="BL88" s="301"/>
      <c r="BM88" s="301"/>
      <c r="BN88" s="301"/>
      <c r="BO88" s="332"/>
      <c r="BP88" s="295"/>
      <c r="BQ88" s="301"/>
      <c r="BR88" s="301"/>
      <c r="BS88" s="301"/>
      <c r="BT88" s="332"/>
      <c r="BU88" s="295"/>
      <c r="BV88" s="301"/>
      <c r="BW88" s="301"/>
      <c r="BX88" s="301"/>
      <c r="BY88" s="332"/>
      <c r="BZ88" s="295"/>
      <c r="CA88" s="301"/>
      <c r="CB88" s="301"/>
      <c r="CC88" s="301"/>
      <c r="CD88" s="332"/>
      <c r="CE88" s="295"/>
      <c r="CF88" s="301"/>
      <c r="CG88" s="301"/>
      <c r="CH88" s="301"/>
      <c r="CI88" s="332"/>
      <c r="CJ88" s="295"/>
      <c r="CK88" s="301"/>
      <c r="CL88" s="301"/>
      <c r="CM88" s="301"/>
      <c r="CN88" s="332"/>
      <c r="CO88" s="295"/>
      <c r="CP88" s="301"/>
      <c r="CQ88" s="301"/>
      <c r="CR88" s="301"/>
      <c r="CS88" s="332"/>
      <c r="CT88" s="295"/>
      <c r="CU88" s="301"/>
      <c r="CV88" s="301"/>
      <c r="CW88" s="301"/>
      <c r="CX88" s="332"/>
      <c r="CY88" s="295"/>
      <c r="CZ88" s="301"/>
      <c r="DA88" s="301"/>
      <c r="DB88" s="301"/>
      <c r="DC88" s="332"/>
      <c r="DD88" s="295"/>
      <c r="DE88" s="301"/>
      <c r="DF88" s="301"/>
      <c r="DG88" s="301"/>
      <c r="DH88" s="332"/>
      <c r="DI88" s="295"/>
      <c r="DJ88" s="301"/>
      <c r="DK88" s="301"/>
      <c r="DL88" s="301"/>
      <c r="DM88" s="332"/>
      <c r="DN88" s="295"/>
      <c r="DO88" s="301"/>
      <c r="DP88" s="301"/>
      <c r="DQ88" s="301"/>
      <c r="DR88" s="332"/>
      <c r="DS88" s="295"/>
      <c r="DT88" s="301"/>
      <c r="DU88" s="301"/>
      <c r="DV88" s="301"/>
      <c r="DW88" s="332"/>
      <c r="DX88" s="295"/>
      <c r="DY88" s="301"/>
      <c r="DZ88" s="301"/>
      <c r="EA88" s="301"/>
      <c r="EB88" s="332"/>
      <c r="EC88" s="295"/>
      <c r="ED88" s="301"/>
      <c r="EE88" s="301"/>
      <c r="EF88" s="301"/>
      <c r="EG88" s="332"/>
      <c r="EH88" s="295"/>
      <c r="EI88" s="301"/>
      <c r="EJ88" s="301"/>
      <c r="EK88" s="301"/>
      <c r="EL88" s="332"/>
      <c r="EM88" s="295"/>
      <c r="EN88" s="301"/>
      <c r="EO88" s="301"/>
      <c r="EP88" s="301"/>
      <c r="EQ88" s="332"/>
    </row>
    <row r="89" spans="3:147" ht="13.5" customHeight="1">
      <c r="C89" s="295"/>
      <c r="D89" s="301"/>
      <c r="E89" s="301"/>
      <c r="F89" s="301"/>
      <c r="G89" s="301"/>
      <c r="H89" s="295"/>
      <c r="I89" s="301"/>
      <c r="J89" s="301"/>
      <c r="K89" s="301"/>
      <c r="L89" s="332"/>
      <c r="M89" s="301"/>
      <c r="N89" s="301"/>
      <c r="O89" s="301"/>
      <c r="P89" s="301"/>
      <c r="Q89" s="301"/>
      <c r="R89" s="301"/>
      <c r="S89" s="301"/>
      <c r="T89" s="301"/>
      <c r="U89" s="301"/>
      <c r="V89" s="301"/>
      <c r="W89" s="295"/>
      <c r="X89" s="301"/>
      <c r="Y89" s="301"/>
      <c r="Z89" s="301"/>
      <c r="AA89" s="332"/>
      <c r="AB89" s="295"/>
      <c r="AC89" s="301"/>
      <c r="AD89" s="301"/>
      <c r="AE89" s="301"/>
      <c r="AF89" s="332"/>
      <c r="AG89" s="295"/>
      <c r="AH89" s="301"/>
      <c r="AI89" s="301"/>
      <c r="AJ89" s="301"/>
      <c r="AK89" s="332"/>
      <c r="AL89" s="295"/>
      <c r="AM89" s="301"/>
      <c r="AN89" s="301"/>
      <c r="AO89" s="301"/>
      <c r="AP89" s="332"/>
      <c r="AQ89" s="295"/>
      <c r="AR89" s="301"/>
      <c r="AS89" s="301"/>
      <c r="AT89" s="301"/>
      <c r="AU89" s="332"/>
      <c r="AV89" s="295"/>
      <c r="AW89" s="301"/>
      <c r="AX89" s="301"/>
      <c r="AY89" s="301"/>
      <c r="AZ89" s="332"/>
      <c r="BA89" s="295"/>
      <c r="BB89" s="301"/>
      <c r="BC89" s="301"/>
      <c r="BD89" s="301"/>
      <c r="BE89" s="332"/>
      <c r="BF89" s="295"/>
      <c r="BG89" s="301"/>
      <c r="BH89" s="301"/>
      <c r="BI89" s="301"/>
      <c r="BJ89" s="332"/>
      <c r="BK89" s="295"/>
      <c r="BL89" s="301"/>
      <c r="BM89" s="301"/>
      <c r="BN89" s="301"/>
      <c r="BO89" s="332"/>
      <c r="BP89" s="295"/>
      <c r="BQ89" s="301"/>
      <c r="BR89" s="301"/>
      <c r="BS89" s="301"/>
      <c r="BT89" s="332"/>
      <c r="BU89" s="295"/>
      <c r="BV89" s="301"/>
      <c r="BW89" s="301"/>
      <c r="BX89" s="301"/>
      <c r="BY89" s="332"/>
      <c r="BZ89" s="295"/>
      <c r="CA89" s="301"/>
      <c r="CB89" s="301"/>
      <c r="CC89" s="301"/>
      <c r="CD89" s="332"/>
      <c r="CE89" s="295"/>
      <c r="CF89" s="301"/>
      <c r="CG89" s="301"/>
      <c r="CH89" s="301"/>
      <c r="CI89" s="332"/>
      <c r="CJ89" s="295"/>
      <c r="CK89" s="301"/>
      <c r="CL89" s="301"/>
      <c r="CM89" s="301"/>
      <c r="CN89" s="332"/>
      <c r="CO89" s="295"/>
      <c r="CP89" s="301"/>
      <c r="CQ89" s="301"/>
      <c r="CR89" s="301"/>
      <c r="CS89" s="332"/>
      <c r="CT89" s="295"/>
      <c r="CU89" s="301"/>
      <c r="CV89" s="301"/>
      <c r="CW89" s="301"/>
      <c r="CX89" s="332"/>
      <c r="CY89" s="295"/>
      <c r="CZ89" s="301"/>
      <c r="DA89" s="301"/>
      <c r="DB89" s="301"/>
      <c r="DC89" s="332"/>
      <c r="DD89" s="295"/>
      <c r="DE89" s="301"/>
      <c r="DF89" s="301"/>
      <c r="DG89" s="301"/>
      <c r="DH89" s="332"/>
      <c r="DI89" s="295"/>
      <c r="DJ89" s="301"/>
      <c r="DK89" s="301"/>
      <c r="DL89" s="301"/>
      <c r="DM89" s="332"/>
      <c r="DN89" s="295"/>
      <c r="DO89" s="301"/>
      <c r="DP89" s="301"/>
      <c r="DQ89" s="301"/>
      <c r="DR89" s="332"/>
      <c r="DS89" s="295"/>
      <c r="DT89" s="301"/>
      <c r="DU89" s="301"/>
      <c r="DV89" s="301"/>
      <c r="DW89" s="332"/>
      <c r="DX89" s="295"/>
      <c r="DY89" s="301"/>
      <c r="DZ89" s="301"/>
      <c r="EA89" s="301"/>
      <c r="EB89" s="332"/>
      <c r="EC89" s="295"/>
      <c r="ED89" s="301"/>
      <c r="EE89" s="301"/>
      <c r="EF89" s="301"/>
      <c r="EG89" s="332"/>
      <c r="EH89" s="295"/>
      <c r="EI89" s="301"/>
      <c r="EJ89" s="301"/>
      <c r="EK89" s="301"/>
      <c r="EL89" s="332"/>
      <c r="EM89" s="295"/>
      <c r="EN89" s="301"/>
      <c r="EO89" s="301"/>
      <c r="EP89" s="301"/>
      <c r="EQ89" s="332"/>
    </row>
    <row r="90" spans="3:147" ht="13.5" customHeight="1">
      <c r="C90" s="295"/>
      <c r="D90" s="301"/>
      <c r="E90" s="301"/>
      <c r="F90" s="301"/>
      <c r="G90" s="301"/>
      <c r="H90" s="295"/>
      <c r="I90" s="301"/>
      <c r="J90" s="301"/>
      <c r="K90" s="301"/>
      <c r="L90" s="332"/>
      <c r="M90" s="301"/>
      <c r="N90" s="301"/>
      <c r="O90" s="301"/>
      <c r="P90" s="301"/>
      <c r="Q90" s="301"/>
      <c r="R90" s="301"/>
      <c r="S90" s="301"/>
      <c r="T90" s="301"/>
      <c r="U90" s="301"/>
      <c r="V90" s="301"/>
      <c r="W90" s="295"/>
      <c r="X90" s="301"/>
      <c r="Y90" s="301"/>
      <c r="Z90" s="301"/>
      <c r="AA90" s="332"/>
      <c r="AB90" s="295"/>
      <c r="AC90" s="301"/>
      <c r="AD90" s="301"/>
      <c r="AE90" s="301"/>
      <c r="AF90" s="332"/>
      <c r="AG90" s="295"/>
      <c r="AH90" s="301"/>
      <c r="AI90" s="301"/>
      <c r="AJ90" s="301"/>
      <c r="AK90" s="332"/>
      <c r="AL90" s="295"/>
      <c r="AM90" s="301"/>
      <c r="AN90" s="301"/>
      <c r="AO90" s="301"/>
      <c r="AP90" s="332"/>
      <c r="AQ90" s="295"/>
      <c r="AR90" s="301"/>
      <c r="AS90" s="301"/>
      <c r="AT90" s="301"/>
      <c r="AU90" s="332"/>
      <c r="AV90" s="295"/>
      <c r="AW90" s="301"/>
      <c r="AX90" s="301"/>
      <c r="AY90" s="301"/>
      <c r="AZ90" s="332"/>
      <c r="BA90" s="295"/>
      <c r="BB90" s="301"/>
      <c r="BC90" s="301"/>
      <c r="BD90" s="301"/>
      <c r="BE90" s="332"/>
      <c r="BF90" s="295"/>
      <c r="BG90" s="301"/>
      <c r="BH90" s="301"/>
      <c r="BI90" s="301"/>
      <c r="BJ90" s="332"/>
      <c r="BK90" s="295"/>
      <c r="BL90" s="301"/>
      <c r="BM90" s="301"/>
      <c r="BN90" s="301"/>
      <c r="BO90" s="332"/>
      <c r="BP90" s="295"/>
      <c r="BQ90" s="301"/>
      <c r="BR90" s="301"/>
      <c r="BS90" s="301"/>
      <c r="BT90" s="332"/>
      <c r="BU90" s="295"/>
      <c r="BV90" s="301"/>
      <c r="BW90" s="301"/>
      <c r="BX90" s="301"/>
      <c r="BY90" s="332"/>
      <c r="BZ90" s="295"/>
      <c r="CA90" s="301"/>
      <c r="CB90" s="301"/>
      <c r="CC90" s="301"/>
      <c r="CD90" s="332"/>
      <c r="CE90" s="295"/>
      <c r="CF90" s="301"/>
      <c r="CG90" s="301"/>
      <c r="CH90" s="301"/>
      <c r="CI90" s="332"/>
      <c r="CJ90" s="295"/>
      <c r="CK90" s="301"/>
      <c r="CL90" s="301"/>
      <c r="CM90" s="301"/>
      <c r="CN90" s="332"/>
      <c r="CO90" s="295"/>
      <c r="CP90" s="301"/>
      <c r="CQ90" s="301"/>
      <c r="CR90" s="301"/>
      <c r="CS90" s="332"/>
      <c r="CT90" s="295"/>
      <c r="CU90" s="301"/>
      <c r="CV90" s="301"/>
      <c r="CW90" s="301"/>
      <c r="CX90" s="332"/>
      <c r="CY90" s="295"/>
      <c r="CZ90" s="301"/>
      <c r="DA90" s="301"/>
      <c r="DB90" s="301"/>
      <c r="DC90" s="332"/>
      <c r="DD90" s="295"/>
      <c r="DE90" s="301"/>
      <c r="DF90" s="301"/>
      <c r="DG90" s="301"/>
      <c r="DH90" s="332"/>
      <c r="DI90" s="295"/>
      <c r="DJ90" s="301"/>
      <c r="DK90" s="301"/>
      <c r="DL90" s="301"/>
      <c r="DM90" s="332"/>
      <c r="DN90" s="295"/>
      <c r="DO90" s="301"/>
      <c r="DP90" s="301"/>
      <c r="DQ90" s="301"/>
      <c r="DR90" s="332"/>
      <c r="DS90" s="295"/>
      <c r="DT90" s="301"/>
      <c r="DU90" s="301"/>
      <c r="DV90" s="301"/>
      <c r="DW90" s="332"/>
      <c r="DX90" s="295"/>
      <c r="DY90" s="301"/>
      <c r="DZ90" s="301"/>
      <c r="EA90" s="301"/>
      <c r="EB90" s="332"/>
      <c r="EC90" s="295"/>
      <c r="ED90" s="301"/>
      <c r="EE90" s="301"/>
      <c r="EF90" s="301"/>
      <c r="EG90" s="332"/>
      <c r="EH90" s="295"/>
      <c r="EI90" s="301"/>
      <c r="EJ90" s="301"/>
      <c r="EK90" s="301"/>
      <c r="EL90" s="332"/>
      <c r="EM90" s="295"/>
      <c r="EN90" s="301"/>
      <c r="EO90" s="301"/>
      <c r="EP90" s="301"/>
      <c r="EQ90" s="332"/>
    </row>
    <row r="91" spans="3:147" ht="13.5" customHeight="1">
      <c r="C91" s="295"/>
      <c r="D91" s="301"/>
      <c r="E91" s="301"/>
      <c r="F91" s="301"/>
      <c r="G91" s="301"/>
      <c r="H91" s="295"/>
      <c r="I91" s="301"/>
      <c r="J91" s="301"/>
      <c r="K91" s="301"/>
      <c r="L91" s="332"/>
      <c r="M91" s="301"/>
      <c r="N91" s="301"/>
      <c r="O91" s="301"/>
      <c r="P91" s="301"/>
      <c r="Q91" s="301"/>
      <c r="R91" s="301"/>
      <c r="S91" s="301"/>
      <c r="T91" s="301"/>
      <c r="U91" s="301"/>
      <c r="V91" s="301"/>
      <c r="W91" s="295"/>
      <c r="X91" s="301"/>
      <c r="Y91" s="301"/>
      <c r="Z91" s="301"/>
      <c r="AA91" s="332"/>
      <c r="AB91" s="295"/>
      <c r="AC91" s="301"/>
      <c r="AD91" s="301"/>
      <c r="AE91" s="301"/>
      <c r="AF91" s="332"/>
      <c r="AG91" s="295"/>
      <c r="AH91" s="301"/>
      <c r="AI91" s="301"/>
      <c r="AJ91" s="301"/>
      <c r="AK91" s="332"/>
      <c r="AL91" s="295"/>
      <c r="AM91" s="301"/>
      <c r="AN91" s="301"/>
      <c r="AO91" s="301"/>
      <c r="AP91" s="332"/>
      <c r="AQ91" s="295"/>
      <c r="AR91" s="301"/>
      <c r="AS91" s="301"/>
      <c r="AT91" s="301"/>
      <c r="AU91" s="332"/>
      <c r="AV91" s="295"/>
      <c r="AW91" s="301"/>
      <c r="AX91" s="301"/>
      <c r="AY91" s="301"/>
      <c r="AZ91" s="332"/>
      <c r="BA91" s="295"/>
      <c r="BB91" s="301"/>
      <c r="BC91" s="301"/>
      <c r="BD91" s="301"/>
      <c r="BE91" s="332"/>
      <c r="BF91" s="295"/>
      <c r="BG91" s="301"/>
      <c r="BH91" s="301"/>
      <c r="BI91" s="301"/>
      <c r="BJ91" s="332"/>
      <c r="BK91" s="295"/>
      <c r="BL91" s="301"/>
      <c r="BM91" s="301"/>
      <c r="BN91" s="301"/>
      <c r="BO91" s="332"/>
      <c r="BP91" s="295"/>
      <c r="BQ91" s="301"/>
      <c r="BR91" s="301"/>
      <c r="BS91" s="301"/>
      <c r="BT91" s="332"/>
      <c r="BU91" s="295"/>
      <c r="BV91" s="301"/>
      <c r="BW91" s="301"/>
      <c r="BX91" s="301"/>
      <c r="BY91" s="332"/>
      <c r="BZ91" s="295"/>
      <c r="CA91" s="301"/>
      <c r="CB91" s="301"/>
      <c r="CC91" s="301"/>
      <c r="CD91" s="332"/>
      <c r="CE91" s="295"/>
      <c r="CF91" s="301"/>
      <c r="CG91" s="301"/>
      <c r="CH91" s="301"/>
      <c r="CI91" s="332"/>
      <c r="CJ91" s="295"/>
      <c r="CK91" s="301"/>
      <c r="CL91" s="301"/>
      <c r="CM91" s="301"/>
      <c r="CN91" s="332"/>
      <c r="CO91" s="295"/>
      <c r="CP91" s="301"/>
      <c r="CQ91" s="301"/>
      <c r="CR91" s="301"/>
      <c r="CS91" s="332"/>
      <c r="CT91" s="295"/>
      <c r="CU91" s="301"/>
      <c r="CV91" s="301"/>
      <c r="CW91" s="301"/>
      <c r="CX91" s="332"/>
      <c r="CY91" s="295"/>
      <c r="CZ91" s="301"/>
      <c r="DA91" s="301"/>
      <c r="DB91" s="301"/>
      <c r="DC91" s="332"/>
      <c r="DD91" s="295"/>
      <c r="DE91" s="301"/>
      <c r="DF91" s="301"/>
      <c r="DG91" s="301"/>
      <c r="DH91" s="332"/>
      <c r="DI91" s="295"/>
      <c r="DJ91" s="301"/>
      <c r="DK91" s="301"/>
      <c r="DL91" s="301"/>
      <c r="DM91" s="332"/>
      <c r="DN91" s="295"/>
      <c r="DO91" s="301"/>
      <c r="DP91" s="301"/>
      <c r="DQ91" s="301"/>
      <c r="DR91" s="332"/>
      <c r="DS91" s="295"/>
      <c r="DT91" s="301"/>
      <c r="DU91" s="301"/>
      <c r="DV91" s="301"/>
      <c r="DW91" s="332"/>
      <c r="DX91" s="295"/>
      <c r="DY91" s="301"/>
      <c r="DZ91" s="301"/>
      <c r="EA91" s="301"/>
      <c r="EB91" s="332"/>
      <c r="EC91" s="295"/>
      <c r="ED91" s="301"/>
      <c r="EE91" s="301"/>
      <c r="EF91" s="301"/>
      <c r="EG91" s="332"/>
      <c r="EH91" s="295"/>
      <c r="EI91" s="301"/>
      <c r="EJ91" s="301"/>
      <c r="EK91" s="301"/>
      <c r="EL91" s="332"/>
      <c r="EM91" s="295"/>
      <c r="EN91" s="301"/>
      <c r="EO91" s="301"/>
      <c r="EP91" s="301"/>
      <c r="EQ91" s="332"/>
    </row>
    <row r="92" spans="3:147" ht="13.5" customHeight="1">
      <c r="C92" s="295"/>
      <c r="D92" s="301"/>
      <c r="E92" s="301"/>
      <c r="F92" s="301"/>
      <c r="G92" s="301"/>
      <c r="H92" s="295"/>
      <c r="I92" s="301"/>
      <c r="J92" s="301"/>
      <c r="K92" s="301"/>
      <c r="L92" s="332"/>
      <c r="M92" s="301"/>
      <c r="N92" s="301"/>
      <c r="O92" s="301"/>
      <c r="P92" s="301"/>
      <c r="Q92" s="301"/>
      <c r="R92" s="301"/>
      <c r="S92" s="301"/>
      <c r="T92" s="301"/>
      <c r="U92" s="301"/>
      <c r="V92" s="301"/>
      <c r="W92" s="295"/>
      <c r="X92" s="301"/>
      <c r="Y92" s="301"/>
      <c r="Z92" s="301"/>
      <c r="AA92" s="332"/>
      <c r="AB92" s="295"/>
      <c r="AC92" s="301"/>
      <c r="AD92" s="301"/>
      <c r="AE92" s="301"/>
      <c r="AF92" s="332"/>
      <c r="AG92" s="295"/>
      <c r="AH92" s="301"/>
      <c r="AI92" s="301"/>
      <c r="AJ92" s="301"/>
      <c r="AK92" s="332"/>
      <c r="AL92" s="295"/>
      <c r="AM92" s="301"/>
      <c r="AN92" s="301"/>
      <c r="AO92" s="301"/>
      <c r="AP92" s="332"/>
      <c r="AQ92" s="295"/>
      <c r="AR92" s="301"/>
      <c r="AS92" s="301"/>
      <c r="AT92" s="301"/>
      <c r="AU92" s="332"/>
      <c r="AV92" s="295"/>
      <c r="AW92" s="301"/>
      <c r="AX92" s="301"/>
      <c r="AY92" s="301"/>
      <c r="AZ92" s="332"/>
      <c r="BA92" s="295"/>
      <c r="BB92" s="301"/>
      <c r="BC92" s="301"/>
      <c r="BD92" s="301"/>
      <c r="BE92" s="332"/>
      <c r="BF92" s="295"/>
      <c r="BG92" s="301"/>
      <c r="BH92" s="301"/>
      <c r="BI92" s="301"/>
      <c r="BJ92" s="332"/>
      <c r="BK92" s="295"/>
      <c r="BL92" s="301"/>
      <c r="BM92" s="301"/>
      <c r="BN92" s="301"/>
      <c r="BO92" s="332"/>
      <c r="BP92" s="295"/>
      <c r="BQ92" s="301"/>
      <c r="BR92" s="301"/>
      <c r="BS92" s="301"/>
      <c r="BT92" s="332"/>
      <c r="BU92" s="295"/>
      <c r="BV92" s="301"/>
      <c r="BW92" s="301"/>
      <c r="BX92" s="301"/>
      <c r="BY92" s="332"/>
      <c r="BZ92" s="295"/>
      <c r="CA92" s="301"/>
      <c r="CB92" s="301"/>
      <c r="CC92" s="301"/>
      <c r="CD92" s="332"/>
      <c r="CE92" s="295"/>
      <c r="CF92" s="301"/>
      <c r="CG92" s="301"/>
      <c r="CH92" s="301"/>
      <c r="CI92" s="332"/>
      <c r="CJ92" s="295"/>
      <c r="CK92" s="301"/>
      <c r="CL92" s="301"/>
      <c r="CM92" s="301"/>
      <c r="CN92" s="332"/>
      <c r="CO92" s="295"/>
      <c r="CP92" s="301"/>
      <c r="CQ92" s="301"/>
      <c r="CR92" s="301"/>
      <c r="CS92" s="332"/>
      <c r="CT92" s="295"/>
      <c r="CU92" s="301"/>
      <c r="CV92" s="301"/>
      <c r="CW92" s="301"/>
      <c r="CX92" s="332"/>
      <c r="CY92" s="295"/>
      <c r="CZ92" s="301"/>
      <c r="DA92" s="301"/>
      <c r="DB92" s="301"/>
      <c r="DC92" s="332"/>
      <c r="DD92" s="295"/>
      <c r="DE92" s="301"/>
      <c r="DF92" s="301"/>
      <c r="DG92" s="301"/>
      <c r="DH92" s="332"/>
      <c r="DI92" s="295"/>
      <c r="DJ92" s="301"/>
      <c r="DK92" s="301"/>
      <c r="DL92" s="301"/>
      <c r="DM92" s="332"/>
      <c r="DN92" s="295"/>
      <c r="DO92" s="301"/>
      <c r="DP92" s="301"/>
      <c r="DQ92" s="301"/>
      <c r="DR92" s="332"/>
      <c r="DS92" s="295"/>
      <c r="DT92" s="301"/>
      <c r="DU92" s="301"/>
      <c r="DV92" s="301"/>
      <c r="DW92" s="332"/>
      <c r="DX92" s="295"/>
      <c r="DY92" s="301"/>
      <c r="DZ92" s="301"/>
      <c r="EA92" s="301"/>
      <c r="EB92" s="332"/>
      <c r="EC92" s="295"/>
      <c r="ED92" s="301"/>
      <c r="EE92" s="301"/>
      <c r="EF92" s="301"/>
      <c r="EG92" s="332"/>
      <c r="EH92" s="295"/>
      <c r="EI92" s="301"/>
      <c r="EJ92" s="301"/>
      <c r="EK92" s="301"/>
      <c r="EL92" s="332"/>
      <c r="EM92" s="295"/>
      <c r="EN92" s="301"/>
      <c r="EO92" s="301"/>
      <c r="EP92" s="301"/>
      <c r="EQ92" s="332"/>
    </row>
    <row r="93" spans="3:147" ht="13.5" customHeight="1">
      <c r="C93" s="295"/>
      <c r="D93" s="301"/>
      <c r="E93" s="301"/>
      <c r="F93" s="301"/>
      <c r="G93" s="301"/>
      <c r="H93" s="295"/>
      <c r="I93" s="301"/>
      <c r="J93" s="301"/>
      <c r="K93" s="301"/>
      <c r="L93" s="332"/>
      <c r="M93" s="301"/>
      <c r="N93" s="301"/>
      <c r="O93" s="301"/>
      <c r="P93" s="301"/>
      <c r="Q93" s="301"/>
      <c r="R93" s="301"/>
      <c r="S93" s="301"/>
      <c r="T93" s="301"/>
      <c r="U93" s="301"/>
      <c r="V93" s="301"/>
      <c r="W93" s="295"/>
      <c r="X93" s="301"/>
      <c r="Y93" s="301"/>
      <c r="Z93" s="301"/>
      <c r="AA93" s="332"/>
      <c r="AB93" s="295"/>
      <c r="AC93" s="301"/>
      <c r="AD93" s="301"/>
      <c r="AE93" s="301"/>
      <c r="AF93" s="332"/>
      <c r="AG93" s="295"/>
      <c r="AH93" s="301"/>
      <c r="AI93" s="301"/>
      <c r="AJ93" s="301"/>
      <c r="AK93" s="332"/>
      <c r="AL93" s="295"/>
      <c r="AM93" s="301"/>
      <c r="AN93" s="301"/>
      <c r="AO93" s="301"/>
      <c r="AP93" s="332"/>
      <c r="AQ93" s="295"/>
      <c r="AR93" s="301"/>
      <c r="AS93" s="301"/>
      <c r="AT93" s="301"/>
      <c r="AU93" s="332"/>
      <c r="AV93" s="295"/>
      <c r="AW93" s="301"/>
      <c r="AX93" s="301"/>
      <c r="AY93" s="301"/>
      <c r="AZ93" s="332"/>
      <c r="BA93" s="295"/>
      <c r="BB93" s="301"/>
      <c r="BC93" s="301"/>
      <c r="BD93" s="301"/>
      <c r="BE93" s="332"/>
      <c r="BF93" s="295"/>
      <c r="BG93" s="301"/>
      <c r="BH93" s="301"/>
      <c r="BI93" s="301"/>
      <c r="BJ93" s="332"/>
      <c r="BK93" s="295"/>
      <c r="BL93" s="301"/>
      <c r="BM93" s="301"/>
      <c r="BN93" s="301"/>
      <c r="BO93" s="332"/>
      <c r="BP93" s="295"/>
      <c r="BQ93" s="301"/>
      <c r="BR93" s="301"/>
      <c r="BS93" s="301"/>
      <c r="BT93" s="332"/>
      <c r="BU93" s="295"/>
      <c r="BV93" s="301"/>
      <c r="BW93" s="301"/>
      <c r="BX93" s="301"/>
      <c r="BY93" s="332"/>
      <c r="BZ93" s="295"/>
      <c r="CA93" s="301"/>
      <c r="CB93" s="301"/>
      <c r="CC93" s="301"/>
      <c r="CD93" s="332"/>
      <c r="CE93" s="295"/>
      <c r="CF93" s="301"/>
      <c r="CG93" s="301"/>
      <c r="CH93" s="301"/>
      <c r="CI93" s="332"/>
      <c r="CJ93" s="295"/>
      <c r="CK93" s="301"/>
      <c r="CL93" s="301"/>
      <c r="CM93" s="301"/>
      <c r="CN93" s="332"/>
      <c r="CO93" s="295"/>
      <c r="CP93" s="301"/>
      <c r="CQ93" s="301"/>
      <c r="CR93" s="301"/>
      <c r="CS93" s="332"/>
      <c r="CT93" s="295"/>
      <c r="CU93" s="301"/>
      <c r="CV93" s="301"/>
      <c r="CW93" s="301"/>
      <c r="CX93" s="332"/>
      <c r="CY93" s="295"/>
      <c r="CZ93" s="301"/>
      <c r="DA93" s="301"/>
      <c r="DB93" s="301"/>
      <c r="DC93" s="332"/>
      <c r="DD93" s="295"/>
      <c r="DE93" s="301"/>
      <c r="DF93" s="301"/>
      <c r="DG93" s="301"/>
      <c r="DH93" s="332"/>
      <c r="DI93" s="295"/>
      <c r="DJ93" s="301"/>
      <c r="DK93" s="301"/>
      <c r="DL93" s="301"/>
      <c r="DM93" s="332"/>
      <c r="DN93" s="295"/>
      <c r="DO93" s="301"/>
      <c r="DP93" s="301"/>
      <c r="DQ93" s="301"/>
      <c r="DR93" s="332"/>
      <c r="DS93" s="295"/>
      <c r="DT93" s="301"/>
      <c r="DU93" s="301"/>
      <c r="DV93" s="301"/>
      <c r="DW93" s="332"/>
      <c r="DX93" s="295"/>
      <c r="DY93" s="301"/>
      <c r="DZ93" s="301"/>
      <c r="EA93" s="301"/>
      <c r="EB93" s="332"/>
      <c r="EC93" s="295"/>
      <c r="ED93" s="301"/>
      <c r="EE93" s="301"/>
      <c r="EF93" s="301"/>
      <c r="EG93" s="332"/>
      <c r="EH93" s="295"/>
      <c r="EI93" s="301"/>
      <c r="EJ93" s="301"/>
      <c r="EK93" s="301"/>
      <c r="EL93" s="332"/>
      <c r="EM93" s="295"/>
      <c r="EN93" s="301"/>
      <c r="EO93" s="301"/>
      <c r="EP93" s="301"/>
      <c r="EQ93" s="332"/>
    </row>
    <row r="94" spans="3:147" ht="13.5" customHeight="1">
      <c r="C94" s="295"/>
      <c r="D94" s="301"/>
      <c r="E94" s="301"/>
      <c r="F94" s="301"/>
      <c r="G94" s="301"/>
      <c r="H94" s="295"/>
      <c r="I94" s="301"/>
      <c r="J94" s="301"/>
      <c r="K94" s="301"/>
      <c r="L94" s="332"/>
      <c r="M94" s="301"/>
      <c r="N94" s="301"/>
      <c r="O94" s="301"/>
      <c r="P94" s="301"/>
      <c r="Q94" s="301"/>
      <c r="R94" s="301"/>
      <c r="S94" s="301"/>
      <c r="T94" s="301"/>
      <c r="U94" s="301"/>
      <c r="V94" s="301"/>
      <c r="W94" s="295"/>
      <c r="X94" s="301"/>
      <c r="Y94" s="301"/>
      <c r="Z94" s="301"/>
      <c r="AA94" s="332"/>
      <c r="AB94" s="295"/>
      <c r="AC94" s="301"/>
      <c r="AD94" s="301"/>
      <c r="AE94" s="301"/>
      <c r="AF94" s="332"/>
      <c r="AG94" s="295"/>
      <c r="AH94" s="301"/>
      <c r="AI94" s="301"/>
      <c r="AJ94" s="301"/>
      <c r="AK94" s="332"/>
      <c r="AL94" s="295"/>
      <c r="AM94" s="301"/>
      <c r="AN94" s="301"/>
      <c r="AO94" s="301"/>
      <c r="AP94" s="332"/>
      <c r="AQ94" s="295"/>
      <c r="AR94" s="301"/>
      <c r="AS94" s="301"/>
      <c r="AT94" s="301"/>
      <c r="AU94" s="332"/>
      <c r="AV94" s="295"/>
      <c r="AW94" s="301"/>
      <c r="AX94" s="301"/>
      <c r="AY94" s="301"/>
      <c r="AZ94" s="332"/>
      <c r="BA94" s="295"/>
      <c r="BB94" s="301"/>
      <c r="BC94" s="301"/>
      <c r="BD94" s="301"/>
      <c r="BE94" s="332"/>
      <c r="BF94" s="295"/>
      <c r="BG94" s="301"/>
      <c r="BH94" s="301"/>
      <c r="BI94" s="301"/>
      <c r="BJ94" s="332"/>
      <c r="BK94" s="295"/>
      <c r="BL94" s="301"/>
      <c r="BM94" s="301"/>
      <c r="BN94" s="301"/>
      <c r="BO94" s="332"/>
      <c r="BP94" s="295"/>
      <c r="BQ94" s="301"/>
      <c r="BR94" s="301"/>
      <c r="BS94" s="301"/>
      <c r="BT94" s="332"/>
      <c r="BU94" s="295"/>
      <c r="BV94" s="301"/>
      <c r="BW94" s="301"/>
      <c r="BX94" s="301"/>
      <c r="BY94" s="332"/>
      <c r="BZ94" s="295"/>
      <c r="CA94" s="301"/>
      <c r="CB94" s="301"/>
      <c r="CC94" s="301"/>
      <c r="CD94" s="332"/>
      <c r="CE94" s="295"/>
      <c r="CF94" s="301"/>
      <c r="CG94" s="301"/>
      <c r="CH94" s="301"/>
      <c r="CI94" s="332"/>
      <c r="CJ94" s="295"/>
      <c r="CK94" s="301"/>
      <c r="CL94" s="301"/>
      <c r="CM94" s="301"/>
      <c r="CN94" s="332"/>
      <c r="CO94" s="295"/>
      <c r="CP94" s="301"/>
      <c r="CQ94" s="301"/>
      <c r="CR94" s="301"/>
      <c r="CS94" s="332"/>
      <c r="CT94" s="295"/>
      <c r="CU94" s="301"/>
      <c r="CV94" s="301"/>
      <c r="CW94" s="301"/>
      <c r="CX94" s="332"/>
      <c r="CY94" s="295"/>
      <c r="CZ94" s="301"/>
      <c r="DA94" s="301"/>
      <c r="DB94" s="301"/>
      <c r="DC94" s="332"/>
      <c r="DD94" s="295"/>
      <c r="DE94" s="301"/>
      <c r="DF94" s="301"/>
      <c r="DG94" s="301"/>
      <c r="DH94" s="332"/>
      <c r="DI94" s="295"/>
      <c r="DJ94" s="301"/>
      <c r="DK94" s="301"/>
      <c r="DL94" s="301"/>
      <c r="DM94" s="332"/>
      <c r="DN94" s="295"/>
      <c r="DO94" s="301"/>
      <c r="DP94" s="301"/>
      <c r="DQ94" s="301"/>
      <c r="DR94" s="332"/>
      <c r="DS94" s="295"/>
      <c r="DT94" s="301"/>
      <c r="DU94" s="301"/>
      <c r="DV94" s="301"/>
      <c r="DW94" s="332"/>
      <c r="DX94" s="295"/>
      <c r="DY94" s="301"/>
      <c r="DZ94" s="301"/>
      <c r="EA94" s="301"/>
      <c r="EB94" s="332"/>
      <c r="EC94" s="295"/>
      <c r="ED94" s="301"/>
      <c r="EE94" s="301"/>
      <c r="EF94" s="301"/>
      <c r="EG94" s="332"/>
      <c r="EH94" s="295"/>
      <c r="EI94" s="301"/>
      <c r="EJ94" s="301"/>
      <c r="EK94" s="301"/>
      <c r="EL94" s="332"/>
      <c r="EM94" s="295"/>
      <c r="EN94" s="301"/>
      <c r="EO94" s="301"/>
      <c r="EP94" s="301"/>
      <c r="EQ94" s="332"/>
    </row>
    <row r="95" spans="3:147" ht="13.5" customHeight="1">
      <c r="C95" s="295"/>
      <c r="D95" s="301"/>
      <c r="E95" s="301"/>
      <c r="F95" s="301"/>
      <c r="G95" s="301"/>
      <c r="H95" s="295"/>
      <c r="I95" s="301"/>
      <c r="J95" s="301"/>
      <c r="K95" s="301"/>
      <c r="L95" s="332"/>
      <c r="M95" s="301"/>
      <c r="N95" s="301"/>
      <c r="O95" s="301"/>
      <c r="P95" s="301"/>
      <c r="Q95" s="301"/>
      <c r="R95" s="301"/>
      <c r="S95" s="301"/>
      <c r="T95" s="301"/>
      <c r="U95" s="301"/>
      <c r="V95" s="301"/>
      <c r="W95" s="295"/>
      <c r="X95" s="301"/>
      <c r="Y95" s="301"/>
      <c r="Z95" s="301"/>
      <c r="AA95" s="332"/>
      <c r="AB95" s="295"/>
      <c r="AC95" s="301"/>
      <c r="AD95" s="301"/>
      <c r="AE95" s="301"/>
      <c r="AF95" s="332"/>
      <c r="AG95" s="295"/>
      <c r="AH95" s="301"/>
      <c r="AI95" s="301"/>
      <c r="AJ95" s="301"/>
      <c r="AK95" s="332"/>
      <c r="AL95" s="295"/>
      <c r="AM95" s="301"/>
      <c r="AN95" s="301"/>
      <c r="AO95" s="301"/>
      <c r="AP95" s="332"/>
      <c r="AQ95" s="295"/>
      <c r="AR95" s="301"/>
      <c r="AS95" s="301"/>
      <c r="AT95" s="301"/>
      <c r="AU95" s="332"/>
      <c r="AV95" s="295"/>
      <c r="AW95" s="301"/>
      <c r="AX95" s="301"/>
      <c r="AY95" s="301"/>
      <c r="AZ95" s="332"/>
      <c r="BA95" s="295"/>
      <c r="BB95" s="301"/>
      <c r="BC95" s="301"/>
      <c r="BD95" s="301"/>
      <c r="BE95" s="332"/>
      <c r="BF95" s="295"/>
      <c r="BG95" s="301"/>
      <c r="BH95" s="301"/>
      <c r="BI95" s="301"/>
      <c r="BJ95" s="332"/>
      <c r="BK95" s="295"/>
      <c r="BL95" s="301"/>
      <c r="BM95" s="301"/>
      <c r="BN95" s="301"/>
      <c r="BO95" s="332"/>
      <c r="BP95" s="295"/>
      <c r="BQ95" s="301"/>
      <c r="BR95" s="301"/>
      <c r="BS95" s="301"/>
      <c r="BT95" s="332"/>
      <c r="BU95" s="295"/>
      <c r="BV95" s="301"/>
      <c r="BW95" s="301"/>
      <c r="BX95" s="301"/>
      <c r="BY95" s="332"/>
      <c r="BZ95" s="295"/>
      <c r="CA95" s="301"/>
      <c r="CB95" s="301"/>
      <c r="CC95" s="301"/>
      <c r="CD95" s="332"/>
      <c r="CE95" s="295"/>
      <c r="CF95" s="301"/>
      <c r="CG95" s="301"/>
      <c r="CH95" s="301"/>
      <c r="CI95" s="332"/>
      <c r="CJ95" s="295"/>
      <c r="CK95" s="301"/>
      <c r="CL95" s="301"/>
      <c r="CM95" s="301"/>
      <c r="CN95" s="332"/>
      <c r="CO95" s="295"/>
      <c r="CP95" s="301"/>
      <c r="CQ95" s="301"/>
      <c r="CR95" s="301"/>
      <c r="CS95" s="332"/>
      <c r="CT95" s="295"/>
      <c r="CU95" s="301"/>
      <c r="CV95" s="301"/>
      <c r="CW95" s="301"/>
      <c r="CX95" s="332"/>
      <c r="CY95" s="295"/>
      <c r="CZ95" s="301"/>
      <c r="DA95" s="301"/>
      <c r="DB95" s="301"/>
      <c r="DC95" s="332"/>
      <c r="DD95" s="295"/>
      <c r="DE95" s="301"/>
      <c r="DF95" s="301"/>
      <c r="DG95" s="301"/>
      <c r="DH95" s="332"/>
      <c r="DI95" s="295"/>
      <c r="DJ95" s="301"/>
      <c r="DK95" s="301"/>
      <c r="DL95" s="301"/>
      <c r="DM95" s="332"/>
      <c r="DN95" s="295"/>
      <c r="DO95" s="301"/>
      <c r="DP95" s="301"/>
      <c r="DQ95" s="301"/>
      <c r="DR95" s="332"/>
      <c r="DS95" s="295"/>
      <c r="DT95" s="301"/>
      <c r="DU95" s="301"/>
      <c r="DV95" s="301"/>
      <c r="DW95" s="332"/>
      <c r="DX95" s="295"/>
      <c r="DY95" s="301"/>
      <c r="DZ95" s="301"/>
      <c r="EA95" s="301"/>
      <c r="EB95" s="332"/>
      <c r="EC95" s="295"/>
      <c r="ED95" s="301"/>
      <c r="EE95" s="301"/>
      <c r="EF95" s="301"/>
      <c r="EG95" s="332"/>
      <c r="EH95" s="295"/>
      <c r="EI95" s="301"/>
      <c r="EJ95" s="301"/>
      <c r="EK95" s="301"/>
      <c r="EL95" s="332"/>
      <c r="EM95" s="295"/>
      <c r="EN95" s="301"/>
      <c r="EO95" s="301"/>
      <c r="EP95" s="301"/>
      <c r="EQ95" s="332"/>
    </row>
    <row r="96" spans="3:147" ht="13.5" customHeight="1">
      <c r="C96" s="295"/>
      <c r="D96" s="301"/>
      <c r="E96" s="301"/>
      <c r="F96" s="301"/>
      <c r="G96" s="301"/>
      <c r="H96" s="295"/>
      <c r="I96" s="301"/>
      <c r="J96" s="301"/>
      <c r="K96" s="301"/>
      <c r="L96" s="332"/>
      <c r="M96" s="301"/>
      <c r="N96" s="301"/>
      <c r="O96" s="301"/>
      <c r="P96" s="301"/>
      <c r="Q96" s="301"/>
      <c r="R96" s="301"/>
      <c r="S96" s="301"/>
      <c r="T96" s="301"/>
      <c r="U96" s="301"/>
      <c r="V96" s="301"/>
      <c r="W96" s="295"/>
      <c r="X96" s="301"/>
      <c r="Y96" s="301"/>
      <c r="Z96" s="301"/>
      <c r="AA96" s="332"/>
      <c r="AB96" s="295"/>
      <c r="AC96" s="301"/>
      <c r="AD96" s="301"/>
      <c r="AE96" s="301"/>
      <c r="AF96" s="332"/>
      <c r="AG96" s="295"/>
      <c r="AH96" s="301"/>
      <c r="AI96" s="301"/>
      <c r="AJ96" s="301"/>
      <c r="AK96" s="332"/>
      <c r="AL96" s="295"/>
      <c r="AM96" s="301"/>
      <c r="AN96" s="301"/>
      <c r="AO96" s="301"/>
      <c r="AP96" s="332"/>
      <c r="AQ96" s="295"/>
      <c r="AR96" s="301"/>
      <c r="AS96" s="301"/>
      <c r="AT96" s="301"/>
      <c r="AU96" s="332"/>
      <c r="AV96" s="295"/>
      <c r="AW96" s="301"/>
      <c r="AX96" s="301"/>
      <c r="AY96" s="301"/>
      <c r="AZ96" s="332"/>
      <c r="BA96" s="295"/>
      <c r="BB96" s="301"/>
      <c r="BC96" s="301"/>
      <c r="BD96" s="301"/>
      <c r="BE96" s="332"/>
      <c r="BF96" s="295"/>
      <c r="BG96" s="301"/>
      <c r="BH96" s="301"/>
      <c r="BI96" s="301"/>
      <c r="BJ96" s="332"/>
      <c r="BK96" s="295"/>
      <c r="BL96" s="301"/>
      <c r="BM96" s="301"/>
      <c r="BN96" s="301"/>
      <c r="BO96" s="332"/>
      <c r="BP96" s="295"/>
      <c r="BQ96" s="301"/>
      <c r="BR96" s="301"/>
      <c r="BS96" s="301"/>
      <c r="BT96" s="332"/>
      <c r="BU96" s="295"/>
      <c r="BV96" s="301"/>
      <c r="BW96" s="301"/>
      <c r="BX96" s="301"/>
      <c r="BY96" s="332"/>
      <c r="BZ96" s="295"/>
      <c r="CA96" s="301"/>
      <c r="CB96" s="301"/>
      <c r="CC96" s="301"/>
      <c r="CD96" s="332"/>
      <c r="CE96" s="295"/>
      <c r="CF96" s="301"/>
      <c r="CG96" s="301"/>
      <c r="CH96" s="301"/>
      <c r="CI96" s="332"/>
      <c r="CJ96" s="295"/>
      <c r="CK96" s="301"/>
      <c r="CL96" s="301"/>
      <c r="CM96" s="301"/>
      <c r="CN96" s="332"/>
      <c r="CO96" s="295"/>
      <c r="CP96" s="301"/>
      <c r="CQ96" s="301"/>
      <c r="CR96" s="301"/>
      <c r="CS96" s="332"/>
      <c r="CT96" s="295"/>
      <c r="CU96" s="301"/>
      <c r="CV96" s="301"/>
      <c r="CW96" s="301"/>
      <c r="CX96" s="332"/>
      <c r="CY96" s="295"/>
      <c r="CZ96" s="301"/>
      <c r="DA96" s="301"/>
      <c r="DB96" s="301"/>
      <c r="DC96" s="332"/>
      <c r="DD96" s="295"/>
      <c r="DE96" s="301"/>
      <c r="DF96" s="301"/>
      <c r="DG96" s="301"/>
      <c r="DH96" s="332"/>
      <c r="DI96" s="295"/>
      <c r="DJ96" s="301"/>
      <c r="DK96" s="301"/>
      <c r="DL96" s="301"/>
      <c r="DM96" s="332"/>
      <c r="DN96" s="295"/>
      <c r="DO96" s="301"/>
      <c r="DP96" s="301"/>
      <c r="DQ96" s="301"/>
      <c r="DR96" s="332"/>
      <c r="DS96" s="295"/>
      <c r="DT96" s="301"/>
      <c r="DU96" s="301"/>
      <c r="DV96" s="301"/>
      <c r="DW96" s="332"/>
      <c r="DX96" s="295"/>
      <c r="DY96" s="301"/>
      <c r="DZ96" s="301"/>
      <c r="EA96" s="301"/>
      <c r="EB96" s="332"/>
      <c r="EC96" s="295"/>
      <c r="ED96" s="301"/>
      <c r="EE96" s="301"/>
      <c r="EF96" s="301"/>
      <c r="EG96" s="332"/>
      <c r="EH96" s="295"/>
      <c r="EI96" s="301"/>
      <c r="EJ96" s="301"/>
      <c r="EK96" s="301"/>
      <c r="EL96" s="332"/>
      <c r="EM96" s="295"/>
      <c r="EN96" s="301"/>
      <c r="EO96" s="301"/>
      <c r="EP96" s="301"/>
      <c r="EQ96" s="332"/>
    </row>
    <row r="97" spans="3:147" ht="13.5" customHeight="1">
      <c r="C97" s="295"/>
      <c r="D97" s="301"/>
      <c r="E97" s="301"/>
      <c r="F97" s="301"/>
      <c r="G97" s="301"/>
      <c r="H97" s="295"/>
      <c r="I97" s="301"/>
      <c r="J97" s="301"/>
      <c r="K97" s="301"/>
      <c r="L97" s="332"/>
      <c r="M97" s="301"/>
      <c r="N97" s="301"/>
      <c r="O97" s="301"/>
      <c r="P97" s="301"/>
      <c r="Q97" s="301"/>
      <c r="R97" s="301"/>
      <c r="S97" s="301"/>
      <c r="T97" s="301"/>
      <c r="U97" s="301"/>
      <c r="V97" s="301"/>
      <c r="W97" s="295"/>
      <c r="X97" s="301"/>
      <c r="Y97" s="301"/>
      <c r="Z97" s="301"/>
      <c r="AA97" s="332"/>
      <c r="AB97" s="295"/>
      <c r="AC97" s="301"/>
      <c r="AD97" s="301"/>
      <c r="AE97" s="301"/>
      <c r="AF97" s="332"/>
      <c r="AG97" s="295"/>
      <c r="AH97" s="301"/>
      <c r="AI97" s="301"/>
      <c r="AJ97" s="301"/>
      <c r="AK97" s="332"/>
      <c r="AL97" s="295"/>
      <c r="AM97" s="301"/>
      <c r="AN97" s="301"/>
      <c r="AO97" s="301"/>
      <c r="AP97" s="332"/>
      <c r="AQ97" s="295"/>
      <c r="AR97" s="301"/>
      <c r="AS97" s="301"/>
      <c r="AT97" s="301"/>
      <c r="AU97" s="332"/>
      <c r="AV97" s="295"/>
      <c r="AW97" s="301"/>
      <c r="AX97" s="301"/>
      <c r="AY97" s="301"/>
      <c r="AZ97" s="332"/>
      <c r="BA97" s="295"/>
      <c r="BB97" s="301"/>
      <c r="BC97" s="301"/>
      <c r="BD97" s="301"/>
      <c r="BE97" s="332"/>
      <c r="BF97" s="295"/>
      <c r="BG97" s="301"/>
      <c r="BH97" s="301"/>
      <c r="BI97" s="301"/>
      <c r="BJ97" s="332"/>
      <c r="BK97" s="295"/>
      <c r="BL97" s="301"/>
      <c r="BM97" s="301"/>
      <c r="BN97" s="301"/>
      <c r="BO97" s="332"/>
      <c r="BP97" s="295"/>
      <c r="BQ97" s="301"/>
      <c r="BR97" s="301"/>
      <c r="BS97" s="301"/>
      <c r="BT97" s="332"/>
      <c r="BU97" s="295"/>
      <c r="BV97" s="301"/>
      <c r="BW97" s="301"/>
      <c r="BX97" s="301"/>
      <c r="BY97" s="332"/>
      <c r="BZ97" s="295"/>
      <c r="CA97" s="301"/>
      <c r="CB97" s="301"/>
      <c r="CC97" s="301"/>
      <c r="CD97" s="332"/>
      <c r="CE97" s="295"/>
      <c r="CF97" s="301"/>
      <c r="CG97" s="301"/>
      <c r="CH97" s="301"/>
      <c r="CI97" s="332"/>
      <c r="CJ97" s="295"/>
      <c r="CK97" s="301"/>
      <c r="CL97" s="301"/>
      <c r="CM97" s="301"/>
      <c r="CN97" s="332"/>
      <c r="CO97" s="295"/>
      <c r="CP97" s="301"/>
      <c r="CQ97" s="301"/>
      <c r="CR97" s="301"/>
      <c r="CS97" s="332"/>
      <c r="CT97" s="295"/>
      <c r="CU97" s="301"/>
      <c r="CV97" s="301"/>
      <c r="CW97" s="301"/>
      <c r="CX97" s="332"/>
      <c r="CY97" s="295"/>
      <c r="CZ97" s="301"/>
      <c r="DA97" s="301"/>
      <c r="DB97" s="301"/>
      <c r="DC97" s="332"/>
      <c r="DD97" s="295"/>
      <c r="DE97" s="301"/>
      <c r="DF97" s="301"/>
      <c r="DG97" s="301"/>
      <c r="DH97" s="332"/>
      <c r="DI97" s="295"/>
      <c r="DJ97" s="301"/>
      <c r="DK97" s="301"/>
      <c r="DL97" s="301"/>
      <c r="DM97" s="332"/>
      <c r="DN97" s="295"/>
      <c r="DO97" s="301"/>
      <c r="DP97" s="301"/>
      <c r="DQ97" s="301"/>
      <c r="DR97" s="332"/>
      <c r="DS97" s="295"/>
      <c r="DT97" s="301"/>
      <c r="DU97" s="301"/>
      <c r="DV97" s="301"/>
      <c r="DW97" s="332"/>
      <c r="DX97" s="295"/>
      <c r="DY97" s="301"/>
      <c r="DZ97" s="301"/>
      <c r="EA97" s="301"/>
      <c r="EB97" s="332"/>
      <c r="EC97" s="295"/>
      <c r="ED97" s="301"/>
      <c r="EE97" s="301"/>
      <c r="EF97" s="301"/>
      <c r="EG97" s="332"/>
      <c r="EH97" s="295"/>
      <c r="EI97" s="301"/>
      <c r="EJ97" s="301"/>
      <c r="EK97" s="301"/>
      <c r="EL97" s="332"/>
      <c r="EM97" s="295"/>
      <c r="EN97" s="301"/>
      <c r="EO97" s="301"/>
      <c r="EP97" s="301"/>
      <c r="EQ97" s="332"/>
    </row>
    <row r="98" spans="3:147" ht="13.5" customHeight="1">
      <c r="C98" s="295"/>
      <c r="D98" s="301"/>
      <c r="E98" s="301"/>
      <c r="F98" s="301"/>
      <c r="G98" s="301"/>
      <c r="H98" s="295"/>
      <c r="I98" s="301"/>
      <c r="J98" s="301"/>
      <c r="K98" s="301"/>
      <c r="L98" s="332"/>
      <c r="M98" s="301"/>
      <c r="N98" s="301"/>
      <c r="O98" s="301"/>
      <c r="P98" s="301"/>
      <c r="Q98" s="301"/>
      <c r="R98" s="301"/>
      <c r="S98" s="301"/>
      <c r="T98" s="301"/>
      <c r="U98" s="301"/>
      <c r="V98" s="301"/>
      <c r="W98" s="295"/>
      <c r="X98" s="301"/>
      <c r="Y98" s="301"/>
      <c r="Z98" s="301"/>
      <c r="AA98" s="332"/>
      <c r="AB98" s="295"/>
      <c r="AC98" s="301"/>
      <c r="AD98" s="301"/>
      <c r="AE98" s="301"/>
      <c r="AF98" s="332"/>
      <c r="AG98" s="295"/>
      <c r="AH98" s="301"/>
      <c r="AI98" s="301"/>
      <c r="AJ98" s="301"/>
      <c r="AK98" s="332"/>
      <c r="AL98" s="295"/>
      <c r="AM98" s="301"/>
      <c r="AN98" s="301"/>
      <c r="AO98" s="301"/>
      <c r="AP98" s="332"/>
      <c r="AQ98" s="295"/>
      <c r="AR98" s="301"/>
      <c r="AS98" s="301"/>
      <c r="AT98" s="301"/>
      <c r="AU98" s="332"/>
      <c r="AV98" s="295"/>
      <c r="AW98" s="301"/>
      <c r="AX98" s="301"/>
      <c r="AY98" s="301"/>
      <c r="AZ98" s="332"/>
      <c r="BA98" s="295"/>
      <c r="BB98" s="301"/>
      <c r="BC98" s="301"/>
      <c r="BD98" s="301"/>
      <c r="BE98" s="332"/>
      <c r="BF98" s="295"/>
      <c r="BG98" s="301"/>
      <c r="BH98" s="301"/>
      <c r="BI98" s="301"/>
      <c r="BJ98" s="332"/>
      <c r="BK98" s="295"/>
      <c r="BL98" s="301"/>
      <c r="BM98" s="301"/>
      <c r="BN98" s="301"/>
      <c r="BO98" s="332"/>
      <c r="BP98" s="295"/>
      <c r="BQ98" s="301"/>
      <c r="BR98" s="301"/>
      <c r="BS98" s="301"/>
      <c r="BT98" s="332"/>
      <c r="BU98" s="295"/>
      <c r="BV98" s="301"/>
      <c r="BW98" s="301"/>
      <c r="BX98" s="301"/>
      <c r="BY98" s="332"/>
      <c r="BZ98" s="295"/>
      <c r="CA98" s="301"/>
      <c r="CB98" s="301"/>
      <c r="CC98" s="301"/>
      <c r="CD98" s="332"/>
      <c r="CE98" s="295"/>
      <c r="CF98" s="301"/>
      <c r="CG98" s="301"/>
      <c r="CH98" s="301"/>
      <c r="CI98" s="332"/>
      <c r="CJ98" s="295"/>
      <c r="CK98" s="301"/>
      <c r="CL98" s="301"/>
      <c r="CM98" s="301"/>
      <c r="CN98" s="332"/>
      <c r="CO98" s="295"/>
      <c r="CP98" s="301"/>
      <c r="CQ98" s="301"/>
      <c r="CR98" s="301"/>
      <c r="CS98" s="332"/>
      <c r="CT98" s="295"/>
      <c r="CU98" s="301"/>
      <c r="CV98" s="301"/>
      <c r="CW98" s="301"/>
      <c r="CX98" s="332"/>
      <c r="CY98" s="295"/>
      <c r="CZ98" s="301"/>
      <c r="DA98" s="301"/>
      <c r="DB98" s="301"/>
      <c r="DC98" s="332"/>
      <c r="DD98" s="295"/>
      <c r="DE98" s="301"/>
      <c r="DF98" s="301"/>
      <c r="DG98" s="301"/>
      <c r="DH98" s="332"/>
      <c r="DI98" s="295"/>
      <c r="DJ98" s="301"/>
      <c r="DK98" s="301"/>
      <c r="DL98" s="301"/>
      <c r="DM98" s="332"/>
      <c r="DN98" s="295"/>
      <c r="DO98" s="301"/>
      <c r="DP98" s="301"/>
      <c r="DQ98" s="301"/>
      <c r="DR98" s="332"/>
      <c r="DS98" s="295"/>
      <c r="DT98" s="301"/>
      <c r="DU98" s="301"/>
      <c r="DV98" s="301"/>
      <c r="DW98" s="332"/>
      <c r="DX98" s="295"/>
      <c r="DY98" s="301"/>
      <c r="DZ98" s="301"/>
      <c r="EA98" s="301"/>
      <c r="EB98" s="332"/>
      <c r="EC98" s="295"/>
      <c r="ED98" s="301"/>
      <c r="EE98" s="301"/>
      <c r="EF98" s="301"/>
      <c r="EG98" s="332"/>
      <c r="EH98" s="295"/>
      <c r="EI98" s="301"/>
      <c r="EJ98" s="301"/>
      <c r="EK98" s="301"/>
      <c r="EL98" s="332"/>
      <c r="EM98" s="295"/>
      <c r="EN98" s="301"/>
      <c r="EO98" s="301"/>
      <c r="EP98" s="301"/>
      <c r="EQ98" s="332"/>
    </row>
    <row r="99" spans="3:147" ht="13.5" customHeight="1">
      <c r="C99" s="295"/>
      <c r="D99" s="301"/>
      <c r="E99" s="301"/>
      <c r="F99" s="301"/>
      <c r="G99" s="301"/>
      <c r="H99" s="295"/>
      <c r="I99" s="301"/>
      <c r="J99" s="301"/>
      <c r="K99" s="301"/>
      <c r="L99" s="332"/>
      <c r="M99" s="301"/>
      <c r="N99" s="301"/>
      <c r="O99" s="301"/>
      <c r="P99" s="301"/>
      <c r="Q99" s="301"/>
      <c r="R99" s="301"/>
      <c r="S99" s="301"/>
      <c r="T99" s="301"/>
      <c r="U99" s="301"/>
      <c r="V99" s="301"/>
      <c r="W99" s="295"/>
      <c r="X99" s="301"/>
      <c r="Y99" s="301"/>
      <c r="Z99" s="301"/>
      <c r="AA99" s="332"/>
      <c r="AB99" s="295"/>
      <c r="AC99" s="301"/>
      <c r="AD99" s="301"/>
      <c r="AE99" s="301"/>
      <c r="AF99" s="332"/>
      <c r="AG99" s="295"/>
      <c r="AH99" s="301"/>
      <c r="AI99" s="301"/>
      <c r="AJ99" s="301"/>
      <c r="AK99" s="332"/>
      <c r="AL99" s="295"/>
      <c r="AM99" s="301"/>
      <c r="AN99" s="301"/>
      <c r="AO99" s="301"/>
      <c r="AP99" s="332"/>
      <c r="AQ99" s="295"/>
      <c r="AR99" s="301"/>
      <c r="AS99" s="301"/>
      <c r="AT99" s="301"/>
      <c r="AU99" s="332"/>
      <c r="AV99" s="295"/>
      <c r="AW99" s="301"/>
      <c r="AX99" s="301"/>
      <c r="AY99" s="301"/>
      <c r="AZ99" s="332"/>
      <c r="BA99" s="295"/>
      <c r="BB99" s="301"/>
      <c r="BC99" s="301"/>
      <c r="BD99" s="301"/>
      <c r="BE99" s="332"/>
      <c r="BF99" s="295"/>
      <c r="BG99" s="301"/>
      <c r="BH99" s="301"/>
      <c r="BI99" s="301"/>
      <c r="BJ99" s="332"/>
      <c r="BK99" s="295"/>
      <c r="BL99" s="301"/>
      <c r="BM99" s="301"/>
      <c r="BN99" s="301"/>
      <c r="BO99" s="332"/>
      <c r="BP99" s="295"/>
      <c r="BQ99" s="301"/>
      <c r="BR99" s="301"/>
      <c r="BS99" s="301"/>
      <c r="BT99" s="332"/>
      <c r="BU99" s="295"/>
      <c r="BV99" s="301"/>
      <c r="BW99" s="301"/>
      <c r="BX99" s="301"/>
      <c r="BY99" s="332"/>
      <c r="BZ99" s="295"/>
      <c r="CA99" s="301"/>
      <c r="CB99" s="301"/>
      <c r="CC99" s="301"/>
      <c r="CD99" s="332"/>
      <c r="CE99" s="295"/>
      <c r="CF99" s="301"/>
      <c r="CG99" s="301"/>
      <c r="CH99" s="301"/>
      <c r="CI99" s="332"/>
      <c r="CJ99" s="295"/>
      <c r="CK99" s="301"/>
      <c r="CL99" s="301"/>
      <c r="CM99" s="301"/>
      <c r="CN99" s="332"/>
      <c r="CO99" s="295"/>
      <c r="CP99" s="301"/>
      <c r="CQ99" s="301"/>
      <c r="CR99" s="301"/>
      <c r="CS99" s="332"/>
      <c r="CT99" s="295"/>
      <c r="CU99" s="301"/>
      <c r="CV99" s="301"/>
      <c r="CW99" s="301"/>
      <c r="CX99" s="332"/>
      <c r="CY99" s="295"/>
      <c r="CZ99" s="301"/>
      <c r="DA99" s="301"/>
      <c r="DB99" s="301"/>
      <c r="DC99" s="332"/>
      <c r="DD99" s="295"/>
      <c r="DE99" s="301"/>
      <c r="DF99" s="301"/>
      <c r="DG99" s="301"/>
      <c r="DH99" s="332"/>
      <c r="DI99" s="295"/>
      <c r="DJ99" s="301"/>
      <c r="DK99" s="301"/>
      <c r="DL99" s="301"/>
      <c r="DM99" s="332"/>
      <c r="DN99" s="295"/>
      <c r="DO99" s="301"/>
      <c r="DP99" s="301"/>
      <c r="DQ99" s="301"/>
      <c r="DR99" s="332"/>
      <c r="DS99" s="295"/>
      <c r="DT99" s="301"/>
      <c r="DU99" s="301"/>
      <c r="DV99" s="301"/>
      <c r="DW99" s="332"/>
      <c r="DX99" s="295"/>
      <c r="DY99" s="301"/>
      <c r="DZ99" s="301"/>
      <c r="EA99" s="301"/>
      <c r="EB99" s="332"/>
      <c r="EC99" s="295"/>
      <c r="ED99" s="301"/>
      <c r="EE99" s="301"/>
      <c r="EF99" s="301"/>
      <c r="EG99" s="332"/>
      <c r="EH99" s="295"/>
      <c r="EI99" s="301"/>
      <c r="EJ99" s="301"/>
      <c r="EK99" s="301"/>
      <c r="EL99" s="332"/>
      <c r="EM99" s="295"/>
      <c r="EN99" s="301"/>
      <c r="EO99" s="301"/>
      <c r="EP99" s="301"/>
      <c r="EQ99" s="332"/>
    </row>
    <row r="100" spans="3:147" ht="13.5" customHeight="1">
      <c r="C100" s="295"/>
      <c r="D100" s="301"/>
      <c r="E100" s="301"/>
      <c r="F100" s="301"/>
      <c r="G100" s="301"/>
      <c r="H100" s="295"/>
      <c r="I100" s="301"/>
      <c r="J100" s="301"/>
      <c r="K100" s="301"/>
      <c r="L100" s="332"/>
      <c r="M100" s="301"/>
      <c r="N100" s="301"/>
      <c r="O100" s="301"/>
      <c r="P100" s="301"/>
      <c r="Q100" s="301"/>
      <c r="R100" s="301"/>
      <c r="S100" s="301"/>
      <c r="T100" s="301"/>
      <c r="U100" s="301"/>
      <c r="V100" s="301"/>
      <c r="W100" s="295"/>
      <c r="X100" s="301"/>
      <c r="Y100" s="301"/>
      <c r="Z100" s="301"/>
      <c r="AA100" s="332"/>
      <c r="AB100" s="295"/>
      <c r="AC100" s="301"/>
      <c r="AD100" s="301"/>
      <c r="AE100" s="301"/>
      <c r="AF100" s="332"/>
      <c r="AG100" s="295"/>
      <c r="AH100" s="301"/>
      <c r="AI100" s="301"/>
      <c r="AJ100" s="301"/>
      <c r="AK100" s="332"/>
      <c r="AL100" s="295"/>
      <c r="AM100" s="301"/>
      <c r="AN100" s="301"/>
      <c r="AO100" s="301"/>
      <c r="AP100" s="332"/>
      <c r="AQ100" s="295"/>
      <c r="AR100" s="301"/>
      <c r="AS100" s="301"/>
      <c r="AT100" s="301"/>
      <c r="AU100" s="332"/>
      <c r="AV100" s="295"/>
      <c r="AW100" s="301"/>
      <c r="AX100" s="301"/>
      <c r="AY100" s="301"/>
      <c r="AZ100" s="332"/>
      <c r="BA100" s="295"/>
      <c r="BB100" s="301"/>
      <c r="BC100" s="301"/>
      <c r="BD100" s="301"/>
      <c r="BE100" s="332"/>
      <c r="BF100" s="295"/>
      <c r="BG100" s="301"/>
      <c r="BH100" s="301"/>
      <c r="BI100" s="301"/>
      <c r="BJ100" s="332"/>
      <c r="BK100" s="295"/>
      <c r="BL100" s="301"/>
      <c r="BM100" s="301"/>
      <c r="BN100" s="301"/>
      <c r="BO100" s="332"/>
      <c r="BP100" s="295"/>
      <c r="BQ100" s="301"/>
      <c r="BR100" s="301"/>
      <c r="BS100" s="301"/>
      <c r="BT100" s="332"/>
      <c r="BU100" s="295"/>
      <c r="BV100" s="301"/>
      <c r="BW100" s="301"/>
      <c r="BX100" s="301"/>
      <c r="BY100" s="332"/>
      <c r="BZ100" s="295"/>
      <c r="CA100" s="301"/>
      <c r="CB100" s="301"/>
      <c r="CC100" s="301"/>
      <c r="CD100" s="332"/>
      <c r="CE100" s="295"/>
      <c r="CF100" s="301"/>
      <c r="CG100" s="301"/>
      <c r="CH100" s="301"/>
      <c r="CI100" s="332"/>
      <c r="CJ100" s="295"/>
      <c r="CK100" s="301"/>
      <c r="CL100" s="301"/>
      <c r="CM100" s="301"/>
      <c r="CN100" s="332"/>
      <c r="CO100" s="295"/>
      <c r="CP100" s="301"/>
      <c r="CQ100" s="301"/>
      <c r="CR100" s="301"/>
      <c r="CS100" s="332"/>
      <c r="CT100" s="295"/>
      <c r="CU100" s="301"/>
      <c r="CV100" s="301"/>
      <c r="CW100" s="301"/>
      <c r="CX100" s="332"/>
      <c r="CY100" s="295"/>
      <c r="CZ100" s="301"/>
      <c r="DA100" s="301"/>
      <c r="DB100" s="301"/>
      <c r="DC100" s="332"/>
      <c r="DD100" s="295"/>
      <c r="DE100" s="301"/>
      <c r="DF100" s="301"/>
      <c r="DG100" s="301"/>
      <c r="DH100" s="332"/>
      <c r="DI100" s="295"/>
      <c r="DJ100" s="301"/>
      <c r="DK100" s="301"/>
      <c r="DL100" s="301"/>
      <c r="DM100" s="332"/>
      <c r="DN100" s="295"/>
      <c r="DO100" s="301"/>
      <c r="DP100" s="301"/>
      <c r="DQ100" s="301"/>
      <c r="DR100" s="332"/>
      <c r="DS100" s="295"/>
      <c r="DT100" s="301"/>
      <c r="DU100" s="301"/>
      <c r="DV100" s="301"/>
      <c r="DW100" s="332"/>
      <c r="DX100" s="295"/>
      <c r="DY100" s="301"/>
      <c r="DZ100" s="301"/>
      <c r="EA100" s="301"/>
      <c r="EB100" s="332"/>
      <c r="EC100" s="295"/>
      <c r="ED100" s="301"/>
      <c r="EE100" s="301"/>
      <c r="EF100" s="301"/>
      <c r="EG100" s="332"/>
      <c r="EH100" s="295"/>
      <c r="EI100" s="301"/>
      <c r="EJ100" s="301"/>
      <c r="EK100" s="301"/>
      <c r="EL100" s="332"/>
      <c r="EM100" s="295"/>
      <c r="EN100" s="301"/>
      <c r="EO100" s="301"/>
      <c r="EP100" s="301"/>
      <c r="EQ100" s="332"/>
    </row>
    <row r="101" spans="3:147" ht="13.5" customHeight="1">
      <c r="C101" s="295"/>
      <c r="D101" s="301"/>
      <c r="E101" s="301"/>
      <c r="F101" s="301"/>
      <c r="G101" s="301"/>
      <c r="H101" s="295"/>
      <c r="I101" s="301"/>
      <c r="J101" s="301"/>
      <c r="K101" s="301"/>
      <c r="L101" s="332"/>
      <c r="M101" s="301"/>
      <c r="N101" s="301"/>
      <c r="O101" s="301"/>
      <c r="P101" s="301"/>
      <c r="Q101" s="301"/>
      <c r="R101" s="301"/>
      <c r="S101" s="301"/>
      <c r="T101" s="301"/>
      <c r="U101" s="301"/>
      <c r="V101" s="301"/>
      <c r="W101" s="295"/>
      <c r="X101" s="301"/>
      <c r="Y101" s="301"/>
      <c r="Z101" s="301"/>
      <c r="AA101" s="332"/>
      <c r="AB101" s="295"/>
      <c r="AC101" s="301"/>
      <c r="AD101" s="301"/>
      <c r="AE101" s="301"/>
      <c r="AF101" s="332"/>
      <c r="AG101" s="295"/>
      <c r="AH101" s="301"/>
      <c r="AI101" s="301"/>
      <c r="AJ101" s="301"/>
      <c r="AK101" s="332"/>
      <c r="AL101" s="295"/>
      <c r="AM101" s="301"/>
      <c r="AN101" s="301"/>
      <c r="AO101" s="301"/>
      <c r="AP101" s="332"/>
      <c r="AQ101" s="295"/>
      <c r="AR101" s="301"/>
      <c r="AS101" s="301"/>
      <c r="AT101" s="301"/>
      <c r="AU101" s="332"/>
      <c r="AV101" s="295"/>
      <c r="AW101" s="301"/>
      <c r="AX101" s="301"/>
      <c r="AY101" s="301"/>
      <c r="AZ101" s="332"/>
      <c r="BA101" s="295"/>
      <c r="BB101" s="301"/>
      <c r="BC101" s="301"/>
      <c r="BD101" s="301"/>
      <c r="BE101" s="332"/>
      <c r="BF101" s="295"/>
      <c r="BG101" s="301"/>
      <c r="BH101" s="301"/>
      <c r="BI101" s="301"/>
      <c r="BJ101" s="332"/>
      <c r="BK101" s="295"/>
      <c r="BL101" s="301"/>
      <c r="BM101" s="301"/>
      <c r="BN101" s="301"/>
      <c r="BO101" s="332"/>
      <c r="BP101" s="295"/>
      <c r="BQ101" s="301"/>
      <c r="BR101" s="301"/>
      <c r="BS101" s="301"/>
      <c r="BT101" s="332"/>
      <c r="BU101" s="295"/>
      <c r="BV101" s="301"/>
      <c r="BW101" s="301"/>
      <c r="BX101" s="301"/>
      <c r="BY101" s="332"/>
      <c r="BZ101" s="295"/>
      <c r="CA101" s="301"/>
      <c r="CB101" s="301"/>
      <c r="CC101" s="301"/>
      <c r="CD101" s="332"/>
      <c r="CE101" s="295"/>
      <c r="CF101" s="301"/>
      <c r="CG101" s="301"/>
      <c r="CH101" s="301"/>
      <c r="CI101" s="332"/>
      <c r="CJ101" s="295"/>
      <c r="CK101" s="301"/>
      <c r="CL101" s="301"/>
      <c r="CM101" s="301"/>
      <c r="CN101" s="332"/>
      <c r="CO101" s="295"/>
      <c r="CP101" s="301"/>
      <c r="CQ101" s="301"/>
      <c r="CR101" s="301"/>
      <c r="CS101" s="332"/>
      <c r="CT101" s="295"/>
      <c r="CU101" s="301"/>
      <c r="CV101" s="301"/>
      <c r="CW101" s="301"/>
      <c r="CX101" s="332"/>
      <c r="CY101" s="295"/>
      <c r="CZ101" s="301"/>
      <c r="DA101" s="301"/>
      <c r="DB101" s="301"/>
      <c r="DC101" s="332"/>
      <c r="DD101" s="295"/>
      <c r="DE101" s="301"/>
      <c r="DF101" s="301"/>
      <c r="DG101" s="301"/>
      <c r="DH101" s="332"/>
      <c r="DI101" s="295"/>
      <c r="DJ101" s="301"/>
      <c r="DK101" s="301"/>
      <c r="DL101" s="301"/>
      <c r="DM101" s="332"/>
      <c r="DN101" s="295"/>
      <c r="DO101" s="301"/>
      <c r="DP101" s="301"/>
      <c r="DQ101" s="301"/>
      <c r="DR101" s="332"/>
      <c r="DS101" s="295"/>
      <c r="DT101" s="301"/>
      <c r="DU101" s="301"/>
      <c r="DV101" s="301"/>
      <c r="DW101" s="332"/>
      <c r="DX101" s="295"/>
      <c r="DY101" s="301"/>
      <c r="DZ101" s="301"/>
      <c r="EA101" s="301"/>
      <c r="EB101" s="332"/>
      <c r="EC101" s="295"/>
      <c r="ED101" s="301"/>
      <c r="EE101" s="301"/>
      <c r="EF101" s="301"/>
      <c r="EG101" s="332"/>
      <c r="EH101" s="295"/>
      <c r="EI101" s="301"/>
      <c r="EJ101" s="301"/>
      <c r="EK101" s="301"/>
      <c r="EL101" s="332"/>
      <c r="EM101" s="295"/>
      <c r="EN101" s="301"/>
      <c r="EO101" s="301"/>
      <c r="EP101" s="301"/>
      <c r="EQ101" s="332"/>
    </row>
    <row r="102" spans="3:147" ht="13.5" customHeight="1">
      <c r="C102" s="295"/>
      <c r="D102" s="301"/>
      <c r="E102" s="301"/>
      <c r="F102" s="301"/>
      <c r="G102" s="301"/>
      <c r="H102" s="295"/>
      <c r="I102" s="301"/>
      <c r="J102" s="301"/>
      <c r="K102" s="301"/>
      <c r="L102" s="332"/>
      <c r="M102" s="301"/>
      <c r="N102" s="301"/>
      <c r="O102" s="301"/>
      <c r="P102" s="301"/>
      <c r="Q102" s="301"/>
      <c r="R102" s="301"/>
      <c r="S102" s="301"/>
      <c r="T102" s="301"/>
      <c r="U102" s="301"/>
      <c r="V102" s="301"/>
      <c r="W102" s="295"/>
      <c r="X102" s="301"/>
      <c r="Y102" s="301"/>
      <c r="Z102" s="301"/>
      <c r="AA102" s="332"/>
      <c r="AB102" s="295"/>
      <c r="AC102" s="301"/>
      <c r="AD102" s="301"/>
      <c r="AE102" s="301"/>
      <c r="AF102" s="332"/>
      <c r="AG102" s="295"/>
      <c r="AH102" s="301"/>
      <c r="AI102" s="301"/>
      <c r="AJ102" s="301"/>
      <c r="AK102" s="332"/>
      <c r="AL102" s="295"/>
      <c r="AM102" s="301"/>
      <c r="AN102" s="301"/>
      <c r="AO102" s="301"/>
      <c r="AP102" s="332"/>
      <c r="AQ102" s="295"/>
      <c r="AR102" s="301"/>
      <c r="AS102" s="301"/>
      <c r="AT102" s="301"/>
      <c r="AU102" s="332"/>
      <c r="AV102" s="295"/>
      <c r="AW102" s="301"/>
      <c r="AX102" s="301"/>
      <c r="AY102" s="301"/>
      <c r="AZ102" s="332"/>
      <c r="BA102" s="295"/>
      <c r="BB102" s="301"/>
      <c r="BC102" s="301"/>
      <c r="BD102" s="301"/>
      <c r="BE102" s="332"/>
      <c r="BF102" s="295"/>
      <c r="BG102" s="301"/>
      <c r="BH102" s="301"/>
      <c r="BI102" s="301"/>
      <c r="BJ102" s="332"/>
      <c r="BK102" s="295"/>
      <c r="BL102" s="301"/>
      <c r="BM102" s="301"/>
      <c r="BN102" s="301"/>
      <c r="BO102" s="332"/>
      <c r="BP102" s="295"/>
      <c r="BQ102" s="301"/>
      <c r="BR102" s="301"/>
      <c r="BS102" s="301"/>
      <c r="BT102" s="332"/>
      <c r="BU102" s="295"/>
      <c r="BV102" s="301"/>
      <c r="BW102" s="301"/>
      <c r="BX102" s="301"/>
      <c r="BY102" s="332"/>
      <c r="BZ102" s="295"/>
      <c r="CA102" s="301"/>
      <c r="CB102" s="301"/>
      <c r="CC102" s="301"/>
      <c r="CD102" s="332"/>
      <c r="CE102" s="295"/>
      <c r="CF102" s="301"/>
      <c r="CG102" s="301"/>
      <c r="CH102" s="301"/>
      <c r="CI102" s="332"/>
      <c r="CJ102" s="295"/>
      <c r="CK102" s="301"/>
      <c r="CL102" s="301"/>
      <c r="CM102" s="301"/>
      <c r="CN102" s="332"/>
      <c r="CO102" s="295"/>
      <c r="CP102" s="301"/>
      <c r="CQ102" s="301"/>
      <c r="CR102" s="301"/>
      <c r="CS102" s="332"/>
      <c r="CT102" s="295"/>
      <c r="CU102" s="301"/>
      <c r="CV102" s="301"/>
      <c r="CW102" s="301"/>
      <c r="CX102" s="332"/>
      <c r="CY102" s="295"/>
      <c r="CZ102" s="301"/>
      <c r="DA102" s="301"/>
      <c r="DB102" s="301"/>
      <c r="DC102" s="332"/>
      <c r="DD102" s="295"/>
      <c r="DE102" s="301"/>
      <c r="DF102" s="301"/>
      <c r="DG102" s="301"/>
      <c r="DH102" s="332"/>
      <c r="DI102" s="295"/>
      <c r="DJ102" s="301"/>
      <c r="DK102" s="301"/>
      <c r="DL102" s="301"/>
      <c r="DM102" s="332"/>
      <c r="DN102" s="295"/>
      <c r="DO102" s="301"/>
      <c r="DP102" s="301"/>
      <c r="DQ102" s="301"/>
      <c r="DR102" s="332"/>
      <c r="DS102" s="295"/>
      <c r="DT102" s="301"/>
      <c r="DU102" s="301"/>
      <c r="DV102" s="301"/>
      <c r="DW102" s="332"/>
      <c r="DX102" s="295"/>
      <c r="DY102" s="301"/>
      <c r="DZ102" s="301"/>
      <c r="EA102" s="301"/>
      <c r="EB102" s="332"/>
      <c r="EC102" s="295"/>
      <c r="ED102" s="301"/>
      <c r="EE102" s="301"/>
      <c r="EF102" s="301"/>
      <c r="EG102" s="332"/>
      <c r="EH102" s="295"/>
      <c r="EI102" s="301"/>
      <c r="EJ102" s="301"/>
      <c r="EK102" s="301"/>
      <c r="EL102" s="332"/>
      <c r="EM102" s="295"/>
      <c r="EN102" s="301"/>
      <c r="EO102" s="301"/>
      <c r="EP102" s="301"/>
      <c r="EQ102" s="332"/>
    </row>
  </sheetData>
  <customSheetViews>
    <customSheetView guid="{58E98FBC-18A6-4DF7-8BE5-466B393E75B5}">
      <pane xSplit="2" ySplit="10" topLeftCell="C11" activePane="bottomRight" state="frozen"/>
      <selection pane="bottomRight" activeCell="F16" sqref="F15:F20"/>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info_parties!$A$1:$A$104</xm:f>
          </x14:formula1>
          <xm:sqref>A11:A99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BED2BE"/>
  </sheetPr>
  <dimension ref="A1:JB205"/>
  <sheetViews>
    <sheetView zoomScaleNormal="100" workbookViewId="0">
      <pane xSplit="2" ySplit="10" topLeftCell="AQ11" activePane="bottomRight" state="frozen"/>
      <selection activeCell="I6" sqref="I6"/>
      <selection pane="topRight" activeCell="I6" sqref="I6"/>
      <selection pane="bottomLeft" activeCell="I6" sqref="I6"/>
      <selection pane="bottomRight" activeCell="AR35" sqref="AR35"/>
    </sheetView>
  </sheetViews>
  <sheetFormatPr defaultColWidth="5.7109375" defaultRowHeight="13.5" customHeight="1"/>
  <cols>
    <col min="1" max="1" width="11.42578125" style="2" customWidth="1"/>
    <col min="2" max="2" width="22.85546875" style="2" customWidth="1"/>
    <col min="3" max="3" width="11.42578125" style="2" customWidth="1"/>
    <col min="4" max="4" width="5.7109375" style="2"/>
    <col min="5" max="5" width="11.42578125" style="2" customWidth="1"/>
    <col min="6" max="6" width="6" style="2" bestFit="1" customWidth="1"/>
    <col min="7" max="10" width="5.7109375" style="2"/>
    <col min="11" max="11" width="11.42578125" style="2" customWidth="1"/>
    <col min="12" max="16" width="5.7109375" style="2"/>
    <col min="17" max="17" width="11.42578125" style="2" customWidth="1"/>
    <col min="18" max="22" width="5.7109375" style="2"/>
    <col min="23" max="23" width="11.42578125" style="2" customWidth="1"/>
    <col min="24" max="24" width="5.7109375" style="2"/>
    <col min="25" max="25" width="11.42578125" style="2" customWidth="1"/>
    <col min="26" max="28" width="5.7109375" style="2"/>
    <col min="29" max="29" width="6.85546875" style="2" bestFit="1" customWidth="1"/>
    <col min="30" max="30" width="5.7109375" style="2"/>
    <col min="31" max="31" width="11.42578125" style="2" customWidth="1"/>
    <col min="32" max="36" width="5.7109375" style="2"/>
    <col min="37" max="37" width="11.42578125" style="2" customWidth="1"/>
    <col min="38" max="42" width="5.7109375" style="2"/>
    <col min="43" max="43" width="11.42578125" style="2" customWidth="1"/>
    <col min="44" max="44" width="5.7109375" style="2"/>
    <col min="45" max="45" width="11.42578125" style="2" customWidth="1"/>
    <col min="46" max="46" width="6.28515625" style="2" bestFit="1" customWidth="1"/>
    <col min="47" max="48" width="5.7109375" style="2"/>
    <col min="49" max="49" width="6" style="2" bestFit="1" customWidth="1"/>
    <col min="50" max="50" width="5.7109375" style="2" customWidth="1"/>
    <col min="51" max="51" width="11.42578125" style="2" hidden="1" customWidth="1"/>
    <col min="52" max="56" width="0" style="2" hidden="1" customWidth="1"/>
    <col min="57" max="57" width="11.42578125" style="2" hidden="1" customWidth="1"/>
    <col min="58" max="61" width="0" style="2" hidden="1" customWidth="1"/>
    <col min="62" max="62" width="0.140625" style="2" customWidth="1"/>
    <col min="63" max="63" width="11.42578125" style="2" customWidth="1"/>
    <col min="64" max="64" width="5.7109375" style="2"/>
    <col min="65" max="65" width="11.42578125" style="2" customWidth="1"/>
    <col min="66" max="66" width="7.28515625" style="2" bestFit="1" customWidth="1"/>
    <col min="67" max="70" width="5.7109375" style="2"/>
    <col min="71" max="71" width="11.42578125" style="2" customWidth="1"/>
    <col min="72" max="76" width="5.7109375" style="2"/>
    <col min="77" max="77" width="11.42578125" style="2" customWidth="1"/>
    <col min="78" max="82" width="5.7109375" style="2"/>
    <col min="83" max="83" width="11.42578125" style="2" customWidth="1"/>
    <col min="84" max="84" width="5.7109375" style="2"/>
    <col min="85" max="85" width="11.42578125" style="2" customWidth="1"/>
    <col min="86" max="90" width="5.7109375" style="2"/>
    <col min="91" max="91" width="11.42578125" style="2" customWidth="1"/>
    <col min="92" max="96" width="5.7109375" style="2"/>
    <col min="97" max="97" width="11.42578125" style="2" customWidth="1"/>
    <col min="98" max="102" width="5.7109375" style="2"/>
    <col min="103" max="103" width="11.42578125" style="2" customWidth="1"/>
    <col min="104" max="104" width="5.7109375" style="2"/>
    <col min="105" max="105" width="11.42578125" style="2" customWidth="1"/>
    <col min="106" max="110" width="5.7109375" style="2"/>
    <col min="111" max="111" width="11.42578125" style="2" customWidth="1"/>
    <col min="112" max="116" width="5.7109375" style="2"/>
    <col min="117" max="117" width="11.42578125" style="2" customWidth="1"/>
    <col min="118" max="122" width="5.7109375" style="2"/>
    <col min="123" max="123" width="11.42578125" style="2" customWidth="1"/>
    <col min="124" max="124" width="5.7109375" style="2"/>
    <col min="125" max="125" width="11.42578125" style="2" customWidth="1"/>
    <col min="126" max="130" width="5.7109375" style="2"/>
    <col min="131" max="131" width="11.42578125" style="2" customWidth="1"/>
    <col min="132" max="136" width="5.7109375" style="2"/>
    <col min="137" max="137" width="11.42578125" style="2" customWidth="1"/>
    <col min="138" max="142" width="5.7109375" style="2"/>
    <col min="143" max="143" width="11.42578125" style="2" customWidth="1"/>
    <col min="144" max="144" width="5.7109375" style="2"/>
    <col min="145" max="145" width="11.42578125" style="2" customWidth="1"/>
    <col min="146" max="150" width="5.7109375" style="2"/>
    <col min="151" max="151" width="11.42578125" style="2" customWidth="1"/>
    <col min="152" max="156" width="5.7109375" style="2"/>
    <col min="157" max="157" width="11.42578125" style="2" customWidth="1"/>
    <col min="158" max="162" width="5.7109375" style="2"/>
    <col min="163" max="163" width="11.42578125" style="2" customWidth="1"/>
    <col min="164" max="182" width="5.7109375" style="2"/>
    <col min="183" max="183" width="11.42578125" style="2" customWidth="1"/>
    <col min="184" max="190" width="5.7109375" style="2"/>
    <col min="191" max="191" width="11.42578125" style="2" customWidth="1"/>
    <col min="192" max="196" width="5.7109375" style="2"/>
    <col min="197" max="197" width="11.42578125" style="2" customWidth="1"/>
    <col min="198" max="202" width="5.7109375" style="2"/>
    <col min="203" max="203" width="11.42578125" style="2" customWidth="1"/>
    <col min="204" max="204" width="5.7109375" style="2"/>
    <col min="205" max="205" width="11.42578125" style="2" customWidth="1"/>
    <col min="206" max="210" width="5.7109375" style="2"/>
    <col min="211" max="211" width="11.42578125" style="2" customWidth="1"/>
    <col min="212" max="216" width="5.7109375" style="2"/>
    <col min="217" max="217" width="11.42578125" style="2" customWidth="1"/>
    <col min="218" max="222" width="5.7109375" style="2"/>
    <col min="223" max="223" width="11.42578125" style="2" customWidth="1"/>
    <col min="224" max="224" width="5.7109375" style="2"/>
    <col min="225" max="226" width="11.42578125" style="2" customWidth="1"/>
    <col min="227" max="230" width="5.7109375" style="2"/>
    <col min="231" max="231" width="11.42578125" style="2" customWidth="1"/>
    <col min="232" max="236" width="5.7109375" style="2"/>
    <col min="237" max="237" width="11.42578125" style="2" customWidth="1"/>
    <col min="238" max="242" width="5.7109375" style="2"/>
    <col min="243" max="243" width="11.42578125" style="2" customWidth="1"/>
    <col min="244" max="244" width="5.7109375" style="2"/>
    <col min="245" max="245" width="11.42578125" style="2" customWidth="1"/>
    <col min="246" max="250" width="5.7109375" style="2"/>
    <col min="251" max="251" width="11.42578125" style="2" customWidth="1"/>
    <col min="252" max="256" width="5.7109375" style="2"/>
    <col min="257" max="257" width="11.42578125" style="2" customWidth="1"/>
    <col min="258" max="16384" width="5.7109375" style="2"/>
  </cols>
  <sheetData>
    <row r="1" spans="1:262" s="17" customFormat="1" ht="13.5" customHeight="1">
      <c r="A1" s="12" t="s">
        <v>19</v>
      </c>
      <c r="B1" s="12"/>
      <c r="C1" s="13">
        <v>38151</v>
      </c>
      <c r="D1" s="14"/>
      <c r="E1" s="14"/>
      <c r="F1" s="14"/>
      <c r="G1" s="14"/>
      <c r="H1" s="14"/>
      <c r="I1" s="14"/>
      <c r="J1" s="14" t="s">
        <v>116</v>
      </c>
      <c r="K1" s="15"/>
      <c r="L1" s="14"/>
      <c r="M1" s="14"/>
      <c r="N1" s="14"/>
      <c r="O1" s="14"/>
      <c r="P1" s="16"/>
      <c r="Q1" s="14"/>
      <c r="R1" s="14"/>
      <c r="S1" s="14"/>
      <c r="T1" s="14"/>
      <c r="U1" s="14" t="s">
        <v>116</v>
      </c>
      <c r="V1" s="14"/>
      <c r="W1" s="13">
        <v>39970</v>
      </c>
      <c r="X1" s="14"/>
      <c r="Y1" s="14"/>
      <c r="Z1" s="14"/>
      <c r="AA1" s="14"/>
      <c r="AB1" s="14"/>
      <c r="AC1" s="14"/>
      <c r="AD1" s="14"/>
      <c r="AE1" s="15"/>
      <c r="AF1" s="14"/>
      <c r="AG1" s="14"/>
      <c r="AH1" s="14"/>
      <c r="AI1" s="14"/>
      <c r="AJ1" s="16"/>
      <c r="AK1" s="14"/>
      <c r="AL1" s="14"/>
      <c r="AM1" s="14"/>
      <c r="AN1" s="14"/>
      <c r="AO1" s="14"/>
      <c r="AP1" s="14"/>
      <c r="AQ1" s="13">
        <v>41783</v>
      </c>
      <c r="AR1" s="14"/>
      <c r="AS1" s="14"/>
      <c r="AT1" s="14"/>
      <c r="AU1" s="14"/>
      <c r="AV1" s="14"/>
      <c r="AW1" s="14"/>
      <c r="AX1" s="14"/>
      <c r="AY1" s="15"/>
      <c r="AZ1" s="14"/>
      <c r="BA1" s="14"/>
      <c r="BB1" s="14"/>
      <c r="BC1" s="14"/>
      <c r="BD1" s="16"/>
      <c r="BE1" s="14"/>
      <c r="BF1" s="14"/>
      <c r="BG1" s="14"/>
      <c r="BH1" s="14"/>
      <c r="BI1" s="14"/>
      <c r="BJ1" s="14"/>
      <c r="BK1" s="13">
        <v>43610</v>
      </c>
      <c r="BL1" s="14"/>
      <c r="BM1" s="14"/>
      <c r="BN1" s="14"/>
      <c r="BO1" s="14"/>
      <c r="BP1" s="14"/>
      <c r="BQ1" s="14"/>
      <c r="BR1" s="14"/>
      <c r="BS1" s="15"/>
      <c r="BT1" s="14"/>
      <c r="BU1" s="14"/>
      <c r="BV1" s="14"/>
      <c r="BW1" s="14"/>
      <c r="BX1" s="16"/>
      <c r="BY1" s="14"/>
      <c r="BZ1" s="14"/>
      <c r="CA1" s="14"/>
      <c r="CB1" s="14"/>
      <c r="CC1" s="14"/>
      <c r="CD1" s="14"/>
      <c r="CE1" s="13"/>
      <c r="CF1" s="14"/>
      <c r="CG1" s="14"/>
      <c r="CH1" s="14"/>
      <c r="CI1" s="14"/>
      <c r="CJ1" s="14"/>
      <c r="CK1" s="14"/>
      <c r="CL1" s="14"/>
      <c r="CM1" s="15"/>
      <c r="CN1" s="14"/>
      <c r="CO1" s="14"/>
      <c r="CP1" s="14"/>
      <c r="CQ1" s="14"/>
      <c r="CR1" s="16"/>
      <c r="CS1" s="14"/>
      <c r="CT1" s="14"/>
      <c r="CU1" s="14"/>
      <c r="CV1" s="14"/>
      <c r="CW1" s="14"/>
      <c r="CX1" s="14"/>
      <c r="CY1" s="13"/>
      <c r="CZ1" s="14"/>
      <c r="DA1" s="14"/>
      <c r="DB1" s="14"/>
      <c r="DC1" s="14"/>
      <c r="DD1" s="14"/>
      <c r="DE1" s="14"/>
      <c r="DF1" s="14"/>
      <c r="DG1" s="15"/>
      <c r="DH1" s="14"/>
      <c r="DI1" s="14"/>
      <c r="DJ1" s="14"/>
      <c r="DK1" s="14"/>
      <c r="DL1" s="16"/>
      <c r="DM1" s="14"/>
      <c r="DN1" s="14"/>
      <c r="DO1" s="14"/>
      <c r="DP1" s="14"/>
      <c r="DQ1" s="14"/>
      <c r="DR1" s="14"/>
      <c r="DS1" s="13"/>
      <c r="DT1" s="14"/>
      <c r="DU1" s="14"/>
      <c r="DV1" s="14"/>
      <c r="DW1" s="14"/>
      <c r="DX1" s="14"/>
      <c r="DY1" s="14"/>
      <c r="DZ1" s="14"/>
      <c r="EA1" s="15"/>
      <c r="EB1" s="14"/>
      <c r="EC1" s="14"/>
      <c r="ED1" s="14"/>
      <c r="EE1" s="14"/>
      <c r="EF1" s="16"/>
      <c r="EG1" s="14"/>
      <c r="EH1" s="14"/>
      <c r="EI1" s="14"/>
      <c r="EJ1" s="14"/>
      <c r="EK1" s="14"/>
      <c r="EL1" s="14"/>
      <c r="EM1" s="13"/>
      <c r="EN1" s="14"/>
      <c r="EO1" s="14"/>
      <c r="EP1" s="14"/>
      <c r="EQ1" s="14"/>
      <c r="ER1" s="14"/>
      <c r="ES1" s="14"/>
      <c r="ET1" s="14"/>
      <c r="EU1" s="15"/>
      <c r="EV1" s="14"/>
      <c r="EW1" s="14"/>
      <c r="EX1" s="14"/>
      <c r="EY1" s="14"/>
      <c r="EZ1" s="16"/>
      <c r="FA1" s="14"/>
      <c r="FB1" s="14"/>
      <c r="FC1" s="14"/>
      <c r="FD1" s="14"/>
      <c r="FE1" s="14"/>
      <c r="FF1" s="14"/>
      <c r="FG1" s="13"/>
      <c r="FH1" s="14"/>
      <c r="FI1" s="14"/>
      <c r="FJ1" s="14"/>
      <c r="FK1" s="14"/>
      <c r="FL1" s="14"/>
      <c r="FM1" s="14"/>
      <c r="FN1" s="14"/>
      <c r="FO1" s="15"/>
      <c r="FP1" s="14"/>
      <c r="FQ1" s="14"/>
      <c r="FR1" s="14"/>
      <c r="FS1" s="14"/>
      <c r="FT1" s="16"/>
      <c r="FU1" s="14"/>
      <c r="FV1" s="14"/>
      <c r="FW1" s="14"/>
      <c r="FX1" s="14"/>
      <c r="FY1" s="14"/>
      <c r="FZ1" s="14"/>
      <c r="GA1" s="13"/>
      <c r="GB1" s="14"/>
      <c r="GC1" s="14"/>
      <c r="GD1" s="14"/>
      <c r="GE1" s="14"/>
      <c r="GF1" s="14"/>
      <c r="GG1" s="14"/>
      <c r="GH1" s="14"/>
      <c r="GI1" s="15"/>
      <c r="GJ1" s="14"/>
      <c r="GK1" s="14"/>
      <c r="GL1" s="14"/>
      <c r="GM1" s="14"/>
      <c r="GN1" s="16"/>
      <c r="GO1" s="14"/>
      <c r="GP1" s="14"/>
      <c r="GQ1" s="14"/>
      <c r="GR1" s="14"/>
      <c r="GS1" s="14"/>
      <c r="GT1" s="14"/>
      <c r="GU1" s="13"/>
      <c r="GV1" s="14"/>
      <c r="GW1" s="14"/>
      <c r="GX1" s="14"/>
      <c r="GY1" s="14"/>
      <c r="GZ1" s="14"/>
      <c r="HA1" s="14"/>
      <c r="HB1" s="14"/>
      <c r="HC1" s="15"/>
      <c r="HD1" s="14"/>
      <c r="HE1" s="14"/>
      <c r="HF1" s="14"/>
      <c r="HG1" s="14"/>
      <c r="HH1" s="16"/>
      <c r="HI1" s="14"/>
      <c r="HJ1" s="14"/>
      <c r="HK1" s="14"/>
      <c r="HL1" s="14"/>
      <c r="HM1" s="14"/>
      <c r="HN1" s="14"/>
      <c r="HO1" s="13"/>
      <c r="HP1" s="14"/>
      <c r="HQ1" s="14"/>
      <c r="HR1" s="14"/>
      <c r="HS1" s="14"/>
      <c r="HT1" s="14"/>
      <c r="HU1" s="14"/>
      <c r="HV1" s="14"/>
      <c r="HW1" s="15"/>
      <c r="HX1" s="14"/>
      <c r="HY1" s="14"/>
      <c r="HZ1" s="14"/>
      <c r="IA1" s="14"/>
      <c r="IB1" s="16"/>
      <c r="IC1" s="14"/>
      <c r="ID1" s="14"/>
      <c r="IE1" s="14"/>
      <c r="IF1" s="14"/>
      <c r="IG1" s="14"/>
      <c r="IH1" s="14"/>
      <c r="II1" s="13"/>
      <c r="IJ1" s="14"/>
      <c r="IK1" s="14"/>
      <c r="IL1" s="14"/>
      <c r="IM1" s="14"/>
      <c r="IN1" s="14"/>
      <c r="IO1" s="14"/>
      <c r="IP1" s="14"/>
      <c r="IQ1" s="15"/>
      <c r="IR1" s="14"/>
      <c r="IS1" s="14"/>
      <c r="IT1" s="14"/>
      <c r="IU1" s="14"/>
      <c r="IV1" s="16"/>
      <c r="IW1" s="14"/>
      <c r="IX1" s="14"/>
      <c r="IY1" s="14"/>
      <c r="IZ1" s="14"/>
      <c r="JA1" s="14"/>
      <c r="JB1" s="14"/>
    </row>
    <row r="2" spans="1:262" s="17" customFormat="1" ht="13.5" customHeight="1">
      <c r="A2" s="12" t="s">
        <v>127</v>
      </c>
      <c r="B2" s="12"/>
      <c r="C2" s="13">
        <v>38151</v>
      </c>
      <c r="D2" s="14"/>
      <c r="E2" s="14"/>
      <c r="F2" s="14"/>
      <c r="G2" s="14"/>
      <c r="H2" s="14"/>
      <c r="I2" s="14"/>
      <c r="J2" s="14"/>
      <c r="K2" s="15"/>
      <c r="L2" s="14"/>
      <c r="M2" s="14"/>
      <c r="N2" s="14"/>
      <c r="O2" s="14"/>
      <c r="P2" s="16"/>
      <c r="Q2" s="14"/>
      <c r="R2" s="14"/>
      <c r="S2" s="14"/>
      <c r="T2" s="14"/>
      <c r="U2" s="14"/>
      <c r="V2" s="14"/>
      <c r="W2" s="13">
        <v>39970</v>
      </c>
      <c r="X2" s="14"/>
      <c r="Y2" s="14"/>
      <c r="Z2" s="14"/>
      <c r="AA2" s="14"/>
      <c r="AB2" s="14"/>
      <c r="AC2" s="14"/>
      <c r="AD2" s="14"/>
      <c r="AE2" s="15"/>
      <c r="AF2" s="14"/>
      <c r="AG2" s="14"/>
      <c r="AH2" s="14"/>
      <c r="AI2" s="14"/>
      <c r="AJ2" s="16"/>
      <c r="AK2" s="14"/>
      <c r="AL2" s="14"/>
      <c r="AM2" s="14"/>
      <c r="AN2" s="14"/>
      <c r="AO2" s="14"/>
      <c r="AP2" s="14"/>
      <c r="AQ2" s="13">
        <v>41783</v>
      </c>
      <c r="AR2" s="14"/>
      <c r="AS2" s="14"/>
      <c r="AT2" s="14"/>
      <c r="AU2" s="14"/>
      <c r="AV2" s="14"/>
      <c r="AW2" s="14"/>
      <c r="AX2" s="14"/>
      <c r="AY2" s="15"/>
      <c r="AZ2" s="14"/>
      <c r="BA2" s="14"/>
      <c r="BB2" s="14"/>
      <c r="BC2" s="14"/>
      <c r="BD2" s="16"/>
      <c r="BE2" s="14"/>
      <c r="BF2" s="14"/>
      <c r="BG2" s="14"/>
      <c r="BH2" s="14"/>
      <c r="BI2" s="14"/>
      <c r="BJ2" s="14"/>
      <c r="BK2" s="13">
        <v>43610</v>
      </c>
      <c r="BL2" s="14"/>
      <c r="BM2" s="14"/>
      <c r="BN2" s="14"/>
      <c r="BO2" s="14"/>
      <c r="BP2" s="14"/>
      <c r="BQ2" s="14"/>
      <c r="BR2" s="14"/>
      <c r="BS2" s="15"/>
      <c r="BT2" s="14"/>
      <c r="BU2" s="14"/>
      <c r="BV2" s="14"/>
      <c r="BW2" s="14"/>
      <c r="BX2" s="16"/>
      <c r="BY2" s="14"/>
      <c r="BZ2" s="14"/>
      <c r="CA2" s="14"/>
      <c r="CB2" s="14"/>
      <c r="CC2" s="14"/>
      <c r="CD2" s="14"/>
      <c r="CE2" s="13"/>
      <c r="CF2" s="14"/>
      <c r="CG2" s="14"/>
      <c r="CH2" s="14"/>
      <c r="CI2" s="14"/>
      <c r="CJ2" s="14"/>
      <c r="CK2" s="14"/>
      <c r="CL2" s="14"/>
      <c r="CM2" s="15"/>
      <c r="CN2" s="14"/>
      <c r="CO2" s="14"/>
      <c r="CP2" s="14"/>
      <c r="CQ2" s="14"/>
      <c r="CR2" s="16"/>
      <c r="CS2" s="14"/>
      <c r="CT2" s="14"/>
      <c r="CU2" s="14"/>
      <c r="CV2" s="14"/>
      <c r="CW2" s="14"/>
      <c r="CX2" s="14"/>
      <c r="CY2" s="13"/>
      <c r="CZ2" s="14"/>
      <c r="DA2" s="14"/>
      <c r="DB2" s="14"/>
      <c r="DC2" s="14"/>
      <c r="DD2" s="14"/>
      <c r="DE2" s="14"/>
      <c r="DF2" s="14"/>
      <c r="DG2" s="15"/>
      <c r="DH2" s="14"/>
      <c r="DI2" s="14"/>
      <c r="DJ2" s="14"/>
      <c r="DK2" s="14"/>
      <c r="DL2" s="16"/>
      <c r="DM2" s="14"/>
      <c r="DN2" s="14"/>
      <c r="DO2" s="14"/>
      <c r="DP2" s="14"/>
      <c r="DQ2" s="14"/>
      <c r="DR2" s="14"/>
      <c r="DS2" s="13"/>
      <c r="DT2" s="14"/>
      <c r="DU2" s="14"/>
      <c r="DV2" s="14"/>
      <c r="DW2" s="14"/>
      <c r="DX2" s="14"/>
      <c r="DY2" s="14"/>
      <c r="DZ2" s="14"/>
      <c r="EA2" s="15"/>
      <c r="EB2" s="14"/>
      <c r="EC2" s="14"/>
      <c r="ED2" s="14"/>
      <c r="EE2" s="14"/>
      <c r="EF2" s="16"/>
      <c r="EG2" s="14"/>
      <c r="EH2" s="14"/>
      <c r="EI2" s="14"/>
      <c r="EJ2" s="14"/>
      <c r="EK2" s="14"/>
      <c r="EL2" s="14"/>
      <c r="EM2" s="13"/>
      <c r="EN2" s="14"/>
      <c r="EO2" s="14"/>
      <c r="EP2" s="14"/>
      <c r="EQ2" s="14"/>
      <c r="ER2" s="14"/>
      <c r="ES2" s="14"/>
      <c r="ET2" s="14"/>
      <c r="EU2" s="15"/>
      <c r="EV2" s="14"/>
      <c r="EW2" s="14"/>
      <c r="EX2" s="14"/>
      <c r="EY2" s="14"/>
      <c r="EZ2" s="16"/>
      <c r="FA2" s="14"/>
      <c r="FB2" s="14"/>
      <c r="FC2" s="14"/>
      <c r="FD2" s="14"/>
      <c r="FE2" s="14"/>
      <c r="FF2" s="14"/>
      <c r="FG2" s="13"/>
      <c r="FH2" s="14"/>
      <c r="FI2" s="14"/>
      <c r="FJ2" s="14"/>
      <c r="FK2" s="14"/>
      <c r="FL2" s="14"/>
      <c r="FM2" s="14"/>
      <c r="FN2" s="14"/>
      <c r="FO2" s="15"/>
      <c r="FP2" s="14"/>
      <c r="FQ2" s="14"/>
      <c r="FR2" s="14"/>
      <c r="FS2" s="14"/>
      <c r="FT2" s="16"/>
      <c r="FU2" s="14"/>
      <c r="FV2" s="14"/>
      <c r="FW2" s="14"/>
      <c r="FX2" s="14"/>
      <c r="FY2" s="14"/>
      <c r="FZ2" s="14"/>
      <c r="GA2" s="13"/>
      <c r="GB2" s="14"/>
      <c r="GC2" s="14"/>
      <c r="GD2" s="14"/>
      <c r="GE2" s="14"/>
      <c r="GF2" s="14"/>
      <c r="GG2" s="14"/>
      <c r="GH2" s="14"/>
      <c r="GI2" s="15"/>
      <c r="GJ2" s="14"/>
      <c r="GK2" s="14"/>
      <c r="GL2" s="14"/>
      <c r="GM2" s="14"/>
      <c r="GN2" s="16"/>
      <c r="GO2" s="14"/>
      <c r="GP2" s="14"/>
      <c r="GQ2" s="14"/>
      <c r="GR2" s="14"/>
      <c r="GS2" s="14"/>
      <c r="GT2" s="14"/>
      <c r="GU2" s="13"/>
      <c r="GV2" s="14"/>
      <c r="GW2" s="14"/>
      <c r="GX2" s="14"/>
      <c r="GY2" s="14"/>
      <c r="GZ2" s="14"/>
      <c r="HA2" s="14"/>
      <c r="HB2" s="14"/>
      <c r="HC2" s="15"/>
      <c r="HD2" s="14"/>
      <c r="HE2" s="14"/>
      <c r="HF2" s="14"/>
      <c r="HG2" s="14"/>
      <c r="HH2" s="16"/>
      <c r="HI2" s="14"/>
      <c r="HJ2" s="14"/>
      <c r="HK2" s="14"/>
      <c r="HL2" s="14"/>
      <c r="HM2" s="14"/>
      <c r="HN2" s="14"/>
      <c r="HO2" s="13"/>
      <c r="HP2" s="14"/>
      <c r="HQ2" s="14"/>
      <c r="HR2" s="14"/>
      <c r="HS2" s="14"/>
      <c r="HT2" s="14"/>
      <c r="HU2" s="14"/>
      <c r="HV2" s="14"/>
      <c r="HW2" s="15"/>
      <c r="HX2" s="14"/>
      <c r="HY2" s="14"/>
      <c r="HZ2" s="14"/>
      <c r="IA2" s="14"/>
      <c r="IB2" s="16"/>
      <c r="IC2" s="14"/>
      <c r="ID2" s="14"/>
      <c r="IE2" s="14"/>
      <c r="IF2" s="14"/>
      <c r="IG2" s="14"/>
      <c r="IH2" s="14"/>
      <c r="II2" s="13"/>
      <c r="IJ2" s="14"/>
      <c r="IK2" s="14"/>
      <c r="IL2" s="14"/>
      <c r="IM2" s="14"/>
      <c r="IN2" s="14"/>
      <c r="IO2" s="14"/>
      <c r="IP2" s="14"/>
      <c r="IQ2" s="15"/>
      <c r="IR2" s="14"/>
      <c r="IS2" s="14"/>
      <c r="IT2" s="14"/>
      <c r="IU2" s="14"/>
      <c r="IV2" s="16"/>
      <c r="IW2" s="14"/>
      <c r="IX2" s="14"/>
      <c r="IY2" s="14"/>
      <c r="IZ2" s="14"/>
      <c r="JA2" s="14"/>
      <c r="JB2" s="14"/>
    </row>
    <row r="3" spans="1:262" ht="13.5" customHeight="1">
      <c r="A3" s="18" t="s">
        <v>21</v>
      </c>
      <c r="B3" s="18"/>
      <c r="C3" s="19">
        <v>14</v>
      </c>
      <c r="D3" s="20"/>
      <c r="E3" s="20"/>
      <c r="F3" s="20"/>
      <c r="G3" s="20"/>
      <c r="H3" s="20"/>
      <c r="I3" s="20"/>
      <c r="J3" s="20"/>
      <c r="K3" s="21"/>
      <c r="L3" s="20"/>
      <c r="M3" s="20"/>
      <c r="N3" s="20"/>
      <c r="O3" s="20"/>
      <c r="P3" s="22"/>
      <c r="Q3" s="20"/>
      <c r="R3" s="20"/>
      <c r="S3" s="20"/>
      <c r="T3" s="20"/>
      <c r="U3" s="20"/>
      <c r="V3" s="20"/>
      <c r="W3" s="19">
        <v>13</v>
      </c>
      <c r="X3" s="20"/>
      <c r="Y3" s="20"/>
      <c r="Z3" s="20"/>
      <c r="AA3" s="20"/>
      <c r="AB3" s="20"/>
      <c r="AC3" s="20"/>
      <c r="AD3" s="20"/>
      <c r="AE3" s="21"/>
      <c r="AF3" s="20"/>
      <c r="AG3" s="20"/>
      <c r="AH3" s="20"/>
      <c r="AI3" s="20"/>
      <c r="AJ3" s="22"/>
      <c r="AK3" s="20"/>
      <c r="AL3" s="20"/>
      <c r="AM3" s="20"/>
      <c r="AN3" s="20"/>
      <c r="AO3" s="20"/>
      <c r="AP3" s="20"/>
      <c r="AQ3" s="19">
        <v>13</v>
      </c>
      <c r="AR3" s="20"/>
      <c r="AS3" s="20"/>
      <c r="AT3" s="20"/>
      <c r="AU3" s="20"/>
      <c r="AV3" s="20"/>
      <c r="AW3" s="20"/>
      <c r="AX3" s="20"/>
      <c r="AY3" s="21"/>
      <c r="AZ3" s="20"/>
      <c r="BA3" s="20"/>
      <c r="BB3" s="20"/>
      <c r="BC3" s="20"/>
      <c r="BD3" s="22"/>
      <c r="BE3" s="20"/>
      <c r="BF3" s="20"/>
      <c r="BG3" s="20"/>
      <c r="BH3" s="20"/>
      <c r="BI3" s="20"/>
      <c r="BJ3" s="20"/>
      <c r="BK3" s="19">
        <v>14</v>
      </c>
      <c r="BL3" s="20"/>
      <c r="BM3" s="20"/>
      <c r="BN3" s="20"/>
      <c r="BO3" s="20"/>
      <c r="BP3" s="20"/>
      <c r="BQ3" s="20"/>
      <c r="BR3" s="20"/>
      <c r="BS3" s="21"/>
      <c r="BT3" s="20"/>
      <c r="BU3" s="20"/>
      <c r="BV3" s="20"/>
      <c r="BW3" s="20"/>
      <c r="BX3" s="22"/>
      <c r="BY3" s="20"/>
      <c r="BZ3" s="20"/>
      <c r="CA3" s="20"/>
      <c r="CB3" s="20"/>
      <c r="CC3" s="20"/>
      <c r="CD3" s="20"/>
      <c r="CE3" s="19"/>
      <c r="CF3" s="20"/>
      <c r="CG3" s="20"/>
      <c r="CH3" s="20"/>
      <c r="CI3" s="20"/>
      <c r="CJ3" s="20"/>
      <c r="CK3" s="20"/>
      <c r="CL3" s="20"/>
      <c r="CM3" s="21"/>
      <c r="CN3" s="20"/>
      <c r="CO3" s="20"/>
      <c r="CP3" s="20"/>
      <c r="CQ3" s="20"/>
      <c r="CR3" s="22"/>
      <c r="CS3" s="20"/>
      <c r="CT3" s="20"/>
      <c r="CU3" s="20"/>
      <c r="CV3" s="20"/>
      <c r="CW3" s="20"/>
      <c r="CX3" s="20"/>
      <c r="CY3" s="19"/>
      <c r="CZ3" s="20"/>
      <c r="DA3" s="20"/>
      <c r="DB3" s="20"/>
      <c r="DC3" s="20"/>
      <c r="DD3" s="20"/>
      <c r="DE3" s="20"/>
      <c r="DF3" s="20"/>
      <c r="DG3" s="21"/>
      <c r="DH3" s="20"/>
      <c r="DI3" s="20"/>
      <c r="DJ3" s="20"/>
      <c r="DK3" s="20"/>
      <c r="DL3" s="22"/>
      <c r="DM3" s="20"/>
      <c r="DN3" s="20"/>
      <c r="DO3" s="20"/>
      <c r="DP3" s="20"/>
      <c r="DQ3" s="20"/>
      <c r="DR3" s="20"/>
      <c r="DS3" s="19"/>
      <c r="DT3" s="20"/>
      <c r="DU3" s="20"/>
      <c r="DV3" s="20"/>
      <c r="DW3" s="20"/>
      <c r="DX3" s="20"/>
      <c r="DY3" s="20"/>
      <c r="DZ3" s="20"/>
      <c r="EA3" s="21"/>
      <c r="EB3" s="20"/>
      <c r="EC3" s="20"/>
      <c r="ED3" s="20"/>
      <c r="EE3" s="20"/>
      <c r="EF3" s="22"/>
      <c r="EG3" s="20"/>
      <c r="EH3" s="20"/>
      <c r="EI3" s="20"/>
      <c r="EJ3" s="20"/>
      <c r="EK3" s="20"/>
      <c r="EL3" s="20"/>
      <c r="EM3" s="19"/>
      <c r="EN3" s="20"/>
      <c r="EO3" s="20"/>
      <c r="EP3" s="20"/>
      <c r="EQ3" s="20"/>
      <c r="ER3" s="20"/>
      <c r="ES3" s="20"/>
      <c r="ET3" s="20"/>
      <c r="EU3" s="21"/>
      <c r="EV3" s="20"/>
      <c r="EW3" s="20"/>
      <c r="EX3" s="20"/>
      <c r="EY3" s="20"/>
      <c r="EZ3" s="22"/>
      <c r="FA3" s="20"/>
      <c r="FB3" s="20"/>
      <c r="FC3" s="20"/>
      <c r="FD3" s="20"/>
      <c r="FE3" s="20"/>
      <c r="FF3" s="20"/>
      <c r="FG3" s="19"/>
      <c r="FH3" s="20"/>
      <c r="FI3" s="20"/>
      <c r="FJ3" s="20"/>
      <c r="FK3" s="20"/>
      <c r="FL3" s="20"/>
      <c r="FM3" s="20"/>
      <c r="FN3" s="20"/>
      <c r="FO3" s="21"/>
      <c r="FP3" s="20"/>
      <c r="FQ3" s="20"/>
      <c r="FR3" s="20"/>
      <c r="FS3" s="20"/>
      <c r="FT3" s="22"/>
      <c r="FU3" s="20"/>
      <c r="FV3" s="20"/>
      <c r="FW3" s="20"/>
      <c r="FX3" s="20"/>
      <c r="FY3" s="20"/>
      <c r="FZ3" s="20"/>
      <c r="GA3" s="19"/>
      <c r="GB3" s="20"/>
      <c r="GC3" s="20"/>
      <c r="GD3" s="20"/>
      <c r="GE3" s="20"/>
      <c r="GF3" s="20"/>
      <c r="GG3" s="20"/>
      <c r="GH3" s="20"/>
      <c r="GI3" s="21"/>
      <c r="GJ3" s="20"/>
      <c r="GK3" s="20"/>
      <c r="GL3" s="20"/>
      <c r="GM3" s="20"/>
      <c r="GN3" s="22"/>
      <c r="GO3" s="20"/>
      <c r="GP3" s="20"/>
      <c r="GQ3" s="20"/>
      <c r="GR3" s="20"/>
      <c r="GS3" s="20"/>
      <c r="GT3" s="20"/>
      <c r="GU3" s="19"/>
      <c r="GV3" s="20"/>
      <c r="GW3" s="20"/>
      <c r="GX3" s="20"/>
      <c r="GY3" s="20"/>
      <c r="GZ3" s="20"/>
      <c r="HA3" s="20"/>
      <c r="HB3" s="20"/>
      <c r="HC3" s="21"/>
      <c r="HD3" s="20"/>
      <c r="HE3" s="20"/>
      <c r="HF3" s="20"/>
      <c r="HG3" s="20"/>
      <c r="HH3" s="22"/>
      <c r="HI3" s="20"/>
      <c r="HJ3" s="20"/>
      <c r="HK3" s="20"/>
      <c r="HL3" s="20"/>
      <c r="HM3" s="20"/>
      <c r="HN3" s="20"/>
      <c r="HO3" s="19"/>
      <c r="HP3" s="20"/>
      <c r="HQ3" s="20"/>
      <c r="HR3" s="20"/>
      <c r="HS3" s="20"/>
      <c r="HT3" s="20"/>
      <c r="HU3" s="20"/>
      <c r="HV3" s="20"/>
      <c r="HW3" s="21"/>
      <c r="HX3" s="20"/>
      <c r="HY3" s="20"/>
      <c r="HZ3" s="20"/>
      <c r="IA3" s="20"/>
      <c r="IB3" s="22"/>
      <c r="IC3" s="20"/>
      <c r="ID3" s="20"/>
      <c r="IE3" s="20"/>
      <c r="IF3" s="20"/>
      <c r="IG3" s="20"/>
      <c r="IH3" s="20"/>
      <c r="II3" s="19"/>
      <c r="IJ3" s="20"/>
      <c r="IK3" s="20"/>
      <c r="IL3" s="20"/>
      <c r="IM3" s="20"/>
      <c r="IN3" s="20"/>
      <c r="IO3" s="20"/>
      <c r="IP3" s="20"/>
      <c r="IQ3" s="21"/>
      <c r="IR3" s="20"/>
      <c r="IS3" s="20"/>
      <c r="IT3" s="20"/>
      <c r="IU3" s="20"/>
      <c r="IV3" s="22"/>
      <c r="IW3" s="20"/>
      <c r="IX3" s="20"/>
      <c r="IY3" s="20"/>
      <c r="IZ3" s="20"/>
      <c r="JA3" s="20"/>
      <c r="JB3" s="20"/>
    </row>
    <row r="4" spans="1:262" s="29" customFormat="1" ht="13.5" customHeight="1">
      <c r="A4" s="23" t="s">
        <v>22</v>
      </c>
      <c r="B4" s="24"/>
      <c r="C4" s="25">
        <v>4210463</v>
      </c>
      <c r="D4" s="26"/>
      <c r="E4" s="26"/>
      <c r="F4" s="26"/>
      <c r="G4" s="26"/>
      <c r="H4" s="26"/>
      <c r="I4" s="26"/>
      <c r="J4" s="26"/>
      <c r="K4" s="27"/>
      <c r="L4" s="26"/>
      <c r="M4" s="26"/>
      <c r="N4" s="26"/>
      <c r="O4" s="26"/>
      <c r="P4" s="28"/>
      <c r="Q4" s="26"/>
      <c r="R4" s="26"/>
      <c r="S4" s="26"/>
      <c r="T4" s="26"/>
      <c r="U4" s="26"/>
      <c r="V4" s="26"/>
      <c r="W4" s="25">
        <v>4345773</v>
      </c>
      <c r="X4" s="26"/>
      <c r="Y4" s="26"/>
      <c r="Z4" s="26"/>
      <c r="AA4" s="26"/>
      <c r="AB4" s="26"/>
      <c r="AC4" s="26"/>
      <c r="AD4" s="26"/>
      <c r="AE4" s="27"/>
      <c r="AF4" s="26"/>
      <c r="AG4" s="26"/>
      <c r="AH4" s="26"/>
      <c r="AI4" s="26"/>
      <c r="AJ4" s="28"/>
      <c r="AK4" s="26"/>
      <c r="AL4" s="26"/>
      <c r="AM4" s="26"/>
      <c r="AN4" s="26"/>
      <c r="AO4" s="26"/>
      <c r="AP4" s="26"/>
      <c r="AQ4" s="25">
        <v>4414433</v>
      </c>
      <c r="AR4" s="26"/>
      <c r="AS4" s="26"/>
      <c r="AT4" s="26"/>
      <c r="AU4" s="26"/>
      <c r="AV4" s="26"/>
      <c r="AW4" s="26"/>
      <c r="AX4" s="26"/>
      <c r="AY4" s="27"/>
      <c r="AZ4" s="26"/>
      <c r="BA4" s="26"/>
      <c r="BB4" s="26"/>
      <c r="BC4" s="26"/>
      <c r="BD4" s="28"/>
      <c r="BE4" s="26"/>
      <c r="BF4" s="26"/>
      <c r="BG4" s="26"/>
      <c r="BH4" s="26"/>
      <c r="BI4" s="26"/>
      <c r="BJ4" s="26"/>
      <c r="BK4" s="25">
        <v>4429801</v>
      </c>
      <c r="BL4" s="26"/>
      <c r="BM4" s="26"/>
      <c r="BN4" s="26"/>
      <c r="BO4" s="26"/>
      <c r="BP4" s="26"/>
      <c r="BQ4" s="26"/>
      <c r="BR4" s="26"/>
      <c r="BS4" s="27"/>
      <c r="BT4" s="26"/>
      <c r="BU4" s="26"/>
      <c r="BV4" s="26"/>
      <c r="BW4" s="26"/>
      <c r="BX4" s="28"/>
      <c r="BY4" s="26"/>
      <c r="BZ4" s="26"/>
      <c r="CA4" s="26"/>
      <c r="CB4" s="26"/>
      <c r="CC4" s="26"/>
      <c r="CD4" s="26"/>
      <c r="CE4" s="25"/>
      <c r="CF4" s="26"/>
      <c r="CG4" s="26"/>
      <c r="CH4" s="26"/>
      <c r="CI4" s="26"/>
      <c r="CJ4" s="26"/>
      <c r="CK4" s="26"/>
      <c r="CL4" s="26"/>
      <c r="CM4" s="27"/>
      <c r="CN4" s="26"/>
      <c r="CO4" s="26"/>
      <c r="CP4" s="26"/>
      <c r="CQ4" s="26"/>
      <c r="CR4" s="28"/>
      <c r="CS4" s="26"/>
      <c r="CT4" s="26"/>
      <c r="CU4" s="26"/>
      <c r="CV4" s="26"/>
      <c r="CW4" s="26"/>
      <c r="CX4" s="26"/>
      <c r="CY4" s="25"/>
      <c r="CZ4" s="26"/>
      <c r="DA4" s="26"/>
      <c r="DB4" s="26"/>
      <c r="DC4" s="26"/>
      <c r="DD4" s="26"/>
      <c r="DE4" s="26"/>
      <c r="DF4" s="26"/>
      <c r="DG4" s="27"/>
      <c r="DH4" s="26"/>
      <c r="DI4" s="26"/>
      <c r="DJ4" s="26"/>
      <c r="DK4" s="26"/>
      <c r="DL4" s="28"/>
      <c r="DM4" s="26"/>
      <c r="DN4" s="26"/>
      <c r="DO4" s="26"/>
      <c r="DP4" s="26"/>
      <c r="DQ4" s="26"/>
      <c r="DR4" s="26"/>
      <c r="DS4" s="25"/>
      <c r="DT4" s="26"/>
      <c r="DU4" s="26"/>
      <c r="DV4" s="26"/>
      <c r="DW4" s="26"/>
      <c r="DX4" s="26"/>
      <c r="DY4" s="26"/>
      <c r="DZ4" s="26"/>
      <c r="EA4" s="27"/>
      <c r="EB4" s="26"/>
      <c r="EC4" s="26"/>
      <c r="ED4" s="26"/>
      <c r="EE4" s="26"/>
      <c r="EF4" s="28"/>
      <c r="EG4" s="26"/>
      <c r="EH4" s="26"/>
      <c r="EI4" s="26"/>
      <c r="EJ4" s="26"/>
      <c r="EK4" s="26"/>
      <c r="EL4" s="26"/>
      <c r="EM4" s="25"/>
      <c r="EN4" s="26"/>
      <c r="EO4" s="26"/>
      <c r="EP4" s="26"/>
      <c r="EQ4" s="26"/>
      <c r="ER4" s="26"/>
      <c r="ES4" s="26"/>
      <c r="ET4" s="26"/>
      <c r="EU4" s="27"/>
      <c r="EV4" s="26"/>
      <c r="EW4" s="26"/>
      <c r="EX4" s="26"/>
      <c r="EY4" s="26"/>
      <c r="EZ4" s="28"/>
      <c r="FA4" s="26"/>
      <c r="FB4" s="26"/>
      <c r="FC4" s="26"/>
      <c r="FD4" s="26"/>
      <c r="FE4" s="26"/>
      <c r="FF4" s="26"/>
      <c r="FG4" s="25"/>
      <c r="FH4" s="26"/>
      <c r="FI4" s="26"/>
      <c r="FJ4" s="26"/>
      <c r="FK4" s="26"/>
      <c r="FL4" s="26"/>
      <c r="FM4" s="26"/>
      <c r="FN4" s="26"/>
      <c r="FO4" s="27"/>
      <c r="FP4" s="26"/>
      <c r="FQ4" s="26"/>
      <c r="FR4" s="26"/>
      <c r="FS4" s="26"/>
      <c r="FT4" s="28"/>
      <c r="FU4" s="26"/>
      <c r="FV4" s="26"/>
      <c r="FW4" s="26"/>
      <c r="FX4" s="26"/>
      <c r="FY4" s="26"/>
      <c r="FZ4" s="26"/>
      <c r="GA4" s="25"/>
      <c r="GB4" s="26"/>
      <c r="GC4" s="26"/>
      <c r="GD4" s="26"/>
      <c r="GE4" s="26"/>
      <c r="GF4" s="26"/>
      <c r="GG4" s="26"/>
      <c r="GH4" s="26"/>
      <c r="GI4" s="27"/>
      <c r="GJ4" s="26"/>
      <c r="GK4" s="26"/>
      <c r="GL4" s="26"/>
      <c r="GM4" s="26"/>
      <c r="GN4" s="28"/>
      <c r="GO4" s="26"/>
      <c r="GP4" s="26"/>
      <c r="GQ4" s="26"/>
      <c r="GR4" s="26"/>
      <c r="GS4" s="26"/>
      <c r="GT4" s="26"/>
      <c r="GU4" s="25"/>
      <c r="GV4" s="26"/>
      <c r="GW4" s="26"/>
      <c r="GX4" s="26"/>
      <c r="GY4" s="26"/>
      <c r="GZ4" s="26"/>
      <c r="HA4" s="26"/>
      <c r="HB4" s="26"/>
      <c r="HC4" s="27"/>
      <c r="HD4" s="26"/>
      <c r="HE4" s="26"/>
      <c r="HF4" s="26"/>
      <c r="HG4" s="26"/>
      <c r="HH4" s="28"/>
      <c r="HI4" s="26"/>
      <c r="HJ4" s="26"/>
      <c r="HK4" s="26"/>
      <c r="HL4" s="26"/>
      <c r="HM4" s="26"/>
      <c r="HN4" s="26"/>
      <c r="HO4" s="25"/>
      <c r="HP4" s="26"/>
      <c r="HQ4" s="26"/>
      <c r="HR4" s="26"/>
      <c r="HS4" s="26"/>
      <c r="HT4" s="26"/>
      <c r="HU4" s="26"/>
      <c r="HV4" s="26"/>
      <c r="HW4" s="27"/>
      <c r="HX4" s="26"/>
      <c r="HY4" s="26"/>
      <c r="HZ4" s="26"/>
      <c r="IA4" s="26"/>
      <c r="IB4" s="28"/>
      <c r="IC4" s="26"/>
      <c r="ID4" s="26"/>
      <c r="IE4" s="26"/>
      <c r="IF4" s="26"/>
      <c r="IG4" s="26"/>
      <c r="IH4" s="26"/>
      <c r="II4" s="25"/>
      <c r="IJ4" s="26"/>
      <c r="IK4" s="26"/>
      <c r="IL4" s="26"/>
      <c r="IM4" s="26"/>
      <c r="IN4" s="26"/>
      <c r="IO4" s="26"/>
      <c r="IP4" s="26"/>
      <c r="IQ4" s="27"/>
      <c r="IR4" s="26"/>
      <c r="IS4" s="26"/>
      <c r="IT4" s="26"/>
      <c r="IU4" s="26"/>
      <c r="IV4" s="28"/>
      <c r="IW4" s="26"/>
      <c r="IX4" s="26"/>
      <c r="IY4" s="26"/>
      <c r="IZ4" s="26"/>
      <c r="JA4" s="26"/>
      <c r="JB4" s="26"/>
    </row>
    <row r="5" spans="1:262" s="29" customFormat="1" ht="13.5" customHeight="1">
      <c r="A5" s="23" t="s">
        <v>23</v>
      </c>
      <c r="B5" s="24"/>
      <c r="C5" s="25">
        <v>713308</v>
      </c>
      <c r="D5" s="26"/>
      <c r="E5" s="26"/>
      <c r="F5" s="26"/>
      <c r="G5" s="26"/>
      <c r="H5" s="26"/>
      <c r="I5" s="26"/>
      <c r="J5" s="26"/>
      <c r="K5" s="27"/>
      <c r="L5" s="26"/>
      <c r="M5" s="26"/>
      <c r="N5" s="26"/>
      <c r="O5" s="26"/>
      <c r="P5" s="28"/>
      <c r="Q5" s="26"/>
      <c r="R5" s="26"/>
      <c r="S5" s="26"/>
      <c r="T5" s="26"/>
      <c r="U5" s="26"/>
      <c r="V5" s="26"/>
      <c r="W5" s="25">
        <v>852517</v>
      </c>
      <c r="X5" s="26"/>
      <c r="Y5" s="26"/>
      <c r="Z5" s="26"/>
      <c r="AA5" s="26"/>
      <c r="AB5" s="26"/>
      <c r="AC5" s="26"/>
      <c r="AD5" s="26"/>
      <c r="AE5" s="27"/>
      <c r="AF5" s="26"/>
      <c r="AG5" s="26"/>
      <c r="AH5" s="26"/>
      <c r="AI5" s="26"/>
      <c r="AJ5" s="28"/>
      <c r="AK5" s="26"/>
      <c r="AL5" s="26"/>
      <c r="AM5" s="26"/>
      <c r="AN5" s="26"/>
      <c r="AO5" s="26"/>
      <c r="AP5" s="26"/>
      <c r="AQ5" s="25">
        <v>576437</v>
      </c>
      <c r="AR5" s="26"/>
      <c r="AS5" s="26"/>
      <c r="AT5" s="26"/>
      <c r="AU5" s="26"/>
      <c r="AV5" s="26"/>
      <c r="AW5" s="26"/>
      <c r="AX5" s="26"/>
      <c r="AY5" s="27"/>
      <c r="AZ5" s="26"/>
      <c r="BA5" s="26"/>
      <c r="BB5" s="26"/>
      <c r="BC5" s="26"/>
      <c r="BD5" s="28"/>
      <c r="BE5" s="26"/>
      <c r="BF5" s="26"/>
      <c r="BG5" s="26"/>
      <c r="BH5" s="26"/>
      <c r="BI5" s="26"/>
      <c r="BJ5" s="26"/>
      <c r="BK5" s="25">
        <v>1006351</v>
      </c>
      <c r="BL5" s="26"/>
      <c r="BM5" s="26"/>
      <c r="BN5" s="26"/>
      <c r="BO5" s="26"/>
      <c r="BP5" s="26"/>
      <c r="BQ5" s="26"/>
      <c r="BR5" s="26"/>
      <c r="BS5" s="27"/>
      <c r="BT5" s="26"/>
      <c r="BU5" s="26"/>
      <c r="BV5" s="26"/>
      <c r="BW5" s="26"/>
      <c r="BX5" s="28"/>
      <c r="BY5" s="26"/>
      <c r="BZ5" s="26"/>
      <c r="CA5" s="26"/>
      <c r="CB5" s="26"/>
      <c r="CC5" s="26"/>
      <c r="CD5" s="26"/>
      <c r="CE5" s="25"/>
      <c r="CF5" s="26"/>
      <c r="CG5" s="26"/>
      <c r="CH5" s="26"/>
      <c r="CI5" s="26"/>
      <c r="CJ5" s="26"/>
      <c r="CK5" s="26"/>
      <c r="CL5" s="26"/>
      <c r="CM5" s="27"/>
      <c r="CN5" s="26"/>
      <c r="CO5" s="26"/>
      <c r="CP5" s="26"/>
      <c r="CQ5" s="26"/>
      <c r="CR5" s="28"/>
      <c r="CS5" s="26"/>
      <c r="CT5" s="26"/>
      <c r="CU5" s="26"/>
      <c r="CV5" s="26"/>
      <c r="CW5" s="26"/>
      <c r="CX5" s="26"/>
      <c r="CY5" s="25"/>
      <c r="CZ5" s="26"/>
      <c r="DA5" s="26"/>
      <c r="DB5" s="26"/>
      <c r="DC5" s="26"/>
      <c r="DD5" s="26"/>
      <c r="DE5" s="26"/>
      <c r="DF5" s="26"/>
      <c r="DG5" s="27"/>
      <c r="DH5" s="26"/>
      <c r="DI5" s="26"/>
      <c r="DJ5" s="26"/>
      <c r="DK5" s="26"/>
      <c r="DL5" s="28"/>
      <c r="DM5" s="26"/>
      <c r="DN5" s="26"/>
      <c r="DO5" s="26"/>
      <c r="DP5" s="26"/>
      <c r="DQ5" s="26"/>
      <c r="DR5" s="26"/>
      <c r="DS5" s="25"/>
      <c r="DT5" s="26"/>
      <c r="DU5" s="26"/>
      <c r="DV5" s="26"/>
      <c r="DW5" s="26"/>
      <c r="DX5" s="26"/>
      <c r="DY5" s="26"/>
      <c r="DZ5" s="26"/>
      <c r="EA5" s="27"/>
      <c r="EB5" s="26"/>
      <c r="EC5" s="26"/>
      <c r="ED5" s="26"/>
      <c r="EE5" s="26"/>
      <c r="EF5" s="28"/>
      <c r="EG5" s="26"/>
      <c r="EH5" s="26"/>
      <c r="EI5" s="26"/>
      <c r="EJ5" s="26"/>
      <c r="EK5" s="26"/>
      <c r="EL5" s="26"/>
      <c r="EM5" s="25"/>
      <c r="EN5" s="26"/>
      <c r="EO5" s="26"/>
      <c r="EP5" s="26"/>
      <c r="EQ5" s="26"/>
      <c r="ER5" s="26"/>
      <c r="ES5" s="26"/>
      <c r="ET5" s="26"/>
      <c r="EU5" s="27"/>
      <c r="EV5" s="26"/>
      <c r="EW5" s="26"/>
      <c r="EX5" s="26"/>
      <c r="EY5" s="26"/>
      <c r="EZ5" s="28"/>
      <c r="FA5" s="26"/>
      <c r="FB5" s="26"/>
      <c r="FC5" s="26"/>
      <c r="FD5" s="26"/>
      <c r="FE5" s="26"/>
      <c r="FF5" s="26"/>
      <c r="FG5" s="25"/>
      <c r="FH5" s="26"/>
      <c r="FI5" s="26"/>
      <c r="FJ5" s="26"/>
      <c r="FK5" s="26"/>
      <c r="FL5" s="26"/>
      <c r="FM5" s="26"/>
      <c r="FN5" s="26"/>
      <c r="FO5" s="27"/>
      <c r="FP5" s="26"/>
      <c r="FQ5" s="26"/>
      <c r="FR5" s="26"/>
      <c r="FS5" s="26"/>
      <c r="FT5" s="28"/>
      <c r="FU5" s="26"/>
      <c r="FV5" s="26"/>
      <c r="FW5" s="26"/>
      <c r="FX5" s="26"/>
      <c r="FY5" s="26"/>
      <c r="FZ5" s="26"/>
      <c r="GA5" s="25"/>
      <c r="GB5" s="26"/>
      <c r="GC5" s="26"/>
      <c r="GD5" s="26"/>
      <c r="GE5" s="26"/>
      <c r="GF5" s="26"/>
      <c r="GG5" s="26"/>
      <c r="GH5" s="26"/>
      <c r="GI5" s="27"/>
      <c r="GJ5" s="26"/>
      <c r="GK5" s="26"/>
      <c r="GL5" s="26"/>
      <c r="GM5" s="26"/>
      <c r="GN5" s="28"/>
      <c r="GO5" s="26"/>
      <c r="GP5" s="26"/>
      <c r="GQ5" s="26"/>
      <c r="GR5" s="26"/>
      <c r="GS5" s="26"/>
      <c r="GT5" s="26"/>
      <c r="GU5" s="25"/>
      <c r="GV5" s="26"/>
      <c r="GW5" s="26"/>
      <c r="GX5" s="26"/>
      <c r="GY5" s="26"/>
      <c r="GZ5" s="26"/>
      <c r="HA5" s="26"/>
      <c r="HB5" s="26"/>
      <c r="HC5" s="27"/>
      <c r="HD5" s="26"/>
      <c r="HE5" s="26"/>
      <c r="HF5" s="26"/>
      <c r="HG5" s="26"/>
      <c r="HH5" s="28"/>
      <c r="HI5" s="26"/>
      <c r="HJ5" s="26"/>
      <c r="HK5" s="26"/>
      <c r="HL5" s="26"/>
      <c r="HM5" s="26"/>
      <c r="HN5" s="26"/>
      <c r="HO5" s="25"/>
      <c r="HP5" s="26"/>
      <c r="HQ5" s="26"/>
      <c r="HR5" s="26"/>
      <c r="HS5" s="26"/>
      <c r="HT5" s="26"/>
      <c r="HU5" s="26"/>
      <c r="HV5" s="26"/>
      <c r="HW5" s="27"/>
      <c r="HX5" s="26"/>
      <c r="HY5" s="26"/>
      <c r="HZ5" s="26"/>
      <c r="IA5" s="26"/>
      <c r="IB5" s="28"/>
      <c r="IC5" s="26"/>
      <c r="ID5" s="26"/>
      <c r="IE5" s="26"/>
      <c r="IF5" s="26"/>
      <c r="IG5" s="26"/>
      <c r="IH5" s="26"/>
      <c r="II5" s="25"/>
      <c r="IJ5" s="26"/>
      <c r="IK5" s="26"/>
      <c r="IL5" s="26"/>
      <c r="IM5" s="26"/>
      <c r="IN5" s="26"/>
      <c r="IO5" s="26"/>
      <c r="IP5" s="26"/>
      <c r="IQ5" s="27"/>
      <c r="IR5" s="26"/>
      <c r="IS5" s="26"/>
      <c r="IT5" s="26"/>
      <c r="IU5" s="26"/>
      <c r="IV5" s="28"/>
      <c r="IW5" s="26"/>
      <c r="IX5" s="26"/>
      <c r="IY5" s="26"/>
      <c r="IZ5" s="26"/>
      <c r="JA5" s="26"/>
      <c r="JB5" s="26"/>
    </row>
    <row r="6" spans="1:262" s="38" customFormat="1" ht="13.5" customHeight="1">
      <c r="A6" s="30" t="s">
        <v>59</v>
      </c>
      <c r="B6" s="31"/>
      <c r="C6" s="32">
        <v>0.16900000000000001</v>
      </c>
      <c r="D6" s="33"/>
      <c r="E6" s="33"/>
      <c r="F6" s="33"/>
      <c r="G6" s="33"/>
      <c r="H6" s="33"/>
      <c r="I6" s="33"/>
      <c r="J6" s="33"/>
      <c r="K6" s="34"/>
      <c r="L6" s="33"/>
      <c r="M6" s="33"/>
      <c r="N6" s="33"/>
      <c r="O6" s="33"/>
      <c r="P6" s="35"/>
      <c r="Q6" s="33"/>
      <c r="R6" s="33"/>
      <c r="S6" s="33"/>
      <c r="T6" s="33"/>
      <c r="U6" s="33"/>
      <c r="V6" s="33"/>
      <c r="W6" s="346">
        <v>0.19640000000000002</v>
      </c>
      <c r="X6" s="33"/>
      <c r="Y6" s="33"/>
      <c r="Z6" s="33"/>
      <c r="AA6" s="33"/>
      <c r="AB6" s="33"/>
      <c r="AC6" s="33"/>
      <c r="AD6" s="33"/>
      <c r="AE6" s="34"/>
      <c r="AF6" s="33"/>
      <c r="AG6" s="33"/>
      <c r="AH6" s="33"/>
      <c r="AI6" s="33"/>
      <c r="AJ6" s="35"/>
      <c r="AK6" s="33"/>
      <c r="AL6" s="33"/>
      <c r="AM6" s="33"/>
      <c r="AN6" s="33"/>
      <c r="AO6" s="33"/>
      <c r="AP6" s="33"/>
      <c r="AQ6" s="37">
        <v>0.1305</v>
      </c>
      <c r="AR6" s="33"/>
      <c r="AS6" s="33"/>
      <c r="AT6" s="33"/>
      <c r="AU6" s="33"/>
      <c r="AV6" s="33"/>
      <c r="AW6" s="33"/>
      <c r="AX6" s="33"/>
      <c r="AY6" s="34"/>
      <c r="AZ6" s="33"/>
      <c r="BA6" s="33"/>
      <c r="BB6" s="33"/>
      <c r="BC6" s="33"/>
      <c r="BD6" s="35"/>
      <c r="BE6" s="33"/>
      <c r="BF6" s="33"/>
      <c r="BG6" s="33"/>
      <c r="BH6" s="33"/>
      <c r="BI6" s="33"/>
      <c r="BJ6" s="33"/>
      <c r="BK6" s="37">
        <f>BK5/BK4</f>
        <v>0.2271774736607807</v>
      </c>
      <c r="BL6" s="33"/>
      <c r="BM6" s="33"/>
      <c r="BN6" s="33"/>
      <c r="BO6" s="33"/>
      <c r="BP6" s="33"/>
      <c r="BQ6" s="33"/>
      <c r="BR6" s="33"/>
      <c r="BS6" s="34"/>
      <c r="BT6" s="33"/>
      <c r="BU6" s="33"/>
      <c r="BV6" s="33"/>
      <c r="BW6" s="33"/>
      <c r="BX6" s="35"/>
      <c r="BY6" s="33"/>
      <c r="BZ6" s="33"/>
      <c r="CA6" s="33"/>
      <c r="CB6" s="33"/>
      <c r="CC6" s="33"/>
      <c r="CD6" s="33"/>
      <c r="CE6" s="32"/>
      <c r="CF6" s="33"/>
      <c r="CG6" s="33"/>
      <c r="CH6" s="33"/>
      <c r="CI6" s="33"/>
      <c r="CJ6" s="33"/>
      <c r="CK6" s="33"/>
      <c r="CL6" s="33"/>
      <c r="CM6" s="34"/>
      <c r="CN6" s="33"/>
      <c r="CO6" s="33"/>
      <c r="CP6" s="33"/>
      <c r="CQ6" s="33"/>
      <c r="CR6" s="35"/>
      <c r="CS6" s="33"/>
      <c r="CT6" s="33"/>
      <c r="CU6" s="33"/>
      <c r="CV6" s="33"/>
      <c r="CW6" s="33"/>
      <c r="CX6" s="33"/>
      <c r="CY6" s="32"/>
      <c r="CZ6" s="33"/>
      <c r="DA6" s="33"/>
      <c r="DB6" s="33"/>
      <c r="DC6" s="33"/>
      <c r="DD6" s="33"/>
      <c r="DE6" s="33"/>
      <c r="DF6" s="33"/>
      <c r="DG6" s="34"/>
      <c r="DH6" s="33"/>
      <c r="DI6" s="33"/>
      <c r="DJ6" s="33"/>
      <c r="DK6" s="33"/>
      <c r="DL6" s="35"/>
      <c r="DM6" s="33"/>
      <c r="DN6" s="33"/>
      <c r="DO6" s="33"/>
      <c r="DP6" s="33"/>
      <c r="DQ6" s="33"/>
      <c r="DR6" s="33"/>
      <c r="DS6" s="32"/>
      <c r="DT6" s="33"/>
      <c r="DU6" s="33"/>
      <c r="DV6" s="33"/>
      <c r="DW6" s="33"/>
      <c r="DX6" s="33"/>
      <c r="DY6" s="33"/>
      <c r="DZ6" s="33"/>
      <c r="EA6" s="34"/>
      <c r="EB6" s="33"/>
      <c r="EC6" s="33"/>
      <c r="ED6" s="33"/>
      <c r="EE6" s="33"/>
      <c r="EF6" s="35"/>
      <c r="EG6" s="33"/>
      <c r="EH6" s="33"/>
      <c r="EI6" s="33"/>
      <c r="EJ6" s="33"/>
      <c r="EK6" s="33"/>
      <c r="EL6" s="33"/>
      <c r="EM6" s="32"/>
      <c r="EN6" s="33"/>
      <c r="EO6" s="33"/>
      <c r="EP6" s="33"/>
      <c r="EQ6" s="33"/>
      <c r="ER6" s="33"/>
      <c r="ES6" s="33"/>
      <c r="ET6" s="33"/>
      <c r="EU6" s="34"/>
      <c r="EV6" s="33"/>
      <c r="EW6" s="33"/>
      <c r="EX6" s="33"/>
      <c r="EY6" s="33"/>
      <c r="EZ6" s="35"/>
      <c r="FA6" s="33"/>
      <c r="FB6" s="33"/>
      <c r="FC6" s="33"/>
      <c r="FD6" s="33"/>
      <c r="FE6" s="33"/>
      <c r="FF6" s="33"/>
      <c r="FG6" s="32"/>
      <c r="FH6" s="33"/>
      <c r="FI6" s="33"/>
      <c r="FJ6" s="33"/>
      <c r="FK6" s="33"/>
      <c r="FL6" s="33"/>
      <c r="FM6" s="33"/>
      <c r="FN6" s="33"/>
      <c r="FO6" s="34"/>
      <c r="FP6" s="33"/>
      <c r="FQ6" s="33"/>
      <c r="FR6" s="33"/>
      <c r="FS6" s="33"/>
      <c r="FT6" s="35"/>
      <c r="FU6" s="33"/>
      <c r="FV6" s="33"/>
      <c r="FW6" s="33"/>
      <c r="FX6" s="33"/>
      <c r="FY6" s="33"/>
      <c r="FZ6" s="33"/>
      <c r="GA6" s="32"/>
      <c r="GB6" s="33"/>
      <c r="GC6" s="33"/>
      <c r="GD6" s="33"/>
      <c r="GE6" s="33"/>
      <c r="GF6" s="33"/>
      <c r="GG6" s="33"/>
      <c r="GH6" s="33"/>
      <c r="GI6" s="34"/>
      <c r="GJ6" s="33"/>
      <c r="GK6" s="33"/>
      <c r="GL6" s="33"/>
      <c r="GM6" s="33"/>
      <c r="GN6" s="35"/>
      <c r="GO6" s="33"/>
      <c r="GP6" s="33"/>
      <c r="GQ6" s="33"/>
      <c r="GR6" s="33"/>
      <c r="GS6" s="33"/>
      <c r="GT6" s="33"/>
      <c r="GU6" s="32"/>
      <c r="GV6" s="33"/>
      <c r="GW6" s="33"/>
      <c r="GX6" s="33"/>
      <c r="GY6" s="33"/>
      <c r="GZ6" s="33"/>
      <c r="HA6" s="33"/>
      <c r="HB6" s="33"/>
      <c r="HC6" s="34"/>
      <c r="HD6" s="33"/>
      <c r="HE6" s="33"/>
      <c r="HF6" s="33"/>
      <c r="HG6" s="33"/>
      <c r="HH6" s="35"/>
      <c r="HI6" s="33"/>
      <c r="HJ6" s="33"/>
      <c r="HK6" s="33"/>
      <c r="HL6" s="33"/>
      <c r="HM6" s="33"/>
      <c r="HN6" s="33"/>
      <c r="HO6" s="32"/>
      <c r="HP6" s="33"/>
      <c r="HQ6" s="33"/>
      <c r="HR6" s="33"/>
      <c r="HS6" s="33"/>
      <c r="HT6" s="33"/>
      <c r="HU6" s="33"/>
      <c r="HV6" s="33"/>
      <c r="HW6" s="34"/>
      <c r="HX6" s="33"/>
      <c r="HY6" s="33"/>
      <c r="HZ6" s="33"/>
      <c r="IA6" s="33"/>
      <c r="IB6" s="35"/>
      <c r="IC6" s="33"/>
      <c r="ID6" s="33"/>
      <c r="IE6" s="33"/>
      <c r="IF6" s="33"/>
      <c r="IG6" s="33"/>
      <c r="IH6" s="33"/>
      <c r="II6" s="32"/>
      <c r="IJ6" s="33"/>
      <c r="IK6" s="33"/>
      <c r="IL6" s="33"/>
      <c r="IM6" s="33"/>
      <c r="IN6" s="33"/>
      <c r="IO6" s="33"/>
      <c r="IP6" s="33"/>
      <c r="IQ6" s="34"/>
      <c r="IR6" s="33"/>
      <c r="IS6" s="33"/>
      <c r="IT6" s="33"/>
      <c r="IU6" s="33"/>
      <c r="IV6" s="35"/>
      <c r="IW6" s="33"/>
      <c r="IX6" s="33"/>
      <c r="IY6" s="33"/>
      <c r="IZ6" s="33"/>
      <c r="JA6" s="33"/>
      <c r="JB6" s="33"/>
    </row>
    <row r="7" spans="1:262" s="29" customFormat="1" ht="13.5" customHeight="1">
      <c r="A7" s="23" t="s">
        <v>24</v>
      </c>
      <c r="B7" s="24"/>
      <c r="C7" s="25">
        <v>701595</v>
      </c>
      <c r="D7" s="26"/>
      <c r="E7" s="26"/>
      <c r="F7" s="26"/>
      <c r="G7" s="26"/>
      <c r="H7" s="26"/>
      <c r="I7" s="26"/>
      <c r="J7" s="26"/>
      <c r="K7" s="27"/>
      <c r="L7" s="26"/>
      <c r="M7" s="26"/>
      <c r="N7" s="26"/>
      <c r="O7" s="26"/>
      <c r="P7" s="28"/>
      <c r="Q7" s="26"/>
      <c r="R7" s="26"/>
      <c r="S7" s="26"/>
      <c r="T7" s="26"/>
      <c r="U7" s="26"/>
      <c r="V7" s="26"/>
      <c r="W7" s="25">
        <v>826782</v>
      </c>
      <c r="X7" s="26"/>
      <c r="Y7" s="26"/>
      <c r="Z7" s="26"/>
      <c r="AA7" s="26"/>
      <c r="AB7" s="26"/>
      <c r="AC7" s="26"/>
      <c r="AD7" s="26"/>
      <c r="AE7" s="27"/>
      <c r="AF7" s="26"/>
      <c r="AG7" s="26"/>
      <c r="AH7" s="26"/>
      <c r="AI7" s="26"/>
      <c r="AJ7" s="28"/>
      <c r="AK7" s="26"/>
      <c r="AL7" s="26"/>
      <c r="AM7" s="26"/>
      <c r="AN7" s="26"/>
      <c r="AO7" s="26"/>
      <c r="AP7" s="26"/>
      <c r="AQ7" s="25">
        <v>560603</v>
      </c>
      <c r="AR7" s="26"/>
      <c r="AS7" s="26"/>
      <c r="AT7" s="26"/>
      <c r="AU7" s="26"/>
      <c r="AV7" s="26"/>
      <c r="AW7" s="26"/>
      <c r="AX7" s="26"/>
      <c r="AY7" s="27"/>
      <c r="AZ7" s="26"/>
      <c r="BA7" s="26"/>
      <c r="BB7" s="26"/>
      <c r="BC7" s="26"/>
      <c r="BD7" s="28"/>
      <c r="BE7" s="26"/>
      <c r="BF7" s="26"/>
      <c r="BG7" s="26"/>
      <c r="BH7" s="26"/>
      <c r="BI7" s="26"/>
      <c r="BJ7" s="26"/>
      <c r="BK7" s="25">
        <v>985680</v>
      </c>
      <c r="BL7" s="26"/>
      <c r="BM7" s="26"/>
      <c r="BN7" s="26"/>
      <c r="BO7" s="26"/>
      <c r="BP7" s="26"/>
      <c r="BQ7" s="26"/>
      <c r="BR7" s="26"/>
      <c r="BS7" s="27"/>
      <c r="BT7" s="26"/>
      <c r="BU7" s="26"/>
      <c r="BV7" s="26"/>
      <c r="BW7" s="26"/>
      <c r="BX7" s="28"/>
      <c r="BY7" s="26"/>
      <c r="BZ7" s="26"/>
      <c r="CA7" s="26"/>
      <c r="CB7" s="26"/>
      <c r="CC7" s="26"/>
      <c r="CD7" s="26"/>
      <c r="CE7" s="25"/>
      <c r="CF7" s="26"/>
      <c r="CG7" s="26"/>
      <c r="CH7" s="26"/>
      <c r="CI7" s="26"/>
      <c r="CJ7" s="26"/>
      <c r="CK7" s="26"/>
      <c r="CL7" s="26"/>
      <c r="CM7" s="27"/>
      <c r="CN7" s="26"/>
      <c r="CO7" s="26"/>
      <c r="CP7" s="26"/>
      <c r="CQ7" s="26"/>
      <c r="CR7" s="28"/>
      <c r="CS7" s="26"/>
      <c r="CT7" s="26"/>
      <c r="CU7" s="26"/>
      <c r="CV7" s="26"/>
      <c r="CW7" s="26"/>
      <c r="CX7" s="26"/>
      <c r="CY7" s="25"/>
      <c r="CZ7" s="26"/>
      <c r="DA7" s="26"/>
      <c r="DB7" s="26"/>
      <c r="DC7" s="26"/>
      <c r="DD7" s="26"/>
      <c r="DE7" s="26"/>
      <c r="DF7" s="26"/>
      <c r="DG7" s="27"/>
      <c r="DH7" s="26"/>
      <c r="DI7" s="26"/>
      <c r="DJ7" s="26"/>
      <c r="DK7" s="26"/>
      <c r="DL7" s="28"/>
      <c r="DM7" s="26"/>
      <c r="DN7" s="26"/>
      <c r="DO7" s="26"/>
      <c r="DP7" s="26"/>
      <c r="DQ7" s="26"/>
      <c r="DR7" s="26"/>
      <c r="DS7" s="25"/>
      <c r="DT7" s="26"/>
      <c r="DU7" s="26"/>
      <c r="DV7" s="26"/>
      <c r="DW7" s="26"/>
      <c r="DX7" s="26"/>
      <c r="DY7" s="26"/>
      <c r="DZ7" s="26"/>
      <c r="EA7" s="27"/>
      <c r="EB7" s="26"/>
      <c r="EC7" s="26"/>
      <c r="ED7" s="26"/>
      <c r="EE7" s="26"/>
      <c r="EF7" s="28"/>
      <c r="EG7" s="26"/>
      <c r="EH7" s="26"/>
      <c r="EI7" s="26"/>
      <c r="EJ7" s="26"/>
      <c r="EK7" s="26"/>
      <c r="EL7" s="26"/>
      <c r="EM7" s="25"/>
      <c r="EN7" s="26"/>
      <c r="EO7" s="26"/>
      <c r="EP7" s="26"/>
      <c r="EQ7" s="26"/>
      <c r="ER7" s="26"/>
      <c r="ES7" s="26"/>
      <c r="ET7" s="26"/>
      <c r="EU7" s="27"/>
      <c r="EV7" s="26"/>
      <c r="EW7" s="26"/>
      <c r="EX7" s="26"/>
      <c r="EY7" s="26"/>
      <c r="EZ7" s="28"/>
      <c r="FA7" s="26"/>
      <c r="FB7" s="26"/>
      <c r="FC7" s="26"/>
      <c r="FD7" s="26"/>
      <c r="FE7" s="26"/>
      <c r="FF7" s="26"/>
      <c r="FG7" s="25"/>
      <c r="FH7" s="26"/>
      <c r="FI7" s="26"/>
      <c r="FJ7" s="26"/>
      <c r="FK7" s="26"/>
      <c r="FL7" s="26"/>
      <c r="FM7" s="26"/>
      <c r="FN7" s="26"/>
      <c r="FO7" s="27"/>
      <c r="FP7" s="26"/>
      <c r="FQ7" s="26"/>
      <c r="FR7" s="26"/>
      <c r="FS7" s="26"/>
      <c r="FT7" s="28"/>
      <c r="FU7" s="26"/>
      <c r="FV7" s="26"/>
      <c r="FW7" s="26"/>
      <c r="FX7" s="26"/>
      <c r="FY7" s="26"/>
      <c r="FZ7" s="26"/>
      <c r="GA7" s="25"/>
      <c r="GB7" s="26"/>
      <c r="GC7" s="26"/>
      <c r="GD7" s="26"/>
      <c r="GE7" s="26"/>
      <c r="GF7" s="26"/>
      <c r="GG7" s="26"/>
      <c r="GH7" s="26"/>
      <c r="GI7" s="27"/>
      <c r="GJ7" s="26"/>
      <c r="GK7" s="26"/>
      <c r="GL7" s="26"/>
      <c r="GM7" s="26"/>
      <c r="GN7" s="28"/>
      <c r="GO7" s="26"/>
      <c r="GP7" s="26"/>
      <c r="GQ7" s="26"/>
      <c r="GR7" s="26"/>
      <c r="GS7" s="26"/>
      <c r="GT7" s="26"/>
      <c r="GU7" s="25"/>
      <c r="GV7" s="26"/>
      <c r="GW7" s="26"/>
      <c r="GX7" s="26"/>
      <c r="GY7" s="26"/>
      <c r="GZ7" s="26"/>
      <c r="HA7" s="26"/>
      <c r="HB7" s="26"/>
      <c r="HC7" s="27"/>
      <c r="HD7" s="26"/>
      <c r="HE7" s="26"/>
      <c r="HF7" s="26"/>
      <c r="HG7" s="26"/>
      <c r="HH7" s="28"/>
      <c r="HI7" s="26"/>
      <c r="HJ7" s="26"/>
      <c r="HK7" s="26"/>
      <c r="HL7" s="26"/>
      <c r="HM7" s="26"/>
      <c r="HN7" s="26"/>
      <c r="HO7" s="25"/>
      <c r="HP7" s="26"/>
      <c r="HQ7" s="26"/>
      <c r="HR7" s="26"/>
      <c r="HS7" s="26"/>
      <c r="HT7" s="26"/>
      <c r="HU7" s="26"/>
      <c r="HV7" s="26"/>
      <c r="HW7" s="27"/>
      <c r="HX7" s="26"/>
      <c r="HY7" s="26"/>
      <c r="HZ7" s="26"/>
      <c r="IA7" s="26"/>
      <c r="IB7" s="28"/>
      <c r="IC7" s="26"/>
      <c r="ID7" s="26"/>
      <c r="IE7" s="26"/>
      <c r="IF7" s="26"/>
      <c r="IG7" s="26"/>
      <c r="IH7" s="26"/>
      <c r="II7" s="25"/>
      <c r="IJ7" s="26"/>
      <c r="IK7" s="26"/>
      <c r="IL7" s="26"/>
      <c r="IM7" s="26"/>
      <c r="IN7" s="26"/>
      <c r="IO7" s="26"/>
      <c r="IP7" s="26"/>
      <c r="IQ7" s="27"/>
      <c r="IR7" s="26"/>
      <c r="IS7" s="26"/>
      <c r="IT7" s="26"/>
      <c r="IU7" s="26"/>
      <c r="IV7" s="28"/>
      <c r="IW7" s="26"/>
      <c r="IX7" s="26"/>
      <c r="IY7" s="26"/>
      <c r="IZ7" s="26"/>
      <c r="JA7" s="26"/>
      <c r="JB7" s="26"/>
    </row>
    <row r="8" spans="1:262" s="38" customFormat="1" ht="13.5" customHeight="1">
      <c r="A8" s="30" t="s">
        <v>60</v>
      </c>
      <c r="B8" s="31"/>
      <c r="C8" s="32">
        <v>0.98399999999999999</v>
      </c>
      <c r="D8" s="33"/>
      <c r="E8" s="33"/>
      <c r="F8" s="33"/>
      <c r="G8" s="33"/>
      <c r="H8" s="33"/>
      <c r="I8" s="33"/>
      <c r="J8" s="33"/>
      <c r="K8" s="34"/>
      <c r="L8" s="33"/>
      <c r="M8" s="33"/>
      <c r="N8" s="33"/>
      <c r="O8" s="33"/>
      <c r="P8" s="35"/>
      <c r="Q8" s="33"/>
      <c r="R8" s="33"/>
      <c r="S8" s="33"/>
      <c r="T8" s="33"/>
      <c r="U8" s="33"/>
      <c r="V8" s="33"/>
      <c r="W8" s="346">
        <v>0.96980000000000011</v>
      </c>
      <c r="X8" s="33"/>
      <c r="Y8" s="33"/>
      <c r="Z8" s="33"/>
      <c r="AA8" s="33"/>
      <c r="AB8" s="33"/>
      <c r="AC8" s="33"/>
      <c r="AD8" s="33"/>
      <c r="AE8" s="34"/>
      <c r="AF8" s="33"/>
      <c r="AG8" s="33"/>
      <c r="AH8" s="33"/>
      <c r="AI8" s="33"/>
      <c r="AJ8" s="35"/>
      <c r="AK8" s="33"/>
      <c r="AL8" s="33"/>
      <c r="AM8" s="33"/>
      <c r="AN8" s="33"/>
      <c r="AO8" s="33"/>
      <c r="AP8" s="33"/>
      <c r="AQ8" s="37">
        <v>0.97340000000000004</v>
      </c>
      <c r="AR8" s="33"/>
      <c r="AS8" s="33"/>
      <c r="AT8" s="33"/>
      <c r="AU8" s="33"/>
      <c r="AV8" s="33"/>
      <c r="AW8" s="33"/>
      <c r="AX8" s="33"/>
      <c r="AY8" s="34"/>
      <c r="AZ8" s="33"/>
      <c r="BA8" s="33"/>
      <c r="BB8" s="33"/>
      <c r="BC8" s="33"/>
      <c r="BD8" s="35"/>
      <c r="BE8" s="33"/>
      <c r="BF8" s="33"/>
      <c r="BG8" s="33"/>
      <c r="BH8" s="33"/>
      <c r="BI8" s="33"/>
      <c r="BJ8" s="33"/>
      <c r="BK8" s="37">
        <f>BK7/BK5</f>
        <v>0.97945945301390869</v>
      </c>
      <c r="BL8" s="33"/>
      <c r="BM8" s="33"/>
      <c r="BN8" s="33"/>
      <c r="BO8" s="33"/>
      <c r="BP8" s="33"/>
      <c r="BQ8" s="33"/>
      <c r="BR8" s="33"/>
      <c r="BS8" s="34"/>
      <c r="BT8" s="33"/>
      <c r="BU8" s="33"/>
      <c r="BV8" s="33"/>
      <c r="BW8" s="33"/>
      <c r="BX8" s="35"/>
      <c r="BY8" s="33"/>
      <c r="BZ8" s="33"/>
      <c r="CA8" s="33"/>
      <c r="CB8" s="33"/>
      <c r="CC8" s="33"/>
      <c r="CD8" s="33"/>
      <c r="CE8" s="32"/>
      <c r="CF8" s="33"/>
      <c r="CG8" s="33"/>
      <c r="CH8" s="33"/>
      <c r="CI8" s="33"/>
      <c r="CJ8" s="33"/>
      <c r="CK8" s="33"/>
      <c r="CL8" s="33"/>
      <c r="CM8" s="34"/>
      <c r="CN8" s="33"/>
      <c r="CO8" s="33"/>
      <c r="CP8" s="33"/>
      <c r="CQ8" s="33"/>
      <c r="CR8" s="35"/>
      <c r="CS8" s="33"/>
      <c r="CT8" s="33"/>
      <c r="CU8" s="33"/>
      <c r="CV8" s="33"/>
      <c r="CW8" s="33"/>
      <c r="CX8" s="33"/>
      <c r="CY8" s="32"/>
      <c r="CZ8" s="33"/>
      <c r="DA8" s="33"/>
      <c r="DB8" s="33"/>
      <c r="DC8" s="33"/>
      <c r="DD8" s="33"/>
      <c r="DE8" s="33"/>
      <c r="DF8" s="33"/>
      <c r="DG8" s="34"/>
      <c r="DH8" s="33"/>
      <c r="DI8" s="33"/>
      <c r="DJ8" s="33"/>
      <c r="DK8" s="33"/>
      <c r="DL8" s="35"/>
      <c r="DM8" s="33"/>
      <c r="DN8" s="33"/>
      <c r="DO8" s="33"/>
      <c r="DP8" s="33"/>
      <c r="DQ8" s="33"/>
      <c r="DR8" s="33"/>
      <c r="DS8" s="32"/>
      <c r="DT8" s="33"/>
      <c r="DU8" s="33"/>
      <c r="DV8" s="33"/>
      <c r="DW8" s="33"/>
      <c r="DX8" s="33"/>
      <c r="DY8" s="33"/>
      <c r="DZ8" s="33"/>
      <c r="EA8" s="34"/>
      <c r="EB8" s="33"/>
      <c r="EC8" s="33"/>
      <c r="ED8" s="33"/>
      <c r="EE8" s="33"/>
      <c r="EF8" s="35"/>
      <c r="EG8" s="33"/>
      <c r="EH8" s="33"/>
      <c r="EI8" s="33"/>
      <c r="EJ8" s="33"/>
      <c r="EK8" s="33"/>
      <c r="EL8" s="33"/>
      <c r="EM8" s="32"/>
      <c r="EN8" s="33"/>
      <c r="EO8" s="33"/>
      <c r="EP8" s="33"/>
      <c r="EQ8" s="33"/>
      <c r="ER8" s="33"/>
      <c r="ES8" s="33"/>
      <c r="ET8" s="33"/>
      <c r="EU8" s="34"/>
      <c r="EV8" s="33"/>
      <c r="EW8" s="33"/>
      <c r="EX8" s="33"/>
      <c r="EY8" s="33"/>
      <c r="EZ8" s="35"/>
      <c r="FA8" s="33"/>
      <c r="FB8" s="33"/>
      <c r="FC8" s="33"/>
      <c r="FD8" s="33"/>
      <c r="FE8" s="33"/>
      <c r="FF8" s="33"/>
      <c r="FG8" s="32"/>
      <c r="FH8" s="33"/>
      <c r="FI8" s="33"/>
      <c r="FJ8" s="33"/>
      <c r="FK8" s="33"/>
      <c r="FL8" s="33"/>
      <c r="FM8" s="33"/>
      <c r="FN8" s="33"/>
      <c r="FO8" s="34"/>
      <c r="FP8" s="33"/>
      <c r="FQ8" s="33"/>
      <c r="FR8" s="33"/>
      <c r="FS8" s="33"/>
      <c r="FT8" s="35"/>
      <c r="FU8" s="33"/>
      <c r="FV8" s="33"/>
      <c r="FW8" s="33"/>
      <c r="FX8" s="33"/>
      <c r="FY8" s="33"/>
      <c r="FZ8" s="33"/>
      <c r="GA8" s="32"/>
      <c r="GB8" s="33"/>
      <c r="GC8" s="33"/>
      <c r="GD8" s="33"/>
      <c r="GE8" s="33"/>
      <c r="GF8" s="33"/>
      <c r="GG8" s="33"/>
      <c r="GH8" s="33"/>
      <c r="GI8" s="34"/>
      <c r="GJ8" s="33"/>
      <c r="GK8" s="33"/>
      <c r="GL8" s="33"/>
      <c r="GM8" s="33"/>
      <c r="GN8" s="35"/>
      <c r="GO8" s="33"/>
      <c r="GP8" s="33"/>
      <c r="GQ8" s="33"/>
      <c r="GR8" s="33"/>
      <c r="GS8" s="33"/>
      <c r="GT8" s="33"/>
      <c r="GU8" s="32"/>
      <c r="GV8" s="33"/>
      <c r="GW8" s="33"/>
      <c r="GX8" s="33"/>
      <c r="GY8" s="33"/>
      <c r="GZ8" s="33"/>
      <c r="HA8" s="33"/>
      <c r="HB8" s="33"/>
      <c r="HC8" s="34"/>
      <c r="HD8" s="33"/>
      <c r="HE8" s="33"/>
      <c r="HF8" s="33"/>
      <c r="HG8" s="33"/>
      <c r="HH8" s="35"/>
      <c r="HI8" s="33"/>
      <c r="HJ8" s="33"/>
      <c r="HK8" s="33"/>
      <c r="HL8" s="33"/>
      <c r="HM8" s="33"/>
      <c r="HN8" s="33"/>
      <c r="HO8" s="32"/>
      <c r="HP8" s="33"/>
      <c r="HQ8" s="33"/>
      <c r="HR8" s="33"/>
      <c r="HS8" s="33"/>
      <c r="HT8" s="33"/>
      <c r="HU8" s="33"/>
      <c r="HV8" s="33"/>
      <c r="HW8" s="34"/>
      <c r="HX8" s="33"/>
      <c r="HY8" s="33"/>
      <c r="HZ8" s="33"/>
      <c r="IA8" s="33"/>
      <c r="IB8" s="35"/>
      <c r="IC8" s="33"/>
      <c r="ID8" s="33"/>
      <c r="IE8" s="33"/>
      <c r="IF8" s="33"/>
      <c r="IG8" s="33"/>
      <c r="IH8" s="33"/>
      <c r="II8" s="32"/>
      <c r="IJ8" s="33"/>
      <c r="IK8" s="33"/>
      <c r="IL8" s="33"/>
      <c r="IM8" s="33"/>
      <c r="IN8" s="33"/>
      <c r="IO8" s="33"/>
      <c r="IP8" s="33"/>
      <c r="IQ8" s="34"/>
      <c r="IR8" s="33"/>
      <c r="IS8" s="33"/>
      <c r="IT8" s="33"/>
      <c r="IU8" s="33"/>
      <c r="IV8" s="35"/>
      <c r="IW8" s="33"/>
      <c r="IX8" s="33"/>
      <c r="IY8" s="33"/>
      <c r="IZ8" s="33"/>
      <c r="JA8" s="33"/>
      <c r="JB8" s="33"/>
    </row>
    <row r="9" spans="1:262" ht="13.5" customHeight="1">
      <c r="A9" s="18" t="s">
        <v>6</v>
      </c>
      <c r="B9" s="18"/>
      <c r="C9" s="6"/>
      <c r="D9" s="20"/>
      <c r="E9" s="20"/>
      <c r="F9" s="33"/>
      <c r="G9" s="20"/>
      <c r="H9" s="20"/>
      <c r="I9" s="20"/>
      <c r="J9" s="20"/>
      <c r="K9" s="21"/>
      <c r="L9" s="20"/>
      <c r="M9" s="20"/>
      <c r="N9" s="20"/>
      <c r="O9" s="20"/>
      <c r="P9" s="22"/>
      <c r="Q9" s="20"/>
      <c r="R9" s="20"/>
      <c r="S9" s="20"/>
      <c r="T9" s="20"/>
      <c r="U9" s="20"/>
      <c r="V9" s="20"/>
      <c r="W9" s="6"/>
      <c r="X9" s="20"/>
      <c r="Y9" s="20"/>
      <c r="Z9" s="33"/>
      <c r="AA9" s="20"/>
      <c r="AB9" s="176"/>
      <c r="AC9" s="33"/>
      <c r="AD9" s="20"/>
      <c r="AE9" s="21"/>
      <c r="AF9" s="20"/>
      <c r="AG9" s="20"/>
      <c r="AH9" s="20"/>
      <c r="AI9" s="20"/>
      <c r="AJ9" s="22"/>
      <c r="AK9" s="20"/>
      <c r="AL9" s="20"/>
      <c r="AM9" s="20"/>
      <c r="AN9" s="20"/>
      <c r="AO9" s="20"/>
      <c r="AP9" s="20"/>
      <c r="AQ9" s="39" t="s">
        <v>1487</v>
      </c>
      <c r="AR9" s="20"/>
      <c r="AS9" s="20"/>
      <c r="AT9" s="33"/>
      <c r="AU9" s="20"/>
      <c r="AV9" s="20"/>
      <c r="AW9" s="33"/>
      <c r="AX9" s="20"/>
      <c r="AY9" s="21"/>
      <c r="AZ9" s="20"/>
      <c r="BA9" s="20"/>
      <c r="BB9" s="20"/>
      <c r="BC9" s="20"/>
      <c r="BD9" s="22"/>
      <c r="BE9" s="20"/>
      <c r="BF9" s="20"/>
      <c r="BG9" s="20"/>
      <c r="BH9" s="20"/>
      <c r="BI9" s="20"/>
      <c r="BJ9" s="20"/>
      <c r="BK9" s="39" t="s">
        <v>1683</v>
      </c>
      <c r="BL9" s="20"/>
      <c r="BM9" s="20"/>
      <c r="BN9" s="20"/>
      <c r="BO9" s="20"/>
      <c r="BP9" s="20"/>
      <c r="BQ9" s="20"/>
      <c r="BR9" s="20"/>
      <c r="BS9" s="21"/>
      <c r="BT9" s="20"/>
      <c r="BU9" s="20"/>
      <c r="BV9" s="20"/>
      <c r="BW9" s="20"/>
      <c r="BX9" s="22"/>
      <c r="BY9" s="20"/>
      <c r="BZ9" s="20"/>
      <c r="CA9" s="20"/>
      <c r="CB9" s="20"/>
      <c r="CC9" s="20"/>
      <c r="CD9" s="20"/>
      <c r="CE9" s="6"/>
      <c r="CF9" s="20"/>
      <c r="CG9" s="20"/>
      <c r="CH9" s="20"/>
      <c r="CI9" s="20"/>
      <c r="CJ9" s="20"/>
      <c r="CK9" s="20"/>
      <c r="CL9" s="20"/>
      <c r="CM9" s="21"/>
      <c r="CN9" s="20"/>
      <c r="CO9" s="20"/>
      <c r="CP9" s="20"/>
      <c r="CQ9" s="20"/>
      <c r="CR9" s="22"/>
      <c r="CS9" s="20"/>
      <c r="CT9" s="20"/>
      <c r="CU9" s="20"/>
      <c r="CV9" s="20"/>
      <c r="CW9" s="20"/>
      <c r="CX9" s="20"/>
      <c r="CY9" s="6"/>
      <c r="CZ9" s="20"/>
      <c r="DA9" s="20"/>
      <c r="DB9" s="20"/>
      <c r="DC9" s="20"/>
      <c r="DD9" s="20"/>
      <c r="DE9" s="20"/>
      <c r="DF9" s="20"/>
      <c r="DG9" s="21"/>
      <c r="DH9" s="20"/>
      <c r="DI9" s="20"/>
      <c r="DJ9" s="20"/>
      <c r="DK9" s="20"/>
      <c r="DL9" s="22"/>
      <c r="DM9" s="20"/>
      <c r="DN9" s="20"/>
      <c r="DO9" s="20"/>
      <c r="DP9" s="20"/>
      <c r="DQ9" s="20"/>
      <c r="DR9" s="20"/>
      <c r="DS9" s="6"/>
      <c r="DT9" s="20"/>
      <c r="DU9" s="20"/>
      <c r="DV9" s="20"/>
      <c r="DW9" s="20"/>
      <c r="DX9" s="20"/>
      <c r="DY9" s="20"/>
      <c r="DZ9" s="20"/>
      <c r="EA9" s="21"/>
      <c r="EB9" s="20"/>
      <c r="EC9" s="20"/>
      <c r="ED9" s="20"/>
      <c r="EE9" s="20"/>
      <c r="EF9" s="22"/>
      <c r="EG9" s="20"/>
      <c r="EH9" s="20"/>
      <c r="EI9" s="20"/>
      <c r="EJ9" s="20"/>
      <c r="EK9" s="20"/>
      <c r="EL9" s="20"/>
      <c r="EM9" s="6"/>
      <c r="EN9" s="20"/>
      <c r="EO9" s="20"/>
      <c r="EP9" s="20"/>
      <c r="EQ9" s="20"/>
      <c r="ER9" s="20"/>
      <c r="ES9" s="20"/>
      <c r="ET9" s="20"/>
      <c r="EU9" s="21"/>
      <c r="EV9" s="20"/>
      <c r="EW9" s="20"/>
      <c r="EX9" s="20"/>
      <c r="EY9" s="20"/>
      <c r="EZ9" s="22"/>
      <c r="FA9" s="20"/>
      <c r="FB9" s="20"/>
      <c r="FC9" s="20"/>
      <c r="FD9" s="20"/>
      <c r="FE9" s="20"/>
      <c r="FF9" s="20"/>
      <c r="FG9" s="6"/>
      <c r="FH9" s="20"/>
      <c r="FI9" s="20"/>
      <c r="FJ9" s="20"/>
      <c r="FK9" s="20"/>
      <c r="FL9" s="20"/>
      <c r="FM9" s="20"/>
      <c r="FN9" s="20"/>
      <c r="FO9" s="21"/>
      <c r="FP9" s="20"/>
      <c r="FQ9" s="20"/>
      <c r="FR9" s="20"/>
      <c r="FS9" s="20"/>
      <c r="FT9" s="22"/>
      <c r="FU9" s="20"/>
      <c r="FV9" s="20"/>
      <c r="FW9" s="20"/>
      <c r="FX9" s="20"/>
      <c r="FY9" s="20"/>
      <c r="FZ9" s="20"/>
      <c r="GA9" s="6"/>
      <c r="GB9" s="20"/>
      <c r="GC9" s="20"/>
      <c r="GD9" s="20"/>
      <c r="GE9" s="20"/>
      <c r="GF9" s="20"/>
      <c r="GG9" s="20"/>
      <c r="GH9" s="20"/>
      <c r="GI9" s="21"/>
      <c r="GJ9" s="20"/>
      <c r="GK9" s="20"/>
      <c r="GL9" s="20"/>
      <c r="GM9" s="20"/>
      <c r="GN9" s="22"/>
      <c r="GO9" s="20"/>
      <c r="GP9" s="20"/>
      <c r="GQ9" s="20"/>
      <c r="GR9" s="20"/>
      <c r="GS9" s="20"/>
      <c r="GT9" s="20"/>
      <c r="GU9" s="6"/>
      <c r="GV9" s="20"/>
      <c r="GW9" s="20"/>
      <c r="GX9" s="20"/>
      <c r="GY9" s="20"/>
      <c r="GZ9" s="20"/>
      <c r="HA9" s="20"/>
      <c r="HB9" s="20"/>
      <c r="HC9" s="21"/>
      <c r="HD9" s="20"/>
      <c r="HE9" s="20"/>
      <c r="HF9" s="20"/>
      <c r="HG9" s="20"/>
      <c r="HH9" s="22"/>
      <c r="HI9" s="20"/>
      <c r="HJ9" s="20"/>
      <c r="HK9" s="20"/>
      <c r="HL9" s="20"/>
      <c r="HM9" s="20"/>
      <c r="HN9" s="20"/>
      <c r="HO9" s="6"/>
      <c r="HP9" s="20"/>
      <c r="HQ9" s="20"/>
      <c r="HR9" s="20"/>
      <c r="HS9" s="20"/>
      <c r="HT9" s="20"/>
      <c r="HU9" s="20"/>
      <c r="HV9" s="20"/>
      <c r="HW9" s="21"/>
      <c r="HX9" s="20"/>
      <c r="HY9" s="20"/>
      <c r="HZ9" s="20"/>
      <c r="IA9" s="20"/>
      <c r="IB9" s="22"/>
      <c r="IC9" s="20"/>
      <c r="ID9" s="20"/>
      <c r="IE9" s="20"/>
      <c r="IF9" s="20"/>
      <c r="IG9" s="20"/>
      <c r="IH9" s="20"/>
      <c r="II9" s="6"/>
      <c r="IJ9" s="20"/>
      <c r="IK9" s="20"/>
      <c r="IL9" s="20"/>
      <c r="IM9" s="20"/>
      <c r="IN9" s="20"/>
      <c r="IO9" s="20"/>
      <c r="IP9" s="20"/>
      <c r="IQ9" s="21"/>
      <c r="IR9" s="20"/>
      <c r="IS9" s="20"/>
      <c r="IT9" s="20"/>
      <c r="IU9" s="20"/>
      <c r="IV9" s="22"/>
      <c r="IW9" s="20"/>
      <c r="IX9" s="20"/>
      <c r="IY9" s="20"/>
      <c r="IZ9" s="20"/>
      <c r="JA9" s="20"/>
      <c r="JB9" s="20"/>
    </row>
    <row r="10" spans="1:262" ht="31.5" customHeight="1">
      <c r="A10" s="40" t="s">
        <v>126</v>
      </c>
      <c r="B10" s="40" t="s">
        <v>33</v>
      </c>
      <c r="C10" s="41" t="s">
        <v>31</v>
      </c>
      <c r="D10" s="40" t="s">
        <v>30</v>
      </c>
      <c r="E10" s="40" t="s">
        <v>25</v>
      </c>
      <c r="F10" s="40" t="s">
        <v>26</v>
      </c>
      <c r="G10" s="40" t="s">
        <v>27</v>
      </c>
      <c r="H10" s="40" t="s">
        <v>28</v>
      </c>
      <c r="I10" s="40" t="s">
        <v>29</v>
      </c>
      <c r="J10" s="40" t="s">
        <v>27</v>
      </c>
      <c r="K10" s="42" t="s">
        <v>100</v>
      </c>
      <c r="L10" s="43" t="s">
        <v>56</v>
      </c>
      <c r="M10" s="43" t="s">
        <v>101</v>
      </c>
      <c r="N10" s="43" t="s">
        <v>102</v>
      </c>
      <c r="O10" s="43" t="s">
        <v>103</v>
      </c>
      <c r="P10" s="44" t="s">
        <v>104</v>
      </c>
      <c r="Q10" s="45" t="s">
        <v>105</v>
      </c>
      <c r="R10" s="45" t="s">
        <v>57</v>
      </c>
      <c r="S10" s="45" t="s">
        <v>106</v>
      </c>
      <c r="T10" s="45" t="s">
        <v>107</v>
      </c>
      <c r="U10" s="45" t="s">
        <v>108</v>
      </c>
      <c r="V10" s="45" t="s">
        <v>130</v>
      </c>
      <c r="W10" s="41" t="s">
        <v>31</v>
      </c>
      <c r="X10" s="40" t="s">
        <v>30</v>
      </c>
      <c r="Y10" s="40" t="s">
        <v>25</v>
      </c>
      <c r="Z10" s="40" t="s">
        <v>26</v>
      </c>
      <c r="AA10" s="40" t="s">
        <v>27</v>
      </c>
      <c r="AB10" s="40" t="s">
        <v>28</v>
      </c>
      <c r="AC10" s="40" t="s">
        <v>29</v>
      </c>
      <c r="AD10" s="40" t="s">
        <v>27</v>
      </c>
      <c r="AE10" s="42" t="s">
        <v>100</v>
      </c>
      <c r="AF10" s="43" t="s">
        <v>56</v>
      </c>
      <c r="AG10" s="43" t="s">
        <v>101</v>
      </c>
      <c r="AH10" s="43" t="s">
        <v>102</v>
      </c>
      <c r="AI10" s="43" t="s">
        <v>103</v>
      </c>
      <c r="AJ10" s="44" t="s">
        <v>104</v>
      </c>
      <c r="AK10" s="45" t="s">
        <v>105</v>
      </c>
      <c r="AL10" s="45" t="s">
        <v>57</v>
      </c>
      <c r="AM10" s="45" t="s">
        <v>106</v>
      </c>
      <c r="AN10" s="45" t="s">
        <v>107</v>
      </c>
      <c r="AO10" s="45" t="s">
        <v>108</v>
      </c>
      <c r="AP10" s="45" t="s">
        <v>130</v>
      </c>
      <c r="AQ10" s="41" t="s">
        <v>31</v>
      </c>
      <c r="AR10" s="40" t="s">
        <v>30</v>
      </c>
      <c r="AS10" s="40" t="s">
        <v>25</v>
      </c>
      <c r="AT10" s="40" t="s">
        <v>26</v>
      </c>
      <c r="AU10" s="40" t="s">
        <v>27</v>
      </c>
      <c r="AV10" s="40" t="s">
        <v>28</v>
      </c>
      <c r="AW10" s="40" t="s">
        <v>29</v>
      </c>
      <c r="AX10" s="40" t="s">
        <v>27</v>
      </c>
      <c r="AY10" s="42" t="s">
        <v>100</v>
      </c>
      <c r="AZ10" s="43" t="s">
        <v>56</v>
      </c>
      <c r="BA10" s="43" t="s">
        <v>101</v>
      </c>
      <c r="BB10" s="43" t="s">
        <v>102</v>
      </c>
      <c r="BC10" s="43" t="s">
        <v>103</v>
      </c>
      <c r="BD10" s="44" t="s">
        <v>104</v>
      </c>
      <c r="BE10" s="45" t="s">
        <v>105</v>
      </c>
      <c r="BF10" s="45" t="s">
        <v>57</v>
      </c>
      <c r="BG10" s="45" t="s">
        <v>106</v>
      </c>
      <c r="BH10" s="45" t="s">
        <v>107</v>
      </c>
      <c r="BI10" s="45" t="s">
        <v>108</v>
      </c>
      <c r="BJ10" s="45" t="s">
        <v>130</v>
      </c>
      <c r="BK10" s="41" t="s">
        <v>31</v>
      </c>
      <c r="BL10" s="40" t="s">
        <v>30</v>
      </c>
      <c r="BM10" s="40" t="s">
        <v>25</v>
      </c>
      <c r="BN10" s="40" t="s">
        <v>26</v>
      </c>
      <c r="BO10" s="40" t="s">
        <v>27</v>
      </c>
      <c r="BP10" s="40" t="s">
        <v>28</v>
      </c>
      <c r="BQ10" s="40" t="s">
        <v>29</v>
      </c>
      <c r="BR10" s="40" t="s">
        <v>27</v>
      </c>
      <c r="BS10" s="42" t="s">
        <v>100</v>
      </c>
      <c r="BT10" s="43" t="s">
        <v>56</v>
      </c>
      <c r="BU10" s="43" t="s">
        <v>101</v>
      </c>
      <c r="BV10" s="43" t="s">
        <v>102</v>
      </c>
      <c r="BW10" s="43" t="s">
        <v>103</v>
      </c>
      <c r="BX10" s="44" t="s">
        <v>104</v>
      </c>
      <c r="BY10" s="45" t="s">
        <v>105</v>
      </c>
      <c r="BZ10" s="45" t="s">
        <v>57</v>
      </c>
      <c r="CA10" s="45" t="s">
        <v>106</v>
      </c>
      <c r="CB10" s="45" t="s">
        <v>107</v>
      </c>
      <c r="CC10" s="45" t="s">
        <v>108</v>
      </c>
      <c r="CD10" s="45" t="s">
        <v>130</v>
      </c>
      <c r="CE10" s="41" t="s">
        <v>31</v>
      </c>
      <c r="CF10" s="40" t="s">
        <v>30</v>
      </c>
      <c r="CG10" s="40" t="s">
        <v>25</v>
      </c>
      <c r="CH10" s="40" t="s">
        <v>26</v>
      </c>
      <c r="CI10" s="40" t="s">
        <v>27</v>
      </c>
      <c r="CJ10" s="40" t="s">
        <v>28</v>
      </c>
      <c r="CK10" s="40" t="s">
        <v>29</v>
      </c>
      <c r="CL10" s="40" t="s">
        <v>27</v>
      </c>
      <c r="CM10" s="42" t="s">
        <v>100</v>
      </c>
      <c r="CN10" s="43" t="s">
        <v>56</v>
      </c>
      <c r="CO10" s="43" t="s">
        <v>101</v>
      </c>
      <c r="CP10" s="43" t="s">
        <v>102</v>
      </c>
      <c r="CQ10" s="43" t="s">
        <v>103</v>
      </c>
      <c r="CR10" s="44" t="s">
        <v>104</v>
      </c>
      <c r="CS10" s="45" t="s">
        <v>105</v>
      </c>
      <c r="CT10" s="45" t="s">
        <v>57</v>
      </c>
      <c r="CU10" s="45" t="s">
        <v>106</v>
      </c>
      <c r="CV10" s="45" t="s">
        <v>107</v>
      </c>
      <c r="CW10" s="45" t="s">
        <v>108</v>
      </c>
      <c r="CX10" s="45" t="s">
        <v>130</v>
      </c>
      <c r="CY10" s="41" t="s">
        <v>31</v>
      </c>
      <c r="CZ10" s="40" t="s">
        <v>30</v>
      </c>
      <c r="DA10" s="40" t="s">
        <v>25</v>
      </c>
      <c r="DB10" s="40" t="s">
        <v>26</v>
      </c>
      <c r="DC10" s="40" t="s">
        <v>27</v>
      </c>
      <c r="DD10" s="40" t="s">
        <v>28</v>
      </c>
      <c r="DE10" s="40" t="s">
        <v>29</v>
      </c>
      <c r="DF10" s="40" t="s">
        <v>27</v>
      </c>
      <c r="DG10" s="42" t="s">
        <v>100</v>
      </c>
      <c r="DH10" s="43" t="s">
        <v>56</v>
      </c>
      <c r="DI10" s="43" t="s">
        <v>101</v>
      </c>
      <c r="DJ10" s="43" t="s">
        <v>102</v>
      </c>
      <c r="DK10" s="43" t="s">
        <v>103</v>
      </c>
      <c r="DL10" s="44" t="s">
        <v>104</v>
      </c>
      <c r="DM10" s="45" t="s">
        <v>105</v>
      </c>
      <c r="DN10" s="45" t="s">
        <v>57</v>
      </c>
      <c r="DO10" s="45" t="s">
        <v>106</v>
      </c>
      <c r="DP10" s="45" t="s">
        <v>107</v>
      </c>
      <c r="DQ10" s="45" t="s">
        <v>108</v>
      </c>
      <c r="DR10" s="45" t="s">
        <v>130</v>
      </c>
      <c r="DS10" s="41" t="s">
        <v>31</v>
      </c>
      <c r="DT10" s="40" t="s">
        <v>30</v>
      </c>
      <c r="DU10" s="40" t="s">
        <v>25</v>
      </c>
      <c r="DV10" s="40" t="s">
        <v>26</v>
      </c>
      <c r="DW10" s="40" t="s">
        <v>27</v>
      </c>
      <c r="DX10" s="40" t="s">
        <v>28</v>
      </c>
      <c r="DY10" s="40" t="s">
        <v>29</v>
      </c>
      <c r="DZ10" s="40" t="s">
        <v>27</v>
      </c>
      <c r="EA10" s="42" t="s">
        <v>100</v>
      </c>
      <c r="EB10" s="43" t="s">
        <v>56</v>
      </c>
      <c r="EC10" s="43" t="s">
        <v>101</v>
      </c>
      <c r="ED10" s="43" t="s">
        <v>102</v>
      </c>
      <c r="EE10" s="43" t="s">
        <v>103</v>
      </c>
      <c r="EF10" s="44" t="s">
        <v>104</v>
      </c>
      <c r="EG10" s="45" t="s">
        <v>105</v>
      </c>
      <c r="EH10" s="45" t="s">
        <v>57</v>
      </c>
      <c r="EI10" s="45" t="s">
        <v>106</v>
      </c>
      <c r="EJ10" s="45" t="s">
        <v>107</v>
      </c>
      <c r="EK10" s="45" t="s">
        <v>108</v>
      </c>
      <c r="EL10" s="45" t="s">
        <v>130</v>
      </c>
      <c r="EM10" s="41" t="s">
        <v>31</v>
      </c>
      <c r="EN10" s="40" t="s">
        <v>30</v>
      </c>
      <c r="EO10" s="40" t="s">
        <v>25</v>
      </c>
      <c r="EP10" s="40" t="s">
        <v>26</v>
      </c>
      <c r="EQ10" s="40" t="s">
        <v>27</v>
      </c>
      <c r="ER10" s="40" t="s">
        <v>28</v>
      </c>
      <c r="ES10" s="40" t="s">
        <v>29</v>
      </c>
      <c r="ET10" s="40" t="s">
        <v>27</v>
      </c>
      <c r="EU10" s="42" t="s">
        <v>100</v>
      </c>
      <c r="EV10" s="43" t="s">
        <v>56</v>
      </c>
      <c r="EW10" s="43" t="s">
        <v>101</v>
      </c>
      <c r="EX10" s="43" t="s">
        <v>102</v>
      </c>
      <c r="EY10" s="43" t="s">
        <v>103</v>
      </c>
      <c r="EZ10" s="44" t="s">
        <v>104</v>
      </c>
      <c r="FA10" s="45" t="s">
        <v>105</v>
      </c>
      <c r="FB10" s="45" t="s">
        <v>57</v>
      </c>
      <c r="FC10" s="45" t="s">
        <v>106</v>
      </c>
      <c r="FD10" s="45" t="s">
        <v>107</v>
      </c>
      <c r="FE10" s="45" t="s">
        <v>108</v>
      </c>
      <c r="FF10" s="45" t="s">
        <v>130</v>
      </c>
      <c r="FG10" s="41" t="s">
        <v>31</v>
      </c>
      <c r="FH10" s="40" t="s">
        <v>30</v>
      </c>
      <c r="FI10" s="40" t="s">
        <v>25</v>
      </c>
      <c r="FJ10" s="40" t="s">
        <v>26</v>
      </c>
      <c r="FK10" s="40" t="s">
        <v>27</v>
      </c>
      <c r="FL10" s="40" t="s">
        <v>28</v>
      </c>
      <c r="FM10" s="40" t="s">
        <v>29</v>
      </c>
      <c r="FN10" s="40" t="s">
        <v>27</v>
      </c>
      <c r="FO10" s="42" t="s">
        <v>100</v>
      </c>
      <c r="FP10" s="43" t="s">
        <v>56</v>
      </c>
      <c r="FQ10" s="43" t="s">
        <v>101</v>
      </c>
      <c r="FR10" s="43" t="s">
        <v>102</v>
      </c>
      <c r="FS10" s="43" t="s">
        <v>103</v>
      </c>
      <c r="FT10" s="44" t="s">
        <v>104</v>
      </c>
      <c r="FU10" s="45" t="s">
        <v>105</v>
      </c>
      <c r="FV10" s="45" t="s">
        <v>57</v>
      </c>
      <c r="FW10" s="45" t="s">
        <v>106</v>
      </c>
      <c r="FX10" s="45" t="s">
        <v>107</v>
      </c>
      <c r="FY10" s="45" t="s">
        <v>108</v>
      </c>
      <c r="FZ10" s="45" t="s">
        <v>130</v>
      </c>
      <c r="GA10" s="41" t="s">
        <v>31</v>
      </c>
      <c r="GB10" s="40" t="s">
        <v>30</v>
      </c>
      <c r="GC10" s="40" t="s">
        <v>25</v>
      </c>
      <c r="GD10" s="40" t="s">
        <v>26</v>
      </c>
      <c r="GE10" s="40" t="s">
        <v>27</v>
      </c>
      <c r="GF10" s="40" t="s">
        <v>28</v>
      </c>
      <c r="GG10" s="40" t="s">
        <v>29</v>
      </c>
      <c r="GH10" s="40" t="s">
        <v>27</v>
      </c>
      <c r="GI10" s="42" t="s">
        <v>100</v>
      </c>
      <c r="GJ10" s="43" t="s">
        <v>56</v>
      </c>
      <c r="GK10" s="43" t="s">
        <v>101</v>
      </c>
      <c r="GL10" s="43" t="s">
        <v>102</v>
      </c>
      <c r="GM10" s="43" t="s">
        <v>103</v>
      </c>
      <c r="GN10" s="44" t="s">
        <v>104</v>
      </c>
      <c r="GO10" s="45" t="s">
        <v>105</v>
      </c>
      <c r="GP10" s="45" t="s">
        <v>57</v>
      </c>
      <c r="GQ10" s="45" t="s">
        <v>106</v>
      </c>
      <c r="GR10" s="45" t="s">
        <v>107</v>
      </c>
      <c r="GS10" s="45" t="s">
        <v>108</v>
      </c>
      <c r="GT10" s="45" t="s">
        <v>130</v>
      </c>
      <c r="GU10" s="41" t="s">
        <v>31</v>
      </c>
      <c r="GV10" s="40" t="s">
        <v>30</v>
      </c>
      <c r="GW10" s="40" t="s">
        <v>25</v>
      </c>
      <c r="GX10" s="40" t="s">
        <v>26</v>
      </c>
      <c r="GY10" s="40" t="s">
        <v>27</v>
      </c>
      <c r="GZ10" s="40" t="s">
        <v>28</v>
      </c>
      <c r="HA10" s="40" t="s">
        <v>29</v>
      </c>
      <c r="HB10" s="40" t="s">
        <v>27</v>
      </c>
      <c r="HC10" s="42" t="s">
        <v>100</v>
      </c>
      <c r="HD10" s="43" t="s">
        <v>56</v>
      </c>
      <c r="HE10" s="43" t="s">
        <v>101</v>
      </c>
      <c r="HF10" s="43" t="s">
        <v>102</v>
      </c>
      <c r="HG10" s="43" t="s">
        <v>103</v>
      </c>
      <c r="HH10" s="44" t="s">
        <v>104</v>
      </c>
      <c r="HI10" s="45" t="s">
        <v>105</v>
      </c>
      <c r="HJ10" s="45" t="s">
        <v>57</v>
      </c>
      <c r="HK10" s="45" t="s">
        <v>106</v>
      </c>
      <c r="HL10" s="45" t="s">
        <v>107</v>
      </c>
      <c r="HM10" s="45" t="s">
        <v>108</v>
      </c>
      <c r="HN10" s="45" t="s">
        <v>130</v>
      </c>
      <c r="HO10" s="41" t="s">
        <v>31</v>
      </c>
      <c r="HP10" s="40" t="s">
        <v>30</v>
      </c>
      <c r="HQ10" s="40" t="s">
        <v>25</v>
      </c>
      <c r="HR10" s="40" t="s">
        <v>26</v>
      </c>
      <c r="HS10" s="40" t="s">
        <v>27</v>
      </c>
      <c r="HT10" s="40" t="s">
        <v>28</v>
      </c>
      <c r="HU10" s="40" t="s">
        <v>29</v>
      </c>
      <c r="HV10" s="40" t="s">
        <v>27</v>
      </c>
      <c r="HW10" s="42" t="s">
        <v>100</v>
      </c>
      <c r="HX10" s="43" t="s">
        <v>56</v>
      </c>
      <c r="HY10" s="43" t="s">
        <v>101</v>
      </c>
      <c r="HZ10" s="43" t="s">
        <v>102</v>
      </c>
      <c r="IA10" s="43" t="s">
        <v>103</v>
      </c>
      <c r="IB10" s="44" t="s">
        <v>104</v>
      </c>
      <c r="IC10" s="45" t="s">
        <v>105</v>
      </c>
      <c r="ID10" s="45" t="s">
        <v>57</v>
      </c>
      <c r="IE10" s="45" t="s">
        <v>106</v>
      </c>
      <c r="IF10" s="45" t="s">
        <v>107</v>
      </c>
      <c r="IG10" s="45" t="s">
        <v>108</v>
      </c>
      <c r="IH10" s="45" t="s">
        <v>130</v>
      </c>
      <c r="II10" s="41" t="s">
        <v>31</v>
      </c>
      <c r="IJ10" s="40" t="s">
        <v>30</v>
      </c>
      <c r="IK10" s="40" t="s">
        <v>25</v>
      </c>
      <c r="IL10" s="40" t="s">
        <v>26</v>
      </c>
      <c r="IM10" s="40" t="s">
        <v>27</v>
      </c>
      <c r="IN10" s="40" t="s">
        <v>28</v>
      </c>
      <c r="IO10" s="40" t="s">
        <v>29</v>
      </c>
      <c r="IP10" s="40" t="s">
        <v>27</v>
      </c>
      <c r="IQ10" s="42" t="s">
        <v>100</v>
      </c>
      <c r="IR10" s="43" t="s">
        <v>56</v>
      </c>
      <c r="IS10" s="43" t="s">
        <v>101</v>
      </c>
      <c r="IT10" s="43" t="s">
        <v>102</v>
      </c>
      <c r="IU10" s="43" t="s">
        <v>103</v>
      </c>
      <c r="IV10" s="44" t="s">
        <v>104</v>
      </c>
      <c r="IW10" s="45" t="s">
        <v>105</v>
      </c>
      <c r="IX10" s="45" t="s">
        <v>57</v>
      </c>
      <c r="IY10" s="45" t="s">
        <v>106</v>
      </c>
      <c r="IZ10" s="45" t="s">
        <v>107</v>
      </c>
      <c r="JA10" s="45" t="s">
        <v>108</v>
      </c>
      <c r="JB10" s="45" t="s">
        <v>130</v>
      </c>
    </row>
    <row r="11" spans="1:262" s="7" customFormat="1" ht="13.5" customHeight="1">
      <c r="A11" s="46" t="s">
        <v>285</v>
      </c>
      <c r="B11" s="47" t="e">
        <f>VLOOKUP(A11,#REF!,7,FALSE)&amp;"/_"&amp;VLOOKUP(A11,#REF!,11,FALSE)&amp;"_ ("&amp;VLOOKUP(A11,#REF!,8,FALSE)&amp;")"</f>
        <v>#REF!</v>
      </c>
      <c r="C11" s="6"/>
      <c r="E11" s="48"/>
      <c r="F11" s="339"/>
      <c r="G11" s="347"/>
      <c r="H11" s="47"/>
      <c r="I11" s="339"/>
      <c r="J11" s="347"/>
      <c r="K11" s="347"/>
      <c r="L11" s="347"/>
      <c r="M11" s="347"/>
      <c r="N11" s="347"/>
      <c r="O11" s="347"/>
      <c r="P11" s="347"/>
      <c r="Q11" s="48"/>
      <c r="R11" s="347"/>
      <c r="S11" s="347"/>
      <c r="U11" s="347"/>
      <c r="V11" s="347"/>
      <c r="W11" s="6" t="s">
        <v>1158</v>
      </c>
      <c r="Y11" s="48">
        <v>3721</v>
      </c>
      <c r="Z11" s="339">
        <v>4.4999999999999997E-3</v>
      </c>
      <c r="AA11" s="339">
        <f>Z11-F11</f>
        <v>4.4999999999999997E-3</v>
      </c>
      <c r="AB11" s="47">
        <v>0</v>
      </c>
      <c r="AC11" s="339">
        <f t="shared" ref="AC11" si="0">AB11/13</f>
        <v>0</v>
      </c>
      <c r="AD11" s="339">
        <f>AC11-I11</f>
        <v>0</v>
      </c>
      <c r="AE11" s="48"/>
      <c r="AF11" s="347"/>
      <c r="AG11" s="347"/>
      <c r="AH11" s="347"/>
      <c r="AI11" s="347"/>
      <c r="AJ11" s="347"/>
      <c r="AK11" s="48"/>
      <c r="AM11" s="347"/>
      <c r="AO11" s="347"/>
      <c r="AP11" s="347"/>
      <c r="AQ11" s="6"/>
      <c r="AS11" s="10"/>
      <c r="AT11" s="339"/>
      <c r="AU11" s="339"/>
      <c r="AV11" s="348"/>
      <c r="AW11" s="339"/>
      <c r="AX11" s="339"/>
      <c r="AY11" s="48"/>
      <c r="AZ11" s="347"/>
      <c r="BA11" s="347"/>
      <c r="BB11" s="347"/>
      <c r="BC11" s="347"/>
      <c r="BD11" s="347"/>
      <c r="BE11" s="48"/>
      <c r="BF11" s="347"/>
      <c r="BG11" s="347"/>
      <c r="BI11" s="347"/>
      <c r="BJ11" s="347"/>
      <c r="BK11" s="6"/>
      <c r="BM11" s="48"/>
      <c r="BN11" s="339"/>
      <c r="BO11" s="339"/>
      <c r="BP11" s="47"/>
      <c r="BQ11" s="339"/>
      <c r="BR11" s="339"/>
      <c r="BS11" s="48"/>
      <c r="BT11" s="347"/>
      <c r="BU11" s="347"/>
      <c r="BV11" s="349"/>
      <c r="BW11" s="347"/>
      <c r="BX11" s="347"/>
      <c r="BY11" s="48"/>
      <c r="BZ11" s="347"/>
      <c r="CA11" s="347"/>
      <c r="CC11" s="347"/>
      <c r="CD11" s="347"/>
      <c r="CE11" s="48"/>
      <c r="CG11" s="48"/>
      <c r="CH11" s="339"/>
      <c r="CI11" s="339"/>
      <c r="CJ11" s="47"/>
      <c r="CK11" s="339"/>
      <c r="CL11" s="339"/>
      <c r="CM11" s="48"/>
      <c r="CN11" s="347"/>
      <c r="CO11" s="347"/>
      <c r="CR11" s="51"/>
      <c r="CS11" s="48"/>
      <c r="CT11" s="347"/>
      <c r="CU11" s="347"/>
      <c r="CW11" s="347"/>
      <c r="CX11" s="347"/>
      <c r="CY11" s="6"/>
      <c r="DA11" s="48"/>
      <c r="DB11" s="339"/>
      <c r="DC11" s="339"/>
      <c r="DD11" s="47"/>
      <c r="DE11" s="339"/>
      <c r="DF11" s="339"/>
      <c r="DG11" s="48"/>
      <c r="DH11" s="347"/>
      <c r="DI11" s="347"/>
      <c r="DL11" s="51"/>
      <c r="DM11" s="48"/>
      <c r="DN11" s="347"/>
      <c r="DO11" s="347"/>
      <c r="DQ11" s="347"/>
      <c r="DR11" s="347"/>
      <c r="DS11" s="6"/>
      <c r="DU11" s="48"/>
      <c r="DV11" s="339"/>
      <c r="DW11" s="339"/>
      <c r="DX11" s="47"/>
      <c r="DY11" s="339"/>
      <c r="DZ11" s="339"/>
      <c r="EA11" s="48"/>
      <c r="EC11" s="52"/>
      <c r="EF11" s="51"/>
      <c r="EG11" s="48"/>
      <c r="EH11" s="347"/>
      <c r="EI11" s="347"/>
      <c r="EK11" s="347"/>
      <c r="EL11" s="347"/>
      <c r="EM11" s="6"/>
      <c r="EO11" s="48"/>
      <c r="EP11" s="339"/>
      <c r="EQ11" s="339"/>
      <c r="ER11" s="47"/>
      <c r="ES11" s="339"/>
      <c r="ET11" s="339"/>
      <c r="EU11" s="48"/>
      <c r="EV11" s="347"/>
      <c r="EW11" s="347"/>
      <c r="EZ11" s="51"/>
      <c r="FA11" s="48"/>
      <c r="FB11" s="347"/>
      <c r="FC11" s="347"/>
      <c r="FE11" s="347"/>
      <c r="FF11" s="347"/>
      <c r="FG11" s="6"/>
      <c r="FI11" s="48"/>
      <c r="FJ11" s="339"/>
      <c r="FK11" s="339"/>
      <c r="FL11" s="47"/>
      <c r="FM11" s="339"/>
      <c r="FN11" s="339"/>
      <c r="FO11" s="48"/>
      <c r="FP11" s="347"/>
      <c r="FQ11" s="347"/>
      <c r="FT11" s="51"/>
      <c r="FU11" s="48"/>
      <c r="FV11" s="347"/>
      <c r="FW11" s="347"/>
      <c r="FY11" s="347"/>
      <c r="FZ11" s="347"/>
      <c r="GA11" s="6"/>
      <c r="GC11" s="47"/>
      <c r="GD11" s="339"/>
      <c r="GE11" s="47"/>
      <c r="GF11" s="47"/>
      <c r="GG11" s="339"/>
      <c r="GH11" s="47"/>
      <c r="GI11" s="53"/>
      <c r="GN11" s="51"/>
      <c r="GU11" s="6"/>
      <c r="GW11" s="47"/>
      <c r="GX11" s="339"/>
      <c r="GY11" s="47"/>
      <c r="GZ11" s="47"/>
      <c r="HA11" s="339"/>
      <c r="HB11" s="47"/>
      <c r="HC11" s="53"/>
      <c r="HH11" s="51"/>
      <c r="HO11" s="6"/>
      <c r="HQ11" s="47"/>
      <c r="HR11" s="339"/>
      <c r="HS11" s="47"/>
      <c r="HT11" s="47"/>
      <c r="HU11" s="339"/>
      <c r="HV11" s="47"/>
      <c r="HW11" s="53"/>
      <c r="IB11" s="51"/>
      <c r="II11" s="6"/>
      <c r="IK11" s="47"/>
      <c r="IL11" s="339"/>
      <c r="IM11" s="47"/>
      <c r="IN11" s="47"/>
      <c r="IO11" s="339"/>
      <c r="IP11" s="47"/>
      <c r="IQ11" s="53"/>
      <c r="IV11" s="51"/>
    </row>
    <row r="12" spans="1:262" s="7" customFormat="1" ht="13.5" customHeight="1">
      <c r="A12" s="46" t="s">
        <v>286</v>
      </c>
      <c r="B12" s="47" t="e">
        <f>VLOOKUP(A12,#REF!,7,FALSE)&amp;"/_"&amp;VLOOKUP(A12,#REF!,11,FALSE)&amp;"_ ("&amp;VLOOKUP(A12,#REF!,8,FALSE)&amp;")"</f>
        <v>#REF!</v>
      </c>
      <c r="C12" s="6"/>
      <c r="E12" s="48">
        <v>4940</v>
      </c>
      <c r="F12" s="339">
        <v>6.9999999999999993E-3</v>
      </c>
      <c r="H12" s="47" t="s">
        <v>692</v>
      </c>
      <c r="I12" s="339">
        <v>0</v>
      </c>
      <c r="J12" s="347">
        <v>0</v>
      </c>
      <c r="K12" s="347"/>
      <c r="L12" s="347"/>
      <c r="M12" s="347"/>
      <c r="N12" s="347"/>
      <c r="O12" s="347"/>
      <c r="P12" s="347"/>
      <c r="Q12" s="48"/>
      <c r="R12" s="347"/>
      <c r="S12" s="347"/>
      <c r="U12" s="347"/>
      <c r="V12" s="347"/>
      <c r="W12" s="6"/>
      <c r="Y12" s="48"/>
      <c r="Z12" s="339"/>
      <c r="AA12" s="339"/>
      <c r="AB12" s="47"/>
      <c r="AC12" s="339"/>
      <c r="AD12" s="339"/>
      <c r="AE12" s="48"/>
      <c r="AF12" s="347"/>
      <c r="AG12" s="347"/>
      <c r="AH12" s="347"/>
      <c r="AI12" s="347"/>
      <c r="AJ12" s="347"/>
      <c r="AK12" s="48"/>
      <c r="AM12" s="347"/>
      <c r="AO12" s="347"/>
      <c r="AP12" s="347"/>
      <c r="AQ12" s="6"/>
      <c r="AS12" s="48"/>
      <c r="AT12" s="339"/>
      <c r="AU12" s="339"/>
      <c r="AV12" s="47"/>
      <c r="AW12" s="339"/>
      <c r="AX12" s="339"/>
      <c r="AY12" s="48"/>
      <c r="AZ12" s="347"/>
      <c r="BA12" s="347"/>
      <c r="BB12" s="347"/>
      <c r="BC12" s="347"/>
      <c r="BD12" s="347"/>
      <c r="BE12" s="48"/>
      <c r="BF12" s="347"/>
      <c r="BG12" s="347"/>
      <c r="BI12" s="347"/>
      <c r="BJ12" s="347"/>
      <c r="BK12" s="6"/>
      <c r="BM12" s="48"/>
      <c r="BN12" s="339"/>
      <c r="BO12" s="339"/>
      <c r="BP12" s="47"/>
      <c r="BQ12" s="339"/>
      <c r="BR12" s="339"/>
      <c r="BS12" s="48"/>
      <c r="BT12" s="347"/>
      <c r="BU12" s="347"/>
      <c r="BV12" s="349"/>
      <c r="BW12" s="347"/>
      <c r="BX12" s="347"/>
      <c r="BY12" s="48"/>
      <c r="BZ12" s="347"/>
      <c r="CA12" s="347"/>
      <c r="CC12" s="347"/>
      <c r="CD12" s="347"/>
      <c r="CE12" s="48"/>
      <c r="CG12" s="48"/>
      <c r="CH12" s="339"/>
      <c r="CI12" s="339"/>
      <c r="CJ12" s="47"/>
      <c r="CK12" s="339"/>
      <c r="CL12" s="339"/>
      <c r="CM12" s="48"/>
      <c r="CN12" s="347"/>
      <c r="CO12" s="347"/>
      <c r="CR12" s="51"/>
      <c r="CS12" s="48"/>
      <c r="CT12" s="347"/>
      <c r="CU12" s="347"/>
      <c r="CW12" s="347"/>
      <c r="CX12" s="347"/>
      <c r="CY12" s="6"/>
      <c r="DA12" s="48"/>
      <c r="DB12" s="339"/>
      <c r="DC12" s="339"/>
      <c r="DD12" s="47"/>
      <c r="DE12" s="339"/>
      <c r="DF12" s="339"/>
      <c r="DG12" s="48"/>
      <c r="DH12" s="347"/>
      <c r="DI12" s="347"/>
      <c r="DL12" s="51"/>
      <c r="DM12" s="48"/>
      <c r="DN12" s="347"/>
      <c r="DO12" s="347"/>
      <c r="DQ12" s="347"/>
      <c r="DR12" s="347"/>
      <c r="DS12" s="6"/>
      <c r="DU12" s="48"/>
      <c r="DV12" s="339"/>
      <c r="DW12" s="339"/>
      <c r="DX12" s="47"/>
      <c r="DY12" s="339"/>
      <c r="DZ12" s="339"/>
      <c r="EA12" s="48"/>
      <c r="EC12" s="52"/>
      <c r="EF12" s="51"/>
      <c r="EG12" s="48"/>
      <c r="EH12" s="347"/>
      <c r="EI12" s="347"/>
      <c r="EK12" s="347"/>
      <c r="EL12" s="347"/>
      <c r="EM12" s="6"/>
      <c r="EO12" s="48"/>
      <c r="EP12" s="339"/>
      <c r="EQ12" s="339"/>
      <c r="ER12" s="47"/>
      <c r="ES12" s="339"/>
      <c r="ET12" s="339"/>
      <c r="EU12" s="48"/>
      <c r="EV12" s="347"/>
      <c r="EW12" s="347"/>
      <c r="EZ12" s="51"/>
      <c r="FA12" s="48"/>
      <c r="FB12" s="347"/>
      <c r="FC12" s="347"/>
      <c r="FE12" s="347"/>
      <c r="FF12" s="347"/>
      <c r="FG12" s="6"/>
      <c r="FI12" s="48"/>
      <c r="FJ12" s="339"/>
      <c r="FK12" s="339"/>
      <c r="FL12" s="47"/>
      <c r="FM12" s="339"/>
      <c r="FN12" s="339"/>
      <c r="FO12" s="48"/>
      <c r="FP12" s="347"/>
      <c r="FQ12" s="347"/>
      <c r="FT12" s="51"/>
      <c r="FU12" s="48"/>
      <c r="FV12" s="347"/>
      <c r="FW12" s="347"/>
      <c r="FY12" s="347"/>
      <c r="FZ12" s="347"/>
      <c r="GA12" s="6"/>
      <c r="GC12" s="48"/>
      <c r="GD12" s="339"/>
      <c r="GE12" s="47"/>
      <c r="GF12" s="47"/>
      <c r="GG12" s="339"/>
      <c r="GH12" s="47"/>
      <c r="GI12" s="53"/>
      <c r="GN12" s="51"/>
      <c r="GU12" s="6"/>
      <c r="GW12" s="48"/>
      <c r="GX12" s="339"/>
      <c r="GY12" s="47"/>
      <c r="GZ12" s="47"/>
      <c r="HA12" s="339"/>
      <c r="HB12" s="47"/>
      <c r="HC12" s="53"/>
      <c r="HH12" s="51"/>
      <c r="HO12" s="6"/>
      <c r="HQ12" s="48"/>
      <c r="HR12" s="339"/>
      <c r="HS12" s="47"/>
      <c r="HT12" s="47"/>
      <c r="HU12" s="339"/>
      <c r="HV12" s="47"/>
      <c r="HW12" s="53"/>
      <c r="IB12" s="51"/>
      <c r="II12" s="6"/>
      <c r="IK12" s="48"/>
      <c r="IL12" s="339"/>
      <c r="IM12" s="47"/>
      <c r="IN12" s="47"/>
      <c r="IO12" s="339"/>
      <c r="IP12" s="47"/>
      <c r="IQ12" s="53"/>
      <c r="IV12" s="51"/>
    </row>
    <row r="13" spans="1:262" s="7" customFormat="1" ht="13.5" customHeight="1">
      <c r="A13" s="54" t="s">
        <v>288</v>
      </c>
      <c r="B13" s="47" t="e">
        <f>VLOOKUP(A13,#REF!,7,FALSE)&amp;"/_"&amp;VLOOKUP(A13,#REF!,11,FALSE)&amp;"_ ("&amp;VLOOKUP(A13,#REF!,8,FALSE)&amp;")"</f>
        <v>#REF!</v>
      </c>
      <c r="C13" s="6"/>
      <c r="E13" s="48"/>
      <c r="F13" s="339"/>
      <c r="H13" s="47"/>
      <c r="I13" s="339"/>
      <c r="J13" s="347"/>
      <c r="K13" s="347"/>
      <c r="L13" s="347"/>
      <c r="M13" s="347"/>
      <c r="N13" s="347"/>
      <c r="O13" s="347"/>
      <c r="P13" s="347"/>
      <c r="Q13" s="48"/>
      <c r="R13" s="347"/>
      <c r="S13" s="347"/>
      <c r="U13" s="347"/>
      <c r="V13" s="347"/>
      <c r="W13" s="6" t="s">
        <v>1159</v>
      </c>
      <c r="Y13" s="48">
        <v>2398</v>
      </c>
      <c r="Z13" s="339">
        <v>2.8999999999999998E-3</v>
      </c>
      <c r="AA13" s="339">
        <f>Z13-F13</f>
        <v>2.8999999999999998E-3</v>
      </c>
      <c r="AB13" s="47">
        <v>0</v>
      </c>
      <c r="AC13" s="339">
        <f t="shared" ref="AC13" si="1">AB13/13</f>
        <v>0</v>
      </c>
      <c r="AD13" s="339">
        <f>AC13-I13</f>
        <v>0</v>
      </c>
      <c r="AE13" s="48"/>
      <c r="AF13" s="347"/>
      <c r="AG13" s="347"/>
      <c r="AH13" s="347"/>
      <c r="AI13" s="347"/>
      <c r="AJ13" s="347"/>
      <c r="AK13" s="48"/>
      <c r="AM13" s="347"/>
      <c r="AO13" s="347"/>
      <c r="AP13" s="347"/>
      <c r="AQ13" s="6"/>
      <c r="AS13" s="48"/>
      <c r="AT13" s="339"/>
      <c r="AU13" s="339"/>
      <c r="AV13" s="47"/>
      <c r="AW13" s="339"/>
      <c r="AX13" s="339"/>
      <c r="AY13" s="48"/>
      <c r="AZ13" s="347"/>
      <c r="BA13" s="347"/>
      <c r="BB13" s="347"/>
      <c r="BC13" s="347"/>
      <c r="BD13" s="347"/>
      <c r="BE13" s="48"/>
      <c r="BF13" s="347"/>
      <c r="BG13" s="347"/>
      <c r="BI13" s="347"/>
      <c r="BJ13" s="347"/>
      <c r="BK13" s="6"/>
      <c r="BM13" s="48"/>
      <c r="BN13" s="339"/>
      <c r="BO13" s="339"/>
      <c r="BP13" s="47"/>
      <c r="BQ13" s="339"/>
      <c r="BR13" s="339"/>
      <c r="BS13" s="48"/>
      <c r="BT13" s="347"/>
      <c r="BU13" s="347"/>
      <c r="BV13" s="349"/>
      <c r="BW13" s="347"/>
      <c r="BX13" s="347"/>
      <c r="BY13" s="48"/>
      <c r="BZ13" s="347"/>
      <c r="CA13" s="347"/>
      <c r="CC13" s="347"/>
      <c r="CD13" s="347"/>
      <c r="CE13" s="48"/>
      <c r="CG13" s="48"/>
      <c r="CH13" s="339"/>
      <c r="CI13" s="339"/>
      <c r="CJ13" s="47"/>
      <c r="CK13" s="339"/>
      <c r="CL13" s="339"/>
      <c r="CM13" s="48"/>
      <c r="CN13" s="347"/>
      <c r="CO13" s="347"/>
      <c r="CR13" s="51"/>
      <c r="CS13" s="48"/>
      <c r="CT13" s="347"/>
      <c r="CU13" s="347"/>
      <c r="CW13" s="347"/>
      <c r="CX13" s="347"/>
      <c r="CY13" s="6"/>
      <c r="DA13" s="48"/>
      <c r="DB13" s="339"/>
      <c r="DC13" s="339"/>
      <c r="DD13" s="47"/>
      <c r="DE13" s="339"/>
      <c r="DF13" s="339"/>
      <c r="DG13" s="48"/>
      <c r="DH13" s="347"/>
      <c r="DI13" s="347"/>
      <c r="DL13" s="51"/>
      <c r="DM13" s="48"/>
      <c r="DN13" s="347"/>
      <c r="DO13" s="347"/>
      <c r="DQ13" s="347"/>
      <c r="DR13" s="347"/>
      <c r="DS13" s="6"/>
      <c r="DU13" s="48"/>
      <c r="DV13" s="339"/>
      <c r="DW13" s="339"/>
      <c r="DX13" s="47"/>
      <c r="DY13" s="339"/>
      <c r="DZ13" s="339"/>
      <c r="EA13" s="48"/>
      <c r="EC13" s="52"/>
      <c r="EF13" s="51"/>
      <c r="EG13" s="48"/>
      <c r="EH13" s="347"/>
      <c r="EI13" s="347"/>
      <c r="EK13" s="347"/>
      <c r="EL13" s="347"/>
      <c r="EM13" s="6"/>
      <c r="EO13" s="48"/>
      <c r="EP13" s="339"/>
      <c r="EQ13" s="339"/>
      <c r="ER13" s="47"/>
      <c r="ES13" s="339"/>
      <c r="ET13" s="339"/>
      <c r="EU13" s="48"/>
      <c r="EV13" s="347"/>
      <c r="EW13" s="347"/>
      <c r="EZ13" s="51"/>
      <c r="FA13" s="48"/>
      <c r="FB13" s="347"/>
      <c r="FC13" s="347"/>
      <c r="FE13" s="347"/>
      <c r="FF13" s="347"/>
      <c r="FG13" s="6"/>
      <c r="FI13" s="48"/>
      <c r="FJ13" s="339"/>
      <c r="FK13" s="339"/>
      <c r="FL13" s="47"/>
      <c r="FM13" s="339"/>
      <c r="FN13" s="339"/>
      <c r="FO13" s="48"/>
      <c r="FP13" s="347"/>
      <c r="FQ13" s="347"/>
      <c r="FT13" s="51"/>
      <c r="FU13" s="48"/>
      <c r="FV13" s="347"/>
      <c r="FW13" s="347"/>
      <c r="FY13" s="347"/>
      <c r="FZ13" s="347"/>
      <c r="GA13" s="6"/>
      <c r="GB13" s="55"/>
      <c r="GC13" s="55"/>
      <c r="GD13" s="350"/>
      <c r="GE13" s="47"/>
      <c r="GF13" s="57"/>
      <c r="GG13" s="350"/>
      <c r="GH13" s="47"/>
      <c r="GI13" s="58"/>
      <c r="GJ13" s="47"/>
      <c r="GK13" s="47"/>
      <c r="GL13" s="47"/>
      <c r="GM13" s="47"/>
      <c r="GN13" s="59"/>
      <c r="GO13" s="47"/>
      <c r="GP13" s="47"/>
      <c r="GQ13" s="47"/>
      <c r="GR13" s="47"/>
      <c r="GS13" s="47"/>
      <c r="GT13" s="47"/>
      <c r="GU13" s="6"/>
      <c r="GV13" s="55"/>
      <c r="GW13" s="55"/>
      <c r="GX13" s="350"/>
      <c r="GY13" s="47"/>
      <c r="GZ13" s="57"/>
      <c r="HA13" s="350"/>
      <c r="HB13" s="47"/>
      <c r="HC13" s="58"/>
      <c r="HD13" s="47"/>
      <c r="HE13" s="47"/>
      <c r="HF13" s="47"/>
      <c r="HG13" s="47"/>
      <c r="HH13" s="59"/>
      <c r="HI13" s="47"/>
      <c r="HJ13" s="47"/>
      <c r="HK13" s="47"/>
      <c r="HL13" s="47"/>
      <c r="HM13" s="47"/>
      <c r="HN13" s="47"/>
      <c r="HO13" s="6"/>
      <c r="HP13" s="55"/>
      <c r="HQ13" s="55"/>
      <c r="HR13" s="350"/>
      <c r="HS13" s="47"/>
      <c r="HT13" s="57"/>
      <c r="HU13" s="350"/>
      <c r="HV13" s="47"/>
      <c r="HW13" s="58"/>
      <c r="HX13" s="47"/>
      <c r="HY13" s="47"/>
      <c r="HZ13" s="47"/>
      <c r="IA13" s="47"/>
      <c r="IB13" s="59"/>
      <c r="IC13" s="47"/>
      <c r="ID13" s="47"/>
      <c r="IE13" s="47"/>
      <c r="IF13" s="47"/>
      <c r="IG13" s="47"/>
      <c r="IH13" s="47"/>
      <c r="II13" s="6"/>
      <c r="IJ13" s="55"/>
      <c r="IK13" s="55"/>
      <c r="IL13" s="350"/>
      <c r="IM13" s="47"/>
      <c r="IN13" s="57"/>
      <c r="IO13" s="350"/>
      <c r="IP13" s="47"/>
      <c r="IQ13" s="58"/>
      <c r="IR13" s="47"/>
      <c r="IS13" s="47"/>
      <c r="IT13" s="47"/>
      <c r="IU13" s="47"/>
      <c r="IV13" s="59"/>
      <c r="IW13" s="47"/>
      <c r="IX13" s="47"/>
      <c r="IY13" s="47"/>
      <c r="IZ13" s="47"/>
      <c r="JA13" s="47"/>
      <c r="JB13" s="47"/>
    </row>
    <row r="14" spans="1:262" s="7" customFormat="1" ht="13.5" customHeight="1">
      <c r="A14" s="46" t="s">
        <v>282</v>
      </c>
      <c r="B14" s="47" t="e">
        <f>VLOOKUP(A14,#REF!,7,FALSE)&amp;"/_"&amp;VLOOKUP(A14,#REF!,11,FALSE)&amp;"_ ("&amp;VLOOKUP(A14,#REF!,8,FALSE)&amp;")"</f>
        <v>#REF!</v>
      </c>
      <c r="C14" s="6"/>
      <c r="E14" s="48">
        <v>32653</v>
      </c>
      <c r="F14" s="339">
        <v>4.7E-2</v>
      </c>
      <c r="H14" s="47" t="s">
        <v>692</v>
      </c>
      <c r="I14" s="339">
        <v>0</v>
      </c>
      <c r="J14" s="347">
        <v>0</v>
      </c>
      <c r="K14" s="347"/>
      <c r="L14" s="347"/>
      <c r="M14" s="347"/>
      <c r="N14" s="347"/>
      <c r="O14" s="347"/>
      <c r="P14" s="347"/>
      <c r="Q14" s="48"/>
      <c r="R14" s="347"/>
      <c r="S14" s="347"/>
      <c r="U14" s="347"/>
      <c r="V14" s="347"/>
      <c r="W14" s="6"/>
      <c r="Y14" s="48"/>
      <c r="Z14" s="339"/>
      <c r="AA14" s="339"/>
      <c r="AB14" s="47"/>
      <c r="AC14" s="339"/>
      <c r="AD14" s="339"/>
      <c r="AE14" s="48"/>
      <c r="AF14" s="347"/>
      <c r="AG14" s="347"/>
      <c r="AH14" s="347"/>
      <c r="AI14" s="347"/>
      <c r="AJ14" s="347"/>
      <c r="AK14" s="48"/>
      <c r="AM14" s="347"/>
      <c r="AO14" s="347"/>
      <c r="AP14" s="347"/>
      <c r="AQ14" s="6"/>
      <c r="AS14" s="48"/>
      <c r="AT14" s="339"/>
      <c r="AU14" s="339"/>
      <c r="AV14" s="47"/>
      <c r="AW14" s="339"/>
      <c r="AX14" s="339"/>
      <c r="AY14" s="48"/>
      <c r="AZ14" s="347"/>
      <c r="BA14" s="347"/>
      <c r="BB14" s="347"/>
      <c r="BC14" s="347"/>
      <c r="BD14" s="347"/>
      <c r="BE14" s="48"/>
      <c r="BF14" s="347"/>
      <c r="BG14" s="347"/>
      <c r="BI14" s="347"/>
      <c r="BJ14" s="347"/>
      <c r="BK14" s="6"/>
      <c r="BM14" s="48"/>
      <c r="BN14" s="339"/>
      <c r="BO14" s="339"/>
      <c r="BP14" s="47"/>
      <c r="BQ14" s="339"/>
      <c r="BR14" s="339"/>
      <c r="BS14" s="48"/>
      <c r="BT14" s="347"/>
      <c r="BU14" s="347"/>
      <c r="BV14" s="349"/>
      <c r="BW14" s="347"/>
      <c r="BX14" s="347"/>
      <c r="BY14" s="48"/>
      <c r="BZ14" s="347"/>
      <c r="CA14" s="347"/>
      <c r="CC14" s="347"/>
      <c r="CD14" s="347"/>
      <c r="CE14" s="48"/>
      <c r="CG14" s="48"/>
      <c r="CH14" s="339"/>
      <c r="CI14" s="339"/>
      <c r="CJ14" s="47"/>
      <c r="CK14" s="339"/>
      <c r="CL14" s="339"/>
      <c r="CM14" s="48"/>
      <c r="CN14" s="347"/>
      <c r="CO14" s="347"/>
      <c r="CR14" s="51"/>
      <c r="CS14" s="48"/>
      <c r="CT14" s="347"/>
      <c r="CU14" s="347"/>
      <c r="CW14" s="347"/>
      <c r="CX14" s="347"/>
      <c r="CY14" s="6"/>
      <c r="DA14" s="48"/>
      <c r="DB14" s="339"/>
      <c r="DC14" s="339"/>
      <c r="DD14" s="47"/>
      <c r="DE14" s="339"/>
      <c r="DF14" s="339"/>
      <c r="DG14" s="48"/>
      <c r="DH14" s="347"/>
      <c r="DI14" s="347"/>
      <c r="DL14" s="51"/>
      <c r="DM14" s="48"/>
      <c r="DN14" s="347"/>
      <c r="DO14" s="347"/>
      <c r="DQ14" s="347"/>
      <c r="DR14" s="347"/>
      <c r="DS14" s="6"/>
      <c r="DU14" s="48"/>
      <c r="DV14" s="339"/>
      <c r="DW14" s="339"/>
      <c r="DX14" s="47"/>
      <c r="DY14" s="339"/>
      <c r="DZ14" s="339"/>
      <c r="EA14" s="48"/>
      <c r="EC14" s="52"/>
      <c r="EF14" s="51"/>
      <c r="EG14" s="48"/>
      <c r="EH14" s="347"/>
      <c r="EI14" s="347"/>
      <c r="EK14" s="347"/>
      <c r="EL14" s="347"/>
      <c r="EM14" s="6"/>
      <c r="EO14" s="48"/>
      <c r="EP14" s="339"/>
      <c r="EQ14" s="339"/>
      <c r="ER14" s="47"/>
      <c r="ES14" s="339"/>
      <c r="ET14" s="339"/>
      <c r="EU14" s="48"/>
      <c r="EV14" s="347"/>
      <c r="EW14" s="347"/>
      <c r="EZ14" s="51"/>
      <c r="FA14" s="48"/>
      <c r="FB14" s="347"/>
      <c r="FC14" s="347"/>
      <c r="FE14" s="347"/>
      <c r="FF14" s="347"/>
      <c r="FG14" s="6"/>
      <c r="FI14" s="48"/>
      <c r="FJ14" s="339"/>
      <c r="FK14" s="339"/>
      <c r="FL14" s="47"/>
      <c r="FM14" s="339"/>
      <c r="FN14" s="339"/>
      <c r="FO14" s="48"/>
      <c r="FP14" s="347"/>
      <c r="FQ14" s="347"/>
      <c r="FT14" s="51"/>
      <c r="FU14" s="48"/>
      <c r="FV14" s="347"/>
      <c r="FW14" s="347"/>
      <c r="FY14" s="347"/>
      <c r="FZ14" s="347"/>
      <c r="GA14" s="6"/>
      <c r="GC14" s="48"/>
      <c r="GD14" s="339"/>
      <c r="GE14" s="47"/>
      <c r="GF14" s="60"/>
      <c r="GG14" s="339"/>
      <c r="GH14" s="47"/>
      <c r="GI14" s="53"/>
      <c r="GN14" s="51"/>
      <c r="GU14" s="6"/>
      <c r="GW14" s="48"/>
      <c r="GX14" s="339"/>
      <c r="GY14" s="47"/>
      <c r="GZ14" s="60"/>
      <c r="HA14" s="339"/>
      <c r="HB14" s="47"/>
      <c r="HC14" s="53"/>
      <c r="HH14" s="51"/>
      <c r="HO14" s="6"/>
      <c r="HQ14" s="48"/>
      <c r="HR14" s="339"/>
      <c r="HS14" s="47"/>
      <c r="HT14" s="60"/>
      <c r="HU14" s="339"/>
      <c r="HV14" s="47"/>
      <c r="HW14" s="53"/>
      <c r="IB14" s="51"/>
      <c r="II14" s="6"/>
      <c r="IK14" s="48"/>
      <c r="IL14" s="339"/>
      <c r="IM14" s="47"/>
      <c r="IN14" s="60"/>
      <c r="IO14" s="339"/>
      <c r="IP14" s="47"/>
      <c r="IQ14" s="53"/>
      <c r="IV14" s="51"/>
    </row>
    <row r="15" spans="1:262" s="7" customFormat="1" ht="13.5" customHeight="1">
      <c r="A15" s="46" t="s">
        <v>291</v>
      </c>
      <c r="B15" s="47" t="e">
        <f>VLOOKUP(A15,#REF!,7,FALSE)&amp;"/_"&amp;VLOOKUP(A15,#REF!,11,FALSE)&amp;"_ ("&amp;VLOOKUP(A15,#REF!,8,FALSE)&amp;")"</f>
        <v>#REF!</v>
      </c>
      <c r="C15" s="6"/>
      <c r="E15" s="48">
        <v>1354</v>
      </c>
      <c r="F15" s="339">
        <v>2E-3</v>
      </c>
      <c r="H15" s="47" t="s">
        <v>692</v>
      </c>
      <c r="I15" s="339">
        <v>0</v>
      </c>
      <c r="J15" s="347">
        <v>0</v>
      </c>
      <c r="K15" s="347"/>
      <c r="L15" s="347"/>
      <c r="M15" s="347"/>
      <c r="N15" s="347"/>
      <c r="O15" s="347"/>
      <c r="P15" s="347"/>
      <c r="Q15" s="48"/>
      <c r="R15" s="347"/>
      <c r="S15" s="347"/>
      <c r="U15" s="347"/>
      <c r="V15" s="347"/>
      <c r="W15" s="6"/>
      <c r="Y15" s="48"/>
      <c r="Z15" s="339"/>
      <c r="AA15" s="339"/>
      <c r="AB15" s="47"/>
      <c r="AC15" s="339"/>
      <c r="AD15" s="339"/>
      <c r="AE15" s="48"/>
      <c r="AF15" s="347"/>
      <c r="AG15" s="347"/>
      <c r="AH15" s="347"/>
      <c r="AI15" s="347"/>
      <c r="AJ15" s="347"/>
      <c r="AK15" s="48"/>
      <c r="AM15" s="347"/>
      <c r="AO15" s="347"/>
      <c r="AP15" s="347"/>
      <c r="AQ15" s="6"/>
      <c r="AS15" s="48"/>
      <c r="AT15" s="339"/>
      <c r="AU15" s="339"/>
      <c r="AV15" s="47"/>
      <c r="AW15" s="339"/>
      <c r="AX15" s="339"/>
      <c r="AY15" s="48"/>
      <c r="AZ15" s="347"/>
      <c r="BA15" s="347"/>
      <c r="BB15" s="347"/>
      <c r="BC15" s="347"/>
      <c r="BD15" s="347"/>
      <c r="BE15" s="48"/>
      <c r="BF15" s="347"/>
      <c r="BG15" s="347"/>
      <c r="BI15" s="347"/>
      <c r="BJ15" s="347"/>
      <c r="BK15" s="6"/>
      <c r="BM15" s="48"/>
      <c r="BN15" s="339"/>
      <c r="BO15" s="339"/>
      <c r="BP15" s="47"/>
      <c r="BQ15" s="339"/>
      <c r="BR15" s="339"/>
      <c r="BS15" s="48"/>
      <c r="BT15" s="347"/>
      <c r="BU15" s="347"/>
      <c r="BV15" s="349"/>
      <c r="BW15" s="347"/>
      <c r="BX15" s="347"/>
      <c r="BY15" s="48"/>
      <c r="BZ15" s="347"/>
      <c r="CA15" s="347"/>
      <c r="CC15" s="347"/>
      <c r="CD15" s="347"/>
      <c r="CE15" s="48"/>
      <c r="CG15" s="48"/>
      <c r="CH15" s="339"/>
      <c r="CI15" s="339"/>
      <c r="CJ15" s="47"/>
      <c r="CK15" s="339"/>
      <c r="CL15" s="339"/>
      <c r="CM15" s="48"/>
      <c r="CN15" s="347"/>
      <c r="CO15" s="347"/>
      <c r="CR15" s="51"/>
      <c r="CS15" s="48"/>
      <c r="CT15" s="347"/>
      <c r="CU15" s="347"/>
      <c r="CW15" s="347"/>
      <c r="CX15" s="347"/>
      <c r="CY15" s="6"/>
      <c r="DA15" s="48"/>
      <c r="DB15" s="339"/>
      <c r="DC15" s="339"/>
      <c r="DD15" s="47"/>
      <c r="DE15" s="339"/>
      <c r="DF15" s="339"/>
      <c r="DG15" s="48"/>
      <c r="DH15" s="347"/>
      <c r="DI15" s="347"/>
      <c r="DL15" s="51"/>
      <c r="DM15" s="48"/>
      <c r="DN15" s="347"/>
      <c r="DO15" s="347"/>
      <c r="DQ15" s="347"/>
      <c r="DR15" s="347"/>
      <c r="DS15" s="6"/>
      <c r="DU15" s="48"/>
      <c r="DV15" s="339"/>
      <c r="DW15" s="339"/>
      <c r="DX15" s="47"/>
      <c r="DY15" s="339"/>
      <c r="DZ15" s="339"/>
      <c r="EA15" s="48"/>
      <c r="EC15" s="52"/>
      <c r="EF15" s="51"/>
      <c r="EG15" s="48"/>
      <c r="EH15" s="347"/>
      <c r="EI15" s="347"/>
      <c r="EK15" s="347"/>
      <c r="EL15" s="347"/>
      <c r="EM15" s="6"/>
      <c r="EO15" s="48"/>
      <c r="EP15" s="339"/>
      <c r="EQ15" s="339"/>
      <c r="ER15" s="47"/>
      <c r="ES15" s="339"/>
      <c r="ET15" s="339"/>
      <c r="EU15" s="48"/>
      <c r="EV15" s="347"/>
      <c r="EW15" s="347"/>
      <c r="EZ15" s="51"/>
      <c r="FA15" s="48"/>
      <c r="FB15" s="347"/>
      <c r="FC15" s="347"/>
      <c r="FE15" s="347"/>
      <c r="FF15" s="347"/>
      <c r="FG15" s="6"/>
      <c r="FI15" s="48"/>
      <c r="FJ15" s="339"/>
      <c r="FK15" s="339"/>
      <c r="FL15" s="47"/>
      <c r="FM15" s="339"/>
      <c r="FN15" s="339"/>
      <c r="FO15" s="48"/>
      <c r="FP15" s="347"/>
      <c r="FQ15" s="347"/>
      <c r="FT15" s="51"/>
      <c r="FU15" s="48"/>
      <c r="FV15" s="347"/>
      <c r="FW15" s="347"/>
      <c r="FY15" s="347"/>
      <c r="FZ15" s="347"/>
      <c r="GA15" s="6"/>
      <c r="GC15" s="48"/>
      <c r="GD15" s="339"/>
      <c r="GE15" s="47"/>
      <c r="GF15" s="60"/>
      <c r="GG15" s="339"/>
      <c r="GH15" s="47"/>
      <c r="GI15" s="53"/>
      <c r="GN15" s="51"/>
      <c r="GU15" s="6"/>
      <c r="GW15" s="48"/>
      <c r="GX15" s="339"/>
      <c r="GY15" s="47"/>
      <c r="GZ15" s="60"/>
      <c r="HA15" s="339"/>
      <c r="HB15" s="47"/>
      <c r="HC15" s="53"/>
      <c r="HH15" s="51"/>
      <c r="HO15" s="6"/>
      <c r="HQ15" s="48"/>
      <c r="HR15" s="339"/>
      <c r="HS15" s="47"/>
      <c r="HT15" s="60"/>
      <c r="HU15" s="339"/>
      <c r="HV15" s="47"/>
      <c r="HW15" s="53"/>
      <c r="IB15" s="51"/>
      <c r="II15" s="6"/>
      <c r="IK15" s="48"/>
      <c r="IL15" s="339"/>
      <c r="IM15" s="47"/>
      <c r="IN15" s="60"/>
      <c r="IO15" s="339"/>
      <c r="IP15" s="47"/>
      <c r="IQ15" s="53"/>
      <c r="IV15" s="51"/>
    </row>
    <row r="16" spans="1:262" s="7" customFormat="1" ht="13.5" customHeight="1">
      <c r="A16" s="46" t="s">
        <v>292</v>
      </c>
      <c r="B16" s="47" t="e">
        <f>VLOOKUP(A16,#REF!,7,FALSE)&amp;"/_"&amp;VLOOKUP(A16,#REF!,11,FALSE)&amp;"_ ("&amp;VLOOKUP(A16,#REF!,8,FALSE)&amp;")"</f>
        <v>#REF!</v>
      </c>
      <c r="C16" s="6"/>
      <c r="E16" s="48">
        <v>11914</v>
      </c>
      <c r="F16" s="339">
        <v>1.7000000000000001E-2</v>
      </c>
      <c r="H16" s="47" t="s">
        <v>692</v>
      </c>
      <c r="I16" s="339">
        <v>0</v>
      </c>
      <c r="J16" s="347">
        <v>0</v>
      </c>
      <c r="K16" s="347"/>
      <c r="L16" s="347"/>
      <c r="M16" s="347"/>
      <c r="N16" s="347"/>
      <c r="O16" s="347"/>
      <c r="P16" s="347"/>
      <c r="Q16" s="48"/>
      <c r="R16" s="347"/>
      <c r="S16" s="347"/>
      <c r="U16" s="347"/>
      <c r="V16" s="347"/>
      <c r="W16" s="6"/>
      <c r="Y16" s="48"/>
      <c r="Z16" s="339"/>
      <c r="AA16" s="339"/>
      <c r="AB16" s="47"/>
      <c r="AC16" s="339"/>
      <c r="AD16" s="339"/>
      <c r="AE16" s="48"/>
      <c r="AF16" s="347"/>
      <c r="AG16" s="347"/>
      <c r="AH16" s="347"/>
      <c r="AI16" s="347"/>
      <c r="AJ16" s="347"/>
      <c r="AK16" s="48"/>
      <c r="AM16" s="347"/>
      <c r="AO16" s="347"/>
      <c r="AP16" s="347"/>
      <c r="AQ16" s="6"/>
      <c r="AS16" s="48"/>
      <c r="AT16" s="339"/>
      <c r="AU16" s="339"/>
      <c r="AV16" s="47"/>
      <c r="AW16" s="339"/>
      <c r="AX16" s="339"/>
      <c r="AY16" s="48"/>
      <c r="AZ16" s="347"/>
      <c r="BA16" s="347"/>
      <c r="BB16" s="347"/>
      <c r="BC16" s="347"/>
      <c r="BD16" s="347"/>
      <c r="BE16" s="48"/>
      <c r="BF16" s="347"/>
      <c r="BG16" s="347"/>
      <c r="BI16" s="347"/>
      <c r="BJ16" s="347"/>
      <c r="BK16" s="6"/>
      <c r="BM16" s="48"/>
      <c r="BN16" s="339"/>
      <c r="BO16" s="339"/>
      <c r="BP16" s="47"/>
      <c r="BQ16" s="339"/>
      <c r="BR16" s="339"/>
      <c r="BS16" s="48"/>
      <c r="BT16" s="347"/>
      <c r="BU16" s="347"/>
      <c r="BV16" s="349"/>
      <c r="BW16" s="347"/>
      <c r="BX16" s="347"/>
      <c r="BY16" s="48"/>
      <c r="BZ16" s="347"/>
      <c r="CA16" s="347"/>
      <c r="CC16" s="347"/>
      <c r="CD16" s="347"/>
      <c r="CE16" s="48"/>
      <c r="CG16" s="48"/>
      <c r="CH16" s="339"/>
      <c r="CI16" s="339"/>
      <c r="CJ16" s="47"/>
      <c r="CK16" s="339"/>
      <c r="CL16" s="339"/>
      <c r="CM16" s="48"/>
      <c r="CN16" s="347"/>
      <c r="CO16" s="347"/>
      <c r="CR16" s="51"/>
      <c r="CS16" s="48"/>
      <c r="CT16" s="347"/>
      <c r="CU16" s="347"/>
      <c r="CW16" s="347"/>
      <c r="CX16" s="347"/>
      <c r="CY16" s="6"/>
      <c r="DA16" s="48"/>
      <c r="DB16" s="339"/>
      <c r="DC16" s="339"/>
      <c r="DD16" s="47"/>
      <c r="DE16" s="339"/>
      <c r="DF16" s="339"/>
      <c r="DG16" s="48"/>
      <c r="DH16" s="347"/>
      <c r="DI16" s="347"/>
      <c r="DL16" s="51"/>
      <c r="DM16" s="48"/>
      <c r="DN16" s="347"/>
      <c r="DO16" s="347"/>
      <c r="DQ16" s="347"/>
      <c r="DR16" s="347"/>
      <c r="DS16" s="6"/>
      <c r="DU16" s="48"/>
      <c r="DV16" s="339"/>
      <c r="DW16" s="339"/>
      <c r="DX16" s="47"/>
      <c r="DY16" s="339"/>
      <c r="DZ16" s="339"/>
      <c r="EA16" s="48"/>
      <c r="EC16" s="52"/>
      <c r="EF16" s="51"/>
      <c r="EG16" s="48"/>
      <c r="EH16" s="347"/>
      <c r="EI16" s="347"/>
      <c r="EK16" s="347"/>
      <c r="EL16" s="347"/>
      <c r="EM16" s="6"/>
      <c r="EO16" s="48"/>
      <c r="EP16" s="339"/>
      <c r="EQ16" s="339"/>
      <c r="ER16" s="47"/>
      <c r="ES16" s="339"/>
      <c r="ET16" s="339"/>
      <c r="EU16" s="48"/>
      <c r="EV16" s="347"/>
      <c r="EW16" s="347"/>
      <c r="EZ16" s="51"/>
      <c r="FA16" s="48"/>
      <c r="FB16" s="347"/>
      <c r="FC16" s="347"/>
      <c r="FE16" s="347"/>
      <c r="FF16" s="347"/>
      <c r="FG16" s="6"/>
      <c r="FI16" s="48"/>
      <c r="FJ16" s="339"/>
      <c r="FK16" s="339"/>
      <c r="FL16" s="47"/>
      <c r="FM16" s="339"/>
      <c r="FN16" s="339"/>
      <c r="FO16" s="48"/>
      <c r="FP16" s="347"/>
      <c r="FQ16" s="347"/>
      <c r="FT16" s="51"/>
      <c r="FU16" s="48"/>
      <c r="FV16" s="347"/>
      <c r="FW16" s="347"/>
      <c r="FY16" s="347"/>
      <c r="FZ16" s="347"/>
      <c r="GA16" s="6"/>
      <c r="GC16" s="47"/>
      <c r="GD16" s="339"/>
      <c r="GE16" s="47"/>
      <c r="GF16" s="47"/>
      <c r="GG16" s="339"/>
      <c r="GH16" s="47"/>
      <c r="GI16" s="53"/>
      <c r="GN16" s="51"/>
      <c r="GU16" s="6"/>
      <c r="GW16" s="47"/>
      <c r="GX16" s="339"/>
      <c r="GY16" s="47"/>
      <c r="GZ16" s="47"/>
      <c r="HA16" s="339"/>
      <c r="HB16" s="47"/>
      <c r="HC16" s="53"/>
      <c r="HH16" s="51"/>
      <c r="HO16" s="6"/>
      <c r="HQ16" s="47"/>
      <c r="HR16" s="339"/>
      <c r="HS16" s="47"/>
      <c r="HT16" s="47"/>
      <c r="HU16" s="339"/>
      <c r="HV16" s="47"/>
      <c r="HW16" s="53"/>
      <c r="IB16" s="51"/>
      <c r="II16" s="6"/>
      <c r="IK16" s="47"/>
      <c r="IL16" s="339"/>
      <c r="IM16" s="47"/>
      <c r="IN16" s="47"/>
      <c r="IO16" s="339"/>
      <c r="IP16" s="47"/>
      <c r="IQ16" s="53"/>
      <c r="IV16" s="51"/>
    </row>
    <row r="17" spans="1:262" s="7" customFormat="1" ht="13.5" customHeight="1">
      <c r="A17" s="46" t="s">
        <v>348</v>
      </c>
      <c r="B17" s="47" t="e">
        <f>VLOOKUP(A17,#REF!,7,FALSE)&amp;"/_"&amp;VLOOKUP(A17,#REF!,11,FALSE)&amp;"_ ("&amp;VLOOKUP(A17,#REF!,8,FALSE)&amp;")"</f>
        <v>#REF!</v>
      </c>
      <c r="C17" s="6"/>
      <c r="E17" s="48">
        <v>14150</v>
      </c>
      <c r="F17" s="339">
        <v>0.02</v>
      </c>
      <c r="H17" s="47" t="s">
        <v>692</v>
      </c>
      <c r="I17" s="339">
        <v>0</v>
      </c>
      <c r="J17" s="347">
        <v>0</v>
      </c>
      <c r="K17" s="347"/>
      <c r="L17" s="347"/>
      <c r="M17" s="347"/>
      <c r="N17" s="347"/>
      <c r="O17" s="347"/>
      <c r="P17" s="347"/>
      <c r="Q17" s="48"/>
      <c r="R17" s="347"/>
      <c r="S17" s="347"/>
      <c r="U17" s="347"/>
      <c r="V17" s="347"/>
      <c r="W17" s="6" t="s">
        <v>637</v>
      </c>
      <c r="Y17" s="48">
        <v>45960</v>
      </c>
      <c r="Z17" s="339">
        <v>5.5500000000000001E-2</v>
      </c>
      <c r="AA17" s="339">
        <f t="shared" ref="AA17:AA21" si="2">Z17-F17</f>
        <v>3.5500000000000004E-2</v>
      </c>
      <c r="AB17" s="47">
        <v>1</v>
      </c>
      <c r="AC17" s="339">
        <f t="shared" ref="AC17:AC21" si="3">AB17/13</f>
        <v>7.6923076923076927E-2</v>
      </c>
      <c r="AD17" s="339">
        <f t="shared" ref="AD17:AD21" si="4">AC17-I17</f>
        <v>7.6923076923076927E-2</v>
      </c>
      <c r="AE17" s="48"/>
      <c r="AF17" s="347"/>
      <c r="AG17" s="347"/>
      <c r="AH17" s="347"/>
      <c r="AI17" s="347"/>
      <c r="AJ17" s="347"/>
      <c r="AK17" s="48"/>
      <c r="AM17" s="347"/>
      <c r="AO17" s="347"/>
      <c r="AP17" s="347"/>
      <c r="AQ17" s="6"/>
      <c r="AS17" s="48">
        <v>20244</v>
      </c>
      <c r="AT17" s="339">
        <v>3.61E-2</v>
      </c>
      <c r="AU17" s="339">
        <f>AT17-Z17</f>
        <v>-1.9400000000000001E-2</v>
      </c>
      <c r="AV17" s="47">
        <v>0</v>
      </c>
      <c r="AW17" s="339">
        <v>0</v>
      </c>
      <c r="AX17" s="339">
        <f>AW17-AC17</f>
        <v>-7.6923076923076927E-2</v>
      </c>
      <c r="AY17" s="48"/>
      <c r="AZ17" s="347"/>
      <c r="BA17" s="347"/>
      <c r="BB17" s="347"/>
      <c r="BC17" s="347"/>
      <c r="BD17" s="347"/>
      <c r="BE17" s="48"/>
      <c r="BF17" s="347"/>
      <c r="BG17" s="347"/>
      <c r="BI17" s="347"/>
      <c r="BJ17" s="347"/>
      <c r="BK17" s="6"/>
      <c r="BM17" s="48">
        <v>40330</v>
      </c>
      <c r="BN17" s="339">
        <f>BM17/$BK$7</f>
        <v>4.0915915915915917E-2</v>
      </c>
      <c r="BO17" s="339">
        <f>BN17-AT17</f>
        <v>4.8159159159159165E-3</v>
      </c>
      <c r="BP17" s="47">
        <v>0</v>
      </c>
      <c r="BQ17" s="339">
        <f>BP17/$BK$3</f>
        <v>0</v>
      </c>
      <c r="BR17" s="339">
        <f>BQ17-AW17</f>
        <v>0</v>
      </c>
      <c r="BS17" s="48"/>
      <c r="BT17" s="347"/>
      <c r="BU17" s="347"/>
      <c r="BV17" s="349"/>
      <c r="BW17" s="347"/>
      <c r="BX17" s="347"/>
      <c r="BY17" s="48"/>
      <c r="BZ17" s="347"/>
      <c r="CA17" s="347"/>
      <c r="CC17" s="347"/>
      <c r="CD17" s="347"/>
      <c r="CE17" s="48"/>
      <c r="CG17" s="48"/>
      <c r="CH17" s="339"/>
      <c r="CI17" s="339"/>
      <c r="CJ17" s="47"/>
      <c r="CK17" s="339"/>
      <c r="CL17" s="339"/>
      <c r="CM17" s="48"/>
      <c r="CN17" s="347"/>
      <c r="CO17" s="347"/>
      <c r="CR17" s="51"/>
      <c r="CS17" s="48"/>
      <c r="CT17" s="347"/>
      <c r="CU17" s="347"/>
      <c r="CW17" s="347"/>
      <c r="CX17" s="347"/>
      <c r="CY17" s="6"/>
      <c r="DA17" s="48"/>
      <c r="DB17" s="339"/>
      <c r="DC17" s="339"/>
      <c r="DD17" s="47"/>
      <c r="DE17" s="339"/>
      <c r="DF17" s="339"/>
      <c r="DG17" s="48"/>
      <c r="DH17" s="347"/>
      <c r="DI17" s="347"/>
      <c r="DL17" s="51"/>
      <c r="DM17" s="48"/>
      <c r="DN17" s="347"/>
      <c r="DO17" s="347"/>
      <c r="DQ17" s="347"/>
      <c r="DR17" s="347"/>
      <c r="DS17" s="6"/>
      <c r="DU17" s="48"/>
      <c r="DV17" s="339"/>
      <c r="DW17" s="339"/>
      <c r="DX17" s="47"/>
      <c r="DY17" s="339"/>
      <c r="DZ17" s="339"/>
      <c r="EA17" s="48"/>
      <c r="EC17" s="52"/>
      <c r="EF17" s="51"/>
      <c r="EG17" s="48"/>
      <c r="EH17" s="347"/>
      <c r="EI17" s="347"/>
      <c r="EK17" s="347"/>
      <c r="EL17" s="347"/>
      <c r="EM17" s="6"/>
      <c r="EO17" s="48"/>
      <c r="EP17" s="339"/>
      <c r="EQ17" s="339"/>
      <c r="ER17" s="47"/>
      <c r="ES17" s="339"/>
      <c r="ET17" s="339"/>
      <c r="EU17" s="48"/>
      <c r="EV17" s="347"/>
      <c r="EW17" s="347"/>
      <c r="EZ17" s="51"/>
      <c r="FA17" s="48"/>
      <c r="FB17" s="347"/>
      <c r="FC17" s="347"/>
      <c r="FE17" s="347"/>
      <c r="FF17" s="347"/>
      <c r="FG17" s="6"/>
      <c r="FI17" s="48"/>
      <c r="FJ17" s="339"/>
      <c r="FK17" s="339"/>
      <c r="FL17" s="47"/>
      <c r="FM17" s="339"/>
      <c r="FN17" s="339"/>
      <c r="FO17" s="48"/>
      <c r="FP17" s="347"/>
      <c r="FQ17" s="347"/>
      <c r="FT17" s="51"/>
      <c r="FU17" s="48"/>
      <c r="FV17" s="347"/>
      <c r="FW17" s="347"/>
      <c r="FY17" s="347"/>
      <c r="FZ17" s="347"/>
      <c r="GA17" s="6"/>
      <c r="GC17" s="48"/>
      <c r="GD17" s="339"/>
      <c r="GE17" s="339"/>
      <c r="GF17" s="47"/>
      <c r="GG17" s="339"/>
      <c r="GH17" s="339"/>
      <c r="GI17" s="53"/>
      <c r="GN17" s="51"/>
      <c r="GU17" s="6"/>
      <c r="GW17" s="48"/>
      <c r="GX17" s="339"/>
      <c r="GY17" s="339"/>
      <c r="GZ17" s="47"/>
      <c r="HA17" s="339"/>
      <c r="HB17" s="339"/>
      <c r="HC17" s="53"/>
      <c r="HH17" s="51"/>
      <c r="HO17" s="6"/>
      <c r="HQ17" s="48"/>
      <c r="HR17" s="339"/>
      <c r="HS17" s="339"/>
      <c r="HT17" s="47"/>
      <c r="HU17" s="339"/>
      <c r="HV17" s="339"/>
      <c r="HW17" s="53"/>
      <c r="IB17" s="51"/>
      <c r="II17" s="6"/>
      <c r="IK17" s="48"/>
      <c r="IL17" s="339"/>
      <c r="IM17" s="339"/>
      <c r="IN17" s="47"/>
      <c r="IO17" s="339"/>
      <c r="IP17" s="339"/>
      <c r="IQ17" s="53"/>
      <c r="IV17" s="51"/>
    </row>
    <row r="18" spans="1:262" s="7" customFormat="1" ht="13.5" customHeight="1">
      <c r="A18" s="46" t="s">
        <v>304</v>
      </c>
      <c r="B18" s="47" t="e">
        <f>VLOOKUP(A18,#REF!,7,FALSE)&amp;"/_"&amp;VLOOKUP(A18,#REF!,11,FALSE)&amp;"_ ("&amp;VLOOKUP(A18,#REF!,8,FALSE)&amp;")"</f>
        <v>#REF!</v>
      </c>
      <c r="C18" s="6"/>
      <c r="E18" s="48">
        <v>31908</v>
      </c>
      <c r="F18" s="339">
        <v>4.4999999999999998E-2</v>
      </c>
      <c r="H18" s="47" t="s">
        <v>692</v>
      </c>
      <c r="I18" s="339">
        <v>0</v>
      </c>
      <c r="J18" s="347">
        <v>0</v>
      </c>
      <c r="K18" s="347"/>
      <c r="L18" s="347"/>
      <c r="M18" s="347"/>
      <c r="N18" s="347"/>
      <c r="O18" s="347"/>
      <c r="P18" s="347"/>
      <c r="Q18" s="48"/>
      <c r="R18" s="347"/>
      <c r="S18" s="347"/>
      <c r="U18" s="347"/>
      <c r="V18" s="347"/>
      <c r="W18" s="6" t="s">
        <v>1088</v>
      </c>
      <c r="Y18" s="48">
        <v>13643</v>
      </c>
      <c r="Z18" s="339">
        <v>1.6500000000000001E-2</v>
      </c>
      <c r="AA18" s="339">
        <f t="shared" si="2"/>
        <v>-2.8499999999999998E-2</v>
      </c>
      <c r="AB18" s="47">
        <v>0</v>
      </c>
      <c r="AC18" s="339">
        <f t="shared" si="3"/>
        <v>0</v>
      </c>
      <c r="AD18" s="339">
        <f t="shared" si="4"/>
        <v>0</v>
      </c>
      <c r="AE18" s="48"/>
      <c r="AF18" s="347"/>
      <c r="AG18" s="347"/>
      <c r="AH18" s="347"/>
      <c r="AI18" s="347"/>
      <c r="AJ18" s="347"/>
      <c r="AK18" s="48"/>
      <c r="AM18" s="347"/>
      <c r="AO18" s="347"/>
      <c r="AP18" s="347"/>
      <c r="AQ18" s="6" t="s">
        <v>1426</v>
      </c>
      <c r="AS18" s="48">
        <v>8518</v>
      </c>
      <c r="AT18" s="339">
        <v>1.5100000000000001E-2</v>
      </c>
      <c r="AU18" s="339">
        <f>AT18-Z18</f>
        <v>-1.4000000000000002E-3</v>
      </c>
      <c r="AV18" s="47">
        <v>0</v>
      </c>
      <c r="AW18" s="339">
        <v>0</v>
      </c>
      <c r="AX18" s="339">
        <f>AW18-AC18</f>
        <v>0</v>
      </c>
      <c r="AY18" s="48"/>
      <c r="AZ18" s="347"/>
      <c r="BA18" s="347"/>
      <c r="BB18" s="347"/>
      <c r="BC18" s="347"/>
      <c r="BD18" s="347"/>
      <c r="BE18" s="48"/>
      <c r="BF18" s="347"/>
      <c r="BG18" s="347"/>
      <c r="BI18" s="347"/>
      <c r="BJ18" s="347"/>
      <c r="BK18" s="6"/>
      <c r="BM18" s="48"/>
      <c r="BN18" s="339"/>
      <c r="BO18" s="339"/>
      <c r="BP18" s="47"/>
      <c r="BQ18" s="339"/>
      <c r="BR18" s="339"/>
      <c r="BS18" s="48"/>
      <c r="BT18" s="347"/>
      <c r="BU18" s="347"/>
      <c r="BV18" s="349"/>
      <c r="BW18" s="347"/>
      <c r="BX18" s="347"/>
      <c r="BY18" s="48"/>
      <c r="BZ18" s="347"/>
      <c r="CA18" s="347"/>
      <c r="CC18" s="347"/>
      <c r="CD18" s="347"/>
      <c r="CE18" s="48"/>
      <c r="CG18" s="48"/>
      <c r="CH18" s="339"/>
      <c r="CI18" s="339"/>
      <c r="CJ18" s="47"/>
      <c r="CK18" s="339"/>
      <c r="CL18" s="339"/>
      <c r="CM18" s="48"/>
      <c r="CN18" s="347"/>
      <c r="CO18" s="347"/>
      <c r="CR18" s="51"/>
      <c r="CS18" s="48"/>
      <c r="CT18" s="347"/>
      <c r="CU18" s="347"/>
      <c r="CW18" s="347"/>
      <c r="CX18" s="347"/>
      <c r="CY18" s="6"/>
      <c r="DA18" s="48"/>
      <c r="DB18" s="339"/>
      <c r="DC18" s="339"/>
      <c r="DD18" s="47"/>
      <c r="DE18" s="339"/>
      <c r="DF18" s="339"/>
      <c r="DG18" s="48"/>
      <c r="DH18" s="347"/>
      <c r="DI18" s="347"/>
      <c r="DL18" s="51"/>
      <c r="DM18" s="48"/>
      <c r="DN18" s="347"/>
      <c r="DO18" s="347"/>
      <c r="DQ18" s="347"/>
      <c r="DR18" s="347"/>
      <c r="DS18" s="6"/>
      <c r="DU18" s="48"/>
      <c r="DV18" s="339"/>
      <c r="DW18" s="339"/>
      <c r="DX18" s="47"/>
      <c r="DY18" s="339"/>
      <c r="DZ18" s="339"/>
      <c r="EA18" s="48"/>
      <c r="EC18" s="52"/>
      <c r="EF18" s="51"/>
      <c r="EG18" s="48"/>
      <c r="EH18" s="347"/>
      <c r="EI18" s="347"/>
      <c r="EK18" s="347"/>
      <c r="EL18" s="347"/>
      <c r="EM18" s="6"/>
      <c r="EO18" s="48"/>
      <c r="EP18" s="339"/>
      <c r="EQ18" s="339"/>
      <c r="ER18" s="47"/>
      <c r="ES18" s="339"/>
      <c r="ET18" s="339"/>
      <c r="EU18" s="48"/>
      <c r="EV18" s="347"/>
      <c r="EW18" s="347"/>
      <c r="EZ18" s="51"/>
      <c r="FA18" s="48"/>
      <c r="FB18" s="347"/>
      <c r="FC18" s="347"/>
      <c r="FE18" s="347"/>
      <c r="FF18" s="347"/>
      <c r="FG18" s="6"/>
      <c r="FI18" s="48"/>
      <c r="FJ18" s="339"/>
      <c r="FK18" s="339"/>
      <c r="FL18" s="47"/>
      <c r="FM18" s="339"/>
      <c r="FN18" s="339"/>
      <c r="FO18" s="48"/>
      <c r="FP18" s="347"/>
      <c r="FQ18" s="347"/>
      <c r="FT18" s="51"/>
      <c r="FU18" s="48"/>
      <c r="FV18" s="347"/>
      <c r="FW18" s="347"/>
      <c r="FY18" s="347"/>
      <c r="FZ18" s="347"/>
      <c r="GA18" s="6"/>
      <c r="GC18" s="48"/>
      <c r="GD18" s="339"/>
      <c r="GE18" s="47"/>
      <c r="GF18" s="47"/>
      <c r="GG18" s="339"/>
      <c r="GH18" s="47"/>
      <c r="GI18" s="53"/>
      <c r="GN18" s="51"/>
      <c r="GU18" s="6"/>
      <c r="GW18" s="48"/>
      <c r="GX18" s="339"/>
      <c r="GY18" s="47"/>
      <c r="GZ18" s="47"/>
      <c r="HA18" s="339"/>
      <c r="HB18" s="47"/>
      <c r="HC18" s="53"/>
      <c r="HH18" s="51"/>
      <c r="HO18" s="6"/>
      <c r="HQ18" s="48"/>
      <c r="HR18" s="339"/>
      <c r="HS18" s="47"/>
      <c r="HT18" s="47"/>
      <c r="HU18" s="339"/>
      <c r="HV18" s="47"/>
      <c r="HW18" s="53"/>
      <c r="IB18" s="51"/>
      <c r="II18" s="6"/>
      <c r="IK18" s="48"/>
      <c r="IL18" s="339"/>
      <c r="IM18" s="47"/>
      <c r="IN18" s="47"/>
      <c r="IO18" s="339"/>
      <c r="IP18" s="47"/>
      <c r="IQ18" s="53"/>
      <c r="IV18" s="51"/>
    </row>
    <row r="19" spans="1:262" s="7" customFormat="1" ht="13.5" customHeight="1">
      <c r="A19" s="46" t="s">
        <v>303</v>
      </c>
      <c r="B19" s="47" t="e">
        <f>VLOOKUP(A19,#REF!,7,FALSE)&amp;"/_"&amp;VLOOKUP(A19,#REF!,11,FALSE)&amp;"_ ("&amp;VLOOKUP(A19,#REF!,8,FALSE)&amp;")"</f>
        <v>#REF!</v>
      </c>
      <c r="C19" s="6"/>
      <c r="E19" s="48"/>
      <c r="F19" s="339"/>
      <c r="H19" s="47"/>
      <c r="I19" s="339"/>
      <c r="J19" s="347"/>
      <c r="K19" s="347"/>
      <c r="L19" s="347"/>
      <c r="M19" s="347"/>
      <c r="N19" s="347"/>
      <c r="O19" s="347"/>
      <c r="P19" s="347"/>
      <c r="Q19" s="48"/>
      <c r="R19" s="347"/>
      <c r="S19" s="347"/>
      <c r="U19" s="347"/>
      <c r="V19" s="347"/>
      <c r="W19" s="6" t="s">
        <v>1161</v>
      </c>
      <c r="Y19" s="48">
        <v>17409</v>
      </c>
      <c r="Z19" s="339">
        <v>2.1000000000000001E-2</v>
      </c>
      <c r="AA19" s="339">
        <f t="shared" si="2"/>
        <v>2.1000000000000001E-2</v>
      </c>
      <c r="AB19" s="47">
        <v>0</v>
      </c>
      <c r="AC19" s="339">
        <f t="shared" si="3"/>
        <v>0</v>
      </c>
      <c r="AD19" s="339">
        <f t="shared" si="4"/>
        <v>0</v>
      </c>
      <c r="AE19" s="48"/>
      <c r="AF19" s="347"/>
      <c r="AG19" s="347"/>
      <c r="AH19" s="347"/>
      <c r="AI19" s="347"/>
      <c r="AJ19" s="347"/>
      <c r="AK19" s="48"/>
      <c r="AM19" s="347"/>
      <c r="AO19" s="347"/>
      <c r="AP19" s="347"/>
      <c r="AQ19" s="6"/>
      <c r="AS19" s="48"/>
      <c r="AT19" s="339"/>
      <c r="AU19" s="339"/>
      <c r="AV19" s="47"/>
      <c r="AW19" s="339"/>
      <c r="AX19" s="339"/>
      <c r="AY19" s="48"/>
      <c r="AZ19" s="347"/>
      <c r="BA19" s="347"/>
      <c r="BB19" s="347"/>
      <c r="BC19" s="347"/>
      <c r="BD19" s="347"/>
      <c r="BE19" s="48"/>
      <c r="BF19" s="347"/>
      <c r="BG19" s="347"/>
      <c r="BI19" s="347"/>
      <c r="BJ19" s="347"/>
      <c r="BK19" s="6"/>
      <c r="BM19" s="48"/>
      <c r="BN19" s="339"/>
      <c r="BO19" s="339"/>
      <c r="BP19" s="47"/>
      <c r="BQ19" s="339"/>
      <c r="BR19" s="339"/>
      <c r="BS19" s="48"/>
      <c r="BT19" s="347"/>
      <c r="BU19" s="347"/>
      <c r="BV19" s="349"/>
      <c r="BW19" s="347"/>
      <c r="BX19" s="347"/>
      <c r="BY19" s="48"/>
      <c r="BZ19" s="347"/>
      <c r="CA19" s="347"/>
      <c r="CC19" s="347"/>
      <c r="CD19" s="347"/>
      <c r="CE19" s="48"/>
      <c r="CG19" s="48"/>
      <c r="CH19" s="339"/>
      <c r="CI19" s="339"/>
      <c r="CJ19" s="47"/>
      <c r="CK19" s="339"/>
      <c r="CL19" s="339"/>
      <c r="CM19" s="48"/>
      <c r="CN19" s="347"/>
      <c r="CO19" s="347"/>
      <c r="CR19" s="51"/>
      <c r="CS19" s="48"/>
      <c r="CT19" s="347"/>
      <c r="CU19" s="347"/>
      <c r="CW19" s="347"/>
      <c r="CX19" s="347"/>
      <c r="CY19" s="6"/>
      <c r="DA19" s="48"/>
      <c r="DB19" s="339"/>
      <c r="DC19" s="339"/>
      <c r="DD19" s="47"/>
      <c r="DE19" s="339"/>
      <c r="DF19" s="339"/>
      <c r="DG19" s="48"/>
      <c r="DH19" s="347"/>
      <c r="DI19" s="347"/>
      <c r="DL19" s="51"/>
      <c r="DM19" s="48"/>
      <c r="DN19" s="347"/>
      <c r="DO19" s="347"/>
      <c r="DQ19" s="347"/>
      <c r="DR19" s="347"/>
      <c r="DS19" s="6"/>
      <c r="DU19" s="48"/>
      <c r="DV19" s="339"/>
      <c r="DW19" s="339"/>
      <c r="DX19" s="47"/>
      <c r="DY19" s="339"/>
      <c r="DZ19" s="339"/>
      <c r="EA19" s="48"/>
      <c r="EC19" s="52"/>
      <c r="EF19" s="51"/>
      <c r="EG19" s="48"/>
      <c r="EH19" s="347"/>
      <c r="EI19" s="347"/>
      <c r="EK19" s="347"/>
      <c r="EL19" s="347"/>
      <c r="EM19" s="6"/>
      <c r="EO19" s="48"/>
      <c r="EP19" s="339"/>
      <c r="EQ19" s="339"/>
      <c r="ER19" s="47"/>
      <c r="ES19" s="339"/>
      <c r="ET19" s="339"/>
      <c r="EU19" s="48"/>
      <c r="EV19" s="347"/>
      <c r="EW19" s="347"/>
      <c r="EZ19" s="51"/>
      <c r="FA19" s="48"/>
      <c r="FB19" s="347"/>
      <c r="FC19" s="347"/>
      <c r="FE19" s="347"/>
      <c r="FF19" s="347"/>
      <c r="FG19" s="6"/>
      <c r="FI19" s="48"/>
      <c r="FJ19" s="339"/>
      <c r="FK19" s="339"/>
      <c r="FL19" s="47"/>
      <c r="FM19" s="339"/>
      <c r="FN19" s="339"/>
      <c r="FO19" s="48"/>
      <c r="FP19" s="347"/>
      <c r="FQ19" s="347"/>
      <c r="FT19" s="51"/>
      <c r="FU19" s="48"/>
      <c r="FV19" s="347"/>
      <c r="FW19" s="347"/>
      <c r="FY19" s="347"/>
      <c r="FZ19" s="347"/>
      <c r="GA19" s="6"/>
      <c r="GC19" s="48"/>
      <c r="GD19" s="339"/>
      <c r="GE19" s="47"/>
      <c r="GF19" s="47"/>
      <c r="GG19" s="339"/>
      <c r="GH19" s="47"/>
      <c r="GI19" s="53"/>
      <c r="GN19" s="51"/>
      <c r="GU19" s="6"/>
      <c r="GW19" s="48"/>
      <c r="GX19" s="339"/>
      <c r="GY19" s="47"/>
      <c r="GZ19" s="47"/>
      <c r="HA19" s="339"/>
      <c r="HB19" s="47"/>
      <c r="HC19" s="53"/>
      <c r="HH19" s="51"/>
      <c r="HO19" s="6"/>
      <c r="HQ19" s="48"/>
      <c r="HR19" s="339"/>
      <c r="HS19" s="47"/>
      <c r="HT19" s="47"/>
      <c r="HU19" s="339"/>
      <c r="HV19" s="47"/>
      <c r="HW19" s="53"/>
      <c r="IB19" s="51"/>
      <c r="II19" s="6"/>
      <c r="IK19" s="48"/>
      <c r="IL19" s="339"/>
      <c r="IM19" s="47"/>
      <c r="IN19" s="47"/>
      <c r="IO19" s="339"/>
      <c r="IP19" s="47"/>
      <c r="IQ19" s="53"/>
      <c r="IV19" s="51"/>
    </row>
    <row r="20" spans="1:262" s="7" customFormat="1" ht="13.5" customHeight="1">
      <c r="A20" s="46" t="s">
        <v>301</v>
      </c>
      <c r="B20" s="47" t="e">
        <f>VLOOKUP(A20,#REF!,7,FALSE)&amp;"/_"&amp;VLOOKUP(A20,#REF!,11,FALSE)&amp;"_ ("&amp;VLOOKUP(A20,#REF!,8,FALSE)&amp;")"</f>
        <v>#REF!</v>
      </c>
      <c r="C20" s="6"/>
      <c r="E20" s="48">
        <v>113655</v>
      </c>
      <c r="F20" s="339">
        <v>0.16200000000000001</v>
      </c>
      <c r="H20" s="47">
        <v>3</v>
      </c>
      <c r="I20" s="339">
        <v>0.214</v>
      </c>
      <c r="J20" s="347">
        <v>0</v>
      </c>
      <c r="K20" s="347"/>
      <c r="L20" s="347"/>
      <c r="M20" s="347"/>
      <c r="N20" s="347"/>
      <c r="O20" s="347"/>
      <c r="P20" s="347"/>
      <c r="Q20" s="48"/>
      <c r="R20" s="347"/>
      <c r="S20" s="347"/>
      <c r="U20" s="347"/>
      <c r="V20" s="347"/>
      <c r="W20" s="6" t="s">
        <v>670</v>
      </c>
      <c r="Y20" s="48">
        <v>89905</v>
      </c>
      <c r="Z20" s="339">
        <v>0.1087</v>
      </c>
      <c r="AA20" s="339">
        <f t="shared" si="2"/>
        <v>-5.33E-2</v>
      </c>
      <c r="AB20" s="47">
        <v>2</v>
      </c>
      <c r="AC20" s="339">
        <f t="shared" si="3"/>
        <v>0.15384615384615385</v>
      </c>
      <c r="AD20" s="339">
        <f t="shared" si="4"/>
        <v>-6.0153846153846141E-2</v>
      </c>
      <c r="AE20" s="48"/>
      <c r="AF20" s="347"/>
      <c r="AG20" s="347"/>
      <c r="AH20" s="347"/>
      <c r="AI20" s="347"/>
      <c r="AJ20" s="347"/>
      <c r="AK20" s="48"/>
      <c r="AM20" s="347"/>
      <c r="AO20" s="347"/>
      <c r="AP20" s="347"/>
      <c r="AQ20" s="6" t="s">
        <v>1423</v>
      </c>
      <c r="AS20" s="48">
        <v>74108</v>
      </c>
      <c r="AT20" s="339">
        <v>0.13210000000000002</v>
      </c>
      <c r="AU20" s="339">
        <f>AT20-Z20</f>
        <v>2.3400000000000018E-2</v>
      </c>
      <c r="AV20" s="47">
        <v>2</v>
      </c>
      <c r="AW20" s="339">
        <f t="shared" ref="AW20" si="5">AV20/13</f>
        <v>0.15384615384615385</v>
      </c>
      <c r="AX20" s="339">
        <f>AW20-AC20</f>
        <v>0</v>
      </c>
      <c r="AY20" s="48"/>
      <c r="AZ20" s="347"/>
      <c r="BA20" s="347"/>
      <c r="BB20" s="347"/>
      <c r="BC20" s="347"/>
      <c r="BD20" s="347"/>
      <c r="BE20" s="48"/>
      <c r="BF20" s="347"/>
      <c r="BG20" s="347"/>
      <c r="BI20" s="347"/>
      <c r="BJ20" s="347"/>
      <c r="BK20" s="6"/>
      <c r="BM20" s="48">
        <v>95588</v>
      </c>
      <c r="BN20" s="339">
        <f>BM20/$BK$7</f>
        <v>9.6976706436165891E-2</v>
      </c>
      <c r="BO20" s="339">
        <f>BN20-AT20</f>
        <v>-3.5123293563834132E-2</v>
      </c>
      <c r="BP20" s="47">
        <v>2</v>
      </c>
      <c r="BQ20" s="339">
        <f>BP20/$BK$3</f>
        <v>0.14285714285714285</v>
      </c>
      <c r="BR20" s="339">
        <f>BQ20-AW20</f>
        <v>-1.0989010989011005E-2</v>
      </c>
      <c r="BS20" s="48"/>
      <c r="BT20" s="347"/>
      <c r="BU20" s="347"/>
      <c r="BV20" s="349"/>
      <c r="BW20" s="347"/>
      <c r="BX20" s="347"/>
      <c r="BY20" s="48"/>
      <c r="BZ20" s="347"/>
      <c r="CA20" s="347"/>
      <c r="CC20" s="347"/>
      <c r="CD20" s="347"/>
      <c r="CE20" s="48"/>
      <c r="CG20" s="48"/>
      <c r="CH20" s="339"/>
      <c r="CI20" s="339"/>
      <c r="CJ20" s="47"/>
      <c r="CK20" s="339"/>
      <c r="CL20" s="339"/>
      <c r="CM20" s="48"/>
      <c r="CN20" s="347"/>
      <c r="CO20" s="347"/>
      <c r="CR20" s="51"/>
      <c r="CS20" s="48"/>
      <c r="CT20" s="347"/>
      <c r="CU20" s="347"/>
      <c r="CW20" s="347"/>
      <c r="CX20" s="347"/>
      <c r="CY20" s="6"/>
      <c r="DA20" s="48"/>
      <c r="DB20" s="339"/>
      <c r="DC20" s="339"/>
      <c r="DD20" s="47"/>
      <c r="DE20" s="339"/>
      <c r="DF20" s="339"/>
      <c r="DG20" s="48"/>
      <c r="DH20" s="347"/>
      <c r="DI20" s="347"/>
      <c r="DL20" s="51"/>
      <c r="DM20" s="48"/>
      <c r="DN20" s="347"/>
      <c r="DO20" s="347"/>
      <c r="DQ20" s="347"/>
      <c r="DR20" s="347"/>
      <c r="DS20" s="6"/>
      <c r="DU20" s="48"/>
      <c r="DV20" s="339"/>
      <c r="DW20" s="339"/>
      <c r="DX20" s="47"/>
      <c r="DY20" s="339"/>
      <c r="DZ20" s="339"/>
      <c r="EA20" s="48"/>
      <c r="EC20" s="52"/>
      <c r="EF20" s="51"/>
      <c r="EG20" s="48"/>
      <c r="EH20" s="347"/>
      <c r="EI20" s="347"/>
      <c r="EK20" s="347"/>
      <c r="EL20" s="347"/>
      <c r="EM20" s="6"/>
      <c r="EO20" s="48"/>
      <c r="EP20" s="339"/>
      <c r="EQ20" s="339"/>
      <c r="ER20" s="47"/>
      <c r="ES20" s="339"/>
      <c r="ET20" s="339"/>
      <c r="EU20" s="48"/>
      <c r="EV20" s="347"/>
      <c r="EW20" s="347"/>
      <c r="EZ20" s="51"/>
      <c r="FA20" s="48"/>
      <c r="FB20" s="347"/>
      <c r="FC20" s="347"/>
      <c r="FE20" s="347"/>
      <c r="FF20" s="347"/>
      <c r="FG20" s="6"/>
      <c r="FI20" s="48"/>
      <c r="FJ20" s="339"/>
      <c r="FK20" s="339"/>
      <c r="FL20" s="47"/>
      <c r="FM20" s="339"/>
      <c r="FN20" s="339"/>
      <c r="FO20" s="48"/>
      <c r="FP20" s="347"/>
      <c r="FQ20" s="347"/>
      <c r="FT20" s="51"/>
      <c r="FU20" s="48"/>
      <c r="FV20" s="347"/>
      <c r="FW20" s="347"/>
      <c r="FY20" s="347"/>
      <c r="FZ20" s="347"/>
      <c r="GA20" s="6"/>
      <c r="GC20" s="48"/>
      <c r="GD20" s="339"/>
      <c r="GE20" s="47"/>
      <c r="GF20" s="47"/>
      <c r="GG20" s="339"/>
      <c r="GH20" s="47"/>
      <c r="GI20" s="53"/>
      <c r="GN20" s="51"/>
      <c r="GU20" s="6"/>
      <c r="GW20" s="48"/>
      <c r="GX20" s="339"/>
      <c r="GY20" s="47"/>
      <c r="GZ20" s="47"/>
      <c r="HA20" s="339"/>
      <c r="HB20" s="47"/>
      <c r="HC20" s="53"/>
      <c r="HH20" s="51"/>
      <c r="HO20" s="6"/>
      <c r="HQ20" s="48"/>
      <c r="HR20" s="339"/>
      <c r="HS20" s="47"/>
      <c r="HT20" s="47"/>
      <c r="HU20" s="339"/>
      <c r="HV20" s="47"/>
      <c r="HW20" s="53"/>
      <c r="IB20" s="51"/>
      <c r="II20" s="6"/>
      <c r="IK20" s="48"/>
      <c r="IL20" s="339"/>
      <c r="IM20" s="47"/>
      <c r="IN20" s="47"/>
      <c r="IO20" s="339"/>
      <c r="IP20" s="47"/>
      <c r="IQ20" s="53"/>
      <c r="IV20" s="51"/>
    </row>
    <row r="21" spans="1:262" s="7" customFormat="1" ht="13.5" customHeight="1">
      <c r="A21" s="46" t="s">
        <v>298</v>
      </c>
      <c r="B21" s="47" t="e">
        <f>VLOOKUP(A21,#REF!,7,FALSE)&amp;"/_"&amp;VLOOKUP(A21,#REF!,11,FALSE)&amp;"_ ("&amp;VLOOKUP(A21,#REF!,8,FALSE)&amp;")"</f>
        <v>#REF!</v>
      </c>
      <c r="C21" s="6"/>
      <c r="E21" s="48">
        <v>119582</v>
      </c>
      <c r="F21" s="339">
        <v>0.17</v>
      </c>
      <c r="H21" s="47">
        <v>3</v>
      </c>
      <c r="I21" s="339">
        <v>0.214</v>
      </c>
      <c r="J21" s="347">
        <v>0</v>
      </c>
      <c r="K21" s="347"/>
      <c r="L21" s="347"/>
      <c r="M21" s="347"/>
      <c r="N21" s="347"/>
      <c r="O21" s="347"/>
      <c r="P21" s="347"/>
      <c r="Q21" s="48"/>
      <c r="R21" s="347"/>
      <c r="S21" s="347"/>
      <c r="U21" s="347"/>
      <c r="V21" s="347"/>
      <c r="W21" s="6" t="s">
        <v>1087</v>
      </c>
      <c r="Y21" s="48">
        <v>74241</v>
      </c>
      <c r="Z21" s="339">
        <v>8.9700000000000002E-2</v>
      </c>
      <c r="AA21" s="339">
        <f t="shared" si="2"/>
        <v>-8.030000000000001E-2</v>
      </c>
      <c r="AB21" s="47">
        <v>1</v>
      </c>
      <c r="AC21" s="339">
        <f t="shared" si="3"/>
        <v>7.6923076923076927E-2</v>
      </c>
      <c r="AD21" s="339">
        <f t="shared" si="4"/>
        <v>-0.13707692307692307</v>
      </c>
      <c r="AE21" s="48"/>
      <c r="AF21" s="347"/>
      <c r="AG21" s="347"/>
      <c r="AH21" s="347"/>
      <c r="AI21" s="347"/>
      <c r="AJ21" s="347"/>
      <c r="AK21" s="48"/>
      <c r="AM21" s="347"/>
      <c r="AO21" s="347"/>
      <c r="AP21" s="347"/>
      <c r="AQ21" s="6"/>
      <c r="AS21" s="48"/>
      <c r="AT21" s="339"/>
      <c r="AU21" s="339"/>
      <c r="AV21" s="47"/>
      <c r="AW21" s="339"/>
      <c r="AX21" s="339"/>
      <c r="AY21" s="48"/>
      <c r="AZ21" s="347"/>
      <c r="BA21" s="347"/>
      <c r="BB21" s="347"/>
      <c r="BC21" s="347"/>
      <c r="BD21" s="347"/>
      <c r="BE21" s="48"/>
      <c r="BF21" s="347"/>
      <c r="BG21" s="347"/>
      <c r="BI21" s="347"/>
      <c r="BJ21" s="347"/>
      <c r="BK21" s="6"/>
      <c r="BM21" s="48"/>
      <c r="BN21" s="339"/>
      <c r="BO21" s="339"/>
      <c r="BP21" s="47"/>
      <c r="BQ21" s="339"/>
      <c r="BR21" s="339"/>
      <c r="BS21" s="48"/>
      <c r="BT21" s="347"/>
      <c r="BU21" s="347"/>
      <c r="BV21" s="349"/>
      <c r="BW21" s="347"/>
      <c r="BX21" s="347"/>
      <c r="BY21" s="48"/>
      <c r="BZ21" s="347"/>
      <c r="CA21" s="347"/>
      <c r="CC21" s="347"/>
      <c r="CD21" s="347"/>
      <c r="CE21" s="48"/>
      <c r="CG21" s="48"/>
      <c r="CH21" s="339"/>
      <c r="CI21" s="339"/>
      <c r="CJ21" s="47"/>
      <c r="CK21" s="339"/>
      <c r="CL21" s="339"/>
      <c r="CM21" s="48"/>
      <c r="CN21" s="347"/>
      <c r="CO21" s="347"/>
      <c r="CR21" s="51"/>
      <c r="CS21" s="48"/>
      <c r="CT21" s="347"/>
      <c r="CU21" s="347"/>
      <c r="CW21" s="347"/>
      <c r="CX21" s="347"/>
      <c r="CY21" s="6"/>
      <c r="DA21" s="48"/>
      <c r="DB21" s="339"/>
      <c r="DC21" s="339"/>
      <c r="DD21" s="47"/>
      <c r="DE21" s="339"/>
      <c r="DF21" s="339"/>
      <c r="DG21" s="48"/>
      <c r="DH21" s="347"/>
      <c r="DI21" s="347"/>
      <c r="DL21" s="51"/>
      <c r="DM21" s="48"/>
      <c r="DN21" s="347"/>
      <c r="DO21" s="347"/>
      <c r="DQ21" s="347"/>
      <c r="DR21" s="347"/>
      <c r="DS21" s="6"/>
      <c r="DU21" s="48"/>
      <c r="DV21" s="339"/>
      <c r="DW21" s="339"/>
      <c r="DX21" s="47"/>
      <c r="DY21" s="339"/>
      <c r="DZ21" s="339"/>
      <c r="EA21" s="48"/>
      <c r="EC21" s="52"/>
      <c r="EF21" s="51"/>
      <c r="EG21" s="48"/>
      <c r="EH21" s="347"/>
      <c r="EI21" s="347"/>
      <c r="EK21" s="347"/>
      <c r="EL21" s="347"/>
      <c r="EM21" s="6"/>
      <c r="EO21" s="48"/>
      <c r="EP21" s="339"/>
      <c r="EQ21" s="339"/>
      <c r="ER21" s="47"/>
      <c r="ES21" s="339"/>
      <c r="ET21" s="339"/>
      <c r="EU21" s="48"/>
      <c r="EV21" s="347"/>
      <c r="EW21" s="347"/>
      <c r="EZ21" s="51"/>
      <c r="FA21" s="48"/>
      <c r="FB21" s="347"/>
      <c r="FC21" s="347"/>
      <c r="FE21" s="347"/>
      <c r="FF21" s="347"/>
      <c r="FG21" s="6"/>
      <c r="FI21" s="48"/>
      <c r="FJ21" s="339"/>
      <c r="FK21" s="339"/>
      <c r="FL21" s="47"/>
      <c r="FM21" s="339"/>
      <c r="FN21" s="339"/>
      <c r="FO21" s="48"/>
      <c r="FP21" s="347"/>
      <c r="FQ21" s="347"/>
      <c r="FT21" s="51"/>
      <c r="FU21" s="48"/>
      <c r="FV21" s="347"/>
      <c r="FW21" s="347"/>
      <c r="FY21" s="347"/>
      <c r="FZ21" s="347"/>
      <c r="GA21" s="6"/>
      <c r="GC21" s="47"/>
      <c r="GD21" s="339"/>
      <c r="GE21" s="48"/>
      <c r="GF21" s="48"/>
      <c r="GG21" s="339"/>
      <c r="GH21" s="48"/>
      <c r="GI21" s="53"/>
      <c r="GN21" s="51"/>
      <c r="GU21" s="6"/>
      <c r="GW21" s="47"/>
      <c r="GX21" s="339"/>
      <c r="GY21" s="48"/>
      <c r="GZ21" s="48"/>
      <c r="HA21" s="339"/>
      <c r="HB21" s="48"/>
      <c r="HC21" s="53"/>
      <c r="HH21" s="51"/>
      <c r="HO21" s="6"/>
      <c r="HQ21" s="47"/>
      <c r="HR21" s="339"/>
      <c r="HS21" s="48"/>
      <c r="HT21" s="48"/>
      <c r="HU21" s="339"/>
      <c r="HV21" s="48"/>
      <c r="HW21" s="53"/>
      <c r="IB21" s="51"/>
      <c r="II21" s="6"/>
      <c r="IK21" s="47"/>
      <c r="IL21" s="339"/>
      <c r="IM21" s="48"/>
      <c r="IN21" s="48"/>
      <c r="IO21" s="339"/>
      <c r="IP21" s="48"/>
      <c r="IQ21" s="53"/>
      <c r="IV21" s="51"/>
    </row>
    <row r="22" spans="1:262" s="7" customFormat="1" ht="13.5" customHeight="1">
      <c r="A22" s="46" t="s">
        <v>309</v>
      </c>
      <c r="B22" s="47" t="e">
        <f>VLOOKUP(A22,#REF!,7,FALSE)&amp;"/_"&amp;VLOOKUP(A22,#REF!,11,FALSE)&amp;"_ ("&amp;VLOOKUP(A22,#REF!,8,FALSE)&amp;")"</f>
        <v>#REF!</v>
      </c>
      <c r="C22" s="6"/>
      <c r="E22" s="48">
        <v>1598</v>
      </c>
      <c r="F22" s="339">
        <v>2E-3</v>
      </c>
      <c r="H22" s="47" t="s">
        <v>692</v>
      </c>
      <c r="I22" s="339">
        <v>0</v>
      </c>
      <c r="J22" s="347">
        <v>0</v>
      </c>
      <c r="K22" s="347"/>
      <c r="L22" s="347"/>
      <c r="M22" s="347"/>
      <c r="N22" s="347"/>
      <c r="O22" s="347"/>
      <c r="P22" s="347"/>
      <c r="Q22" s="48"/>
      <c r="R22" s="347"/>
      <c r="S22" s="347"/>
      <c r="U22" s="347"/>
      <c r="V22" s="347"/>
      <c r="W22" s="6" t="s">
        <v>1160</v>
      </c>
      <c r="Y22" s="48"/>
      <c r="Z22" s="351"/>
      <c r="AA22" s="339"/>
      <c r="AB22" s="47"/>
      <c r="AC22" s="351"/>
      <c r="AD22" s="339"/>
      <c r="AE22" s="48"/>
      <c r="AF22" s="347"/>
      <c r="AG22" s="347"/>
      <c r="AH22" s="347"/>
      <c r="AI22" s="347"/>
      <c r="AJ22" s="347"/>
      <c r="AK22" s="48"/>
      <c r="AM22" s="347"/>
      <c r="AO22" s="347"/>
      <c r="AP22" s="347"/>
      <c r="AQ22" s="6"/>
      <c r="AS22" s="48"/>
      <c r="AT22" s="339"/>
      <c r="AU22" s="339"/>
      <c r="AV22" s="47"/>
      <c r="AW22" s="339"/>
      <c r="AX22" s="339"/>
      <c r="AY22" s="48"/>
      <c r="AZ22" s="347"/>
      <c r="BA22" s="347"/>
      <c r="BB22" s="347"/>
      <c r="BC22" s="347"/>
      <c r="BD22" s="347"/>
      <c r="BE22" s="48"/>
      <c r="BF22" s="347"/>
      <c r="BG22" s="347"/>
      <c r="BI22" s="347"/>
      <c r="BJ22" s="347"/>
      <c r="BK22" s="6"/>
      <c r="BM22" s="48"/>
      <c r="BN22" s="339"/>
      <c r="BO22" s="339"/>
      <c r="BP22" s="47"/>
      <c r="BQ22" s="339"/>
      <c r="BR22" s="339"/>
      <c r="BS22" s="48"/>
      <c r="BT22" s="347"/>
      <c r="BU22" s="347"/>
      <c r="BV22" s="349"/>
      <c r="BW22" s="347"/>
      <c r="BX22" s="347"/>
      <c r="BY22" s="48"/>
      <c r="BZ22" s="347"/>
      <c r="CA22" s="347"/>
      <c r="CC22" s="347"/>
      <c r="CD22" s="347"/>
      <c r="CE22" s="48"/>
      <c r="CG22" s="48"/>
      <c r="CH22" s="339"/>
      <c r="CI22" s="339"/>
      <c r="CJ22" s="47"/>
      <c r="CK22" s="339"/>
      <c r="CL22" s="339"/>
      <c r="CM22" s="48"/>
      <c r="CN22" s="347"/>
      <c r="CO22" s="347"/>
      <c r="CR22" s="51"/>
      <c r="CS22" s="48"/>
      <c r="CT22" s="347"/>
      <c r="CU22" s="347"/>
      <c r="CW22" s="347"/>
      <c r="CX22" s="347"/>
      <c r="CY22" s="6"/>
      <c r="DA22" s="48"/>
      <c r="DB22" s="339"/>
      <c r="DC22" s="339"/>
      <c r="DD22" s="47"/>
      <c r="DE22" s="339"/>
      <c r="DF22" s="339"/>
      <c r="DG22" s="48"/>
      <c r="DH22" s="347"/>
      <c r="DI22" s="347"/>
      <c r="DL22" s="51"/>
      <c r="DM22" s="48"/>
      <c r="DN22" s="347"/>
      <c r="DO22" s="347"/>
      <c r="DQ22" s="347"/>
      <c r="DR22" s="347"/>
      <c r="DS22" s="6"/>
      <c r="DU22" s="48"/>
      <c r="DV22" s="339"/>
      <c r="DW22" s="339"/>
      <c r="DX22" s="47"/>
      <c r="DY22" s="339"/>
      <c r="DZ22" s="339"/>
      <c r="EA22" s="48"/>
      <c r="EC22" s="52"/>
      <c r="EF22" s="51"/>
      <c r="EG22" s="48"/>
      <c r="EH22" s="347"/>
      <c r="EI22" s="347"/>
      <c r="EK22" s="347"/>
      <c r="EL22" s="347"/>
      <c r="EM22" s="6"/>
      <c r="EO22" s="48"/>
      <c r="EP22" s="339"/>
      <c r="EQ22" s="339"/>
      <c r="ER22" s="47"/>
      <c r="ES22" s="339"/>
      <c r="ET22" s="339"/>
      <c r="EU22" s="48"/>
      <c r="EV22" s="347"/>
      <c r="EW22" s="347"/>
      <c r="EZ22" s="51"/>
      <c r="FA22" s="48"/>
      <c r="FB22" s="347"/>
      <c r="FC22" s="347"/>
      <c r="FE22" s="347"/>
      <c r="FF22" s="347"/>
      <c r="FG22" s="6"/>
      <c r="FI22" s="48"/>
      <c r="FJ22" s="339"/>
      <c r="FK22" s="339"/>
      <c r="FL22" s="47"/>
      <c r="FM22" s="339"/>
      <c r="FN22" s="339"/>
      <c r="FO22" s="48"/>
      <c r="FP22" s="347"/>
      <c r="FQ22" s="347"/>
      <c r="FT22" s="51"/>
      <c r="FU22" s="48"/>
      <c r="FV22" s="347"/>
      <c r="FW22" s="347"/>
      <c r="FY22" s="347"/>
      <c r="FZ22" s="347"/>
      <c r="GA22" s="6"/>
      <c r="GC22" s="47"/>
      <c r="GD22" s="339"/>
      <c r="GE22" s="47"/>
      <c r="GF22" s="47"/>
      <c r="GG22" s="339"/>
      <c r="GH22" s="47"/>
      <c r="GI22" s="53"/>
      <c r="GN22" s="51"/>
      <c r="GU22" s="6"/>
      <c r="GW22" s="47"/>
      <c r="GX22" s="339"/>
      <c r="GY22" s="47"/>
      <c r="GZ22" s="47"/>
      <c r="HA22" s="339"/>
      <c r="HB22" s="47"/>
      <c r="HC22" s="53"/>
      <c r="HH22" s="51"/>
      <c r="HO22" s="6"/>
      <c r="HQ22" s="47"/>
      <c r="HR22" s="339"/>
      <c r="HS22" s="47"/>
      <c r="HT22" s="47"/>
      <c r="HU22" s="339"/>
      <c r="HV22" s="47"/>
      <c r="HW22" s="53"/>
      <c r="IB22" s="51"/>
      <c r="II22" s="6"/>
      <c r="IK22" s="47"/>
      <c r="IL22" s="339"/>
      <c r="IM22" s="47"/>
      <c r="IN22" s="47"/>
      <c r="IO22" s="339"/>
      <c r="IP22" s="47"/>
      <c r="IQ22" s="53"/>
      <c r="IV22" s="51"/>
    </row>
    <row r="23" spans="1:262" s="7" customFormat="1" ht="13.5" customHeight="1">
      <c r="A23" s="46" t="s">
        <v>321</v>
      </c>
      <c r="B23" s="47" t="e">
        <f>VLOOKUP(A23,#REF!,7,FALSE)&amp;"/_"&amp;VLOOKUP(A23,#REF!,11,FALSE)&amp;"_ ("&amp;VLOOKUP(A23,#REF!,8,FALSE)&amp;")"</f>
        <v>#REF!</v>
      </c>
      <c r="C23" s="6"/>
      <c r="E23" s="48">
        <v>7060</v>
      </c>
      <c r="F23" s="339">
        <v>0.01</v>
      </c>
      <c r="H23" s="47" t="s">
        <v>692</v>
      </c>
      <c r="I23" s="339">
        <v>0</v>
      </c>
      <c r="J23" s="347">
        <v>0</v>
      </c>
      <c r="K23" s="347"/>
      <c r="L23" s="347"/>
      <c r="M23" s="347"/>
      <c r="N23" s="347"/>
      <c r="O23" s="347"/>
      <c r="P23" s="347"/>
      <c r="Q23" s="48"/>
      <c r="R23" s="347"/>
      <c r="S23" s="347"/>
      <c r="U23" s="347"/>
      <c r="V23" s="347"/>
      <c r="W23" s="6" t="s">
        <v>1103</v>
      </c>
      <c r="Y23" s="48"/>
      <c r="Z23" s="339"/>
      <c r="AA23" s="339"/>
      <c r="AB23" s="47"/>
      <c r="AC23" s="339"/>
      <c r="AD23" s="339"/>
      <c r="AE23" s="48"/>
      <c r="AF23" s="347"/>
      <c r="AG23" s="347"/>
      <c r="AH23" s="347"/>
      <c r="AI23" s="347"/>
      <c r="AJ23" s="347"/>
      <c r="AK23" s="48"/>
      <c r="AM23" s="347"/>
      <c r="AO23" s="347"/>
      <c r="AP23" s="347"/>
      <c r="AQ23" s="6"/>
      <c r="AS23" s="48"/>
      <c r="AT23" s="339"/>
      <c r="AU23" s="339"/>
      <c r="AV23" s="47"/>
      <c r="AW23" s="339"/>
      <c r="AX23" s="339"/>
      <c r="AY23" s="48"/>
      <c r="AZ23" s="347"/>
      <c r="BA23" s="347"/>
      <c r="BB23" s="347"/>
      <c r="BC23" s="347"/>
      <c r="BD23" s="347"/>
      <c r="BE23" s="48"/>
      <c r="BF23" s="347"/>
      <c r="BG23" s="347"/>
      <c r="BI23" s="347"/>
      <c r="BJ23" s="347"/>
      <c r="BK23" s="6"/>
      <c r="BM23" s="48"/>
      <c r="BN23" s="339"/>
      <c r="BO23" s="339"/>
      <c r="BP23" s="47"/>
      <c r="BQ23" s="339"/>
      <c r="BR23" s="339"/>
      <c r="BS23" s="48"/>
      <c r="BT23" s="347"/>
      <c r="BU23" s="347"/>
      <c r="BV23" s="349"/>
      <c r="BW23" s="347"/>
      <c r="BX23" s="347"/>
      <c r="BY23" s="48"/>
      <c r="BZ23" s="347"/>
      <c r="CA23" s="347"/>
      <c r="CC23" s="347"/>
      <c r="CD23" s="347"/>
      <c r="CE23" s="48"/>
      <c r="CG23" s="48"/>
      <c r="CH23" s="339"/>
      <c r="CI23" s="339"/>
      <c r="CJ23" s="47"/>
      <c r="CK23" s="339"/>
      <c r="CL23" s="339"/>
      <c r="CM23" s="48"/>
      <c r="CN23" s="347"/>
      <c r="CO23" s="347"/>
      <c r="CR23" s="51"/>
      <c r="CS23" s="48"/>
      <c r="CT23" s="347"/>
      <c r="CU23" s="347"/>
      <c r="CW23" s="347"/>
      <c r="CX23" s="347"/>
      <c r="CY23" s="6"/>
      <c r="DA23" s="48"/>
      <c r="DB23" s="339"/>
      <c r="DC23" s="339"/>
      <c r="DD23" s="47"/>
      <c r="DE23" s="339"/>
      <c r="DF23" s="339"/>
      <c r="DG23" s="48"/>
      <c r="DH23" s="347"/>
      <c r="DI23" s="347"/>
      <c r="DL23" s="51"/>
      <c r="DM23" s="48"/>
      <c r="DN23" s="347"/>
      <c r="DO23" s="347"/>
      <c r="DQ23" s="347"/>
      <c r="DR23" s="347"/>
      <c r="DS23" s="6"/>
      <c r="DU23" s="48"/>
      <c r="DV23" s="339"/>
      <c r="DW23" s="339"/>
      <c r="DX23" s="47"/>
      <c r="DY23" s="339"/>
      <c r="DZ23" s="339"/>
      <c r="EA23" s="48"/>
      <c r="EC23" s="52"/>
      <c r="EF23" s="51"/>
      <c r="EG23" s="48"/>
      <c r="EH23" s="347"/>
      <c r="EI23" s="347"/>
      <c r="EK23" s="347"/>
      <c r="EL23" s="347"/>
      <c r="EM23" s="6"/>
      <c r="EO23" s="48"/>
      <c r="EP23" s="339"/>
      <c r="EQ23" s="339"/>
      <c r="ER23" s="47"/>
      <c r="ES23" s="339"/>
      <c r="ET23" s="339"/>
      <c r="EU23" s="48"/>
      <c r="EV23" s="347"/>
      <c r="EW23" s="347"/>
      <c r="EZ23" s="51"/>
      <c r="FA23" s="48"/>
      <c r="FB23" s="347"/>
      <c r="FC23" s="347"/>
      <c r="FE23" s="347"/>
      <c r="FF23" s="347"/>
      <c r="FG23" s="6"/>
      <c r="FI23" s="48"/>
      <c r="FJ23" s="339"/>
      <c r="FK23" s="339"/>
      <c r="FL23" s="47"/>
      <c r="FM23" s="339"/>
      <c r="FN23" s="339"/>
      <c r="FO23" s="48"/>
      <c r="FP23" s="347"/>
      <c r="FQ23" s="347"/>
      <c r="FT23" s="51"/>
      <c r="FU23" s="48"/>
      <c r="FV23" s="347"/>
      <c r="FW23" s="347"/>
      <c r="FY23" s="347"/>
      <c r="FZ23" s="347"/>
      <c r="GA23" s="6"/>
      <c r="GC23" s="47"/>
      <c r="GD23" s="339"/>
      <c r="GE23" s="47"/>
      <c r="GF23" s="47"/>
      <c r="GG23" s="339"/>
      <c r="GH23" s="47"/>
      <c r="GI23" s="53"/>
      <c r="GN23" s="51"/>
      <c r="GU23" s="6"/>
      <c r="GW23" s="47"/>
      <c r="GX23" s="339"/>
      <c r="GY23" s="47"/>
      <c r="GZ23" s="47"/>
      <c r="HA23" s="339"/>
      <c r="HB23" s="47"/>
      <c r="HC23" s="53"/>
      <c r="HH23" s="51"/>
      <c r="HO23" s="6"/>
      <c r="HQ23" s="47"/>
      <c r="HR23" s="339"/>
      <c r="HS23" s="47"/>
      <c r="HT23" s="47"/>
      <c r="HU23" s="339"/>
      <c r="HV23" s="47"/>
      <c r="HW23" s="53"/>
      <c r="IB23" s="51"/>
      <c r="II23" s="6"/>
      <c r="IK23" s="47"/>
      <c r="IL23" s="339"/>
      <c r="IM23" s="47"/>
      <c r="IN23" s="47"/>
      <c r="IO23" s="339"/>
      <c r="IP23" s="47"/>
      <c r="IQ23" s="53"/>
      <c r="IV23" s="51"/>
    </row>
    <row r="24" spans="1:262" s="7" customFormat="1" ht="13.5" customHeight="1">
      <c r="A24" s="46" t="s">
        <v>367</v>
      </c>
      <c r="B24" s="47" t="e">
        <f>VLOOKUP(A24,#REF!,7,FALSE)&amp;"/_"&amp;VLOOKUP(A24,#REF!,11,FALSE)&amp;"_ ("&amp;VLOOKUP(A24,#REF!,8,FALSE)&amp;")"</f>
        <v>#REF!</v>
      </c>
      <c r="C24" s="6"/>
      <c r="E24" s="48"/>
      <c r="F24" s="339"/>
      <c r="H24" s="47"/>
      <c r="I24" s="339"/>
      <c r="J24" s="347"/>
      <c r="K24" s="347"/>
      <c r="L24" s="347"/>
      <c r="M24" s="347"/>
      <c r="N24" s="347"/>
      <c r="O24" s="347"/>
      <c r="P24" s="347"/>
      <c r="Q24" s="48"/>
      <c r="R24" s="347"/>
      <c r="S24" s="347"/>
      <c r="U24" s="347"/>
      <c r="V24" s="347"/>
      <c r="W24" s="6" t="s">
        <v>1162</v>
      </c>
      <c r="Y24" s="48">
        <v>2373</v>
      </c>
      <c r="Z24" s="339">
        <v>2.8E-3</v>
      </c>
      <c r="AA24" s="339">
        <f>Z24-F24</f>
        <v>2.8E-3</v>
      </c>
      <c r="AB24" s="47">
        <v>0</v>
      </c>
      <c r="AC24" s="339">
        <f t="shared" ref="AC24:AC25" si="6">AB24/13</f>
        <v>0</v>
      </c>
      <c r="AD24" s="339">
        <f>AC24-I24</f>
        <v>0</v>
      </c>
      <c r="AE24" s="48"/>
      <c r="AF24" s="347"/>
      <c r="AG24" s="347"/>
      <c r="AH24" s="347"/>
      <c r="AI24" s="347"/>
      <c r="AJ24" s="347"/>
      <c r="AK24" s="48"/>
      <c r="AM24" s="347"/>
      <c r="AO24" s="347"/>
      <c r="AP24" s="347"/>
      <c r="AQ24" s="6"/>
      <c r="AS24" s="48"/>
      <c r="AT24" s="339"/>
      <c r="AU24" s="339"/>
      <c r="AV24" s="47"/>
      <c r="AW24" s="339"/>
      <c r="AX24" s="339"/>
      <c r="AY24" s="48"/>
      <c r="AZ24" s="347"/>
      <c r="BA24" s="347"/>
      <c r="BB24" s="347"/>
      <c r="BC24" s="347"/>
      <c r="BD24" s="347"/>
      <c r="BE24" s="48"/>
      <c r="BF24" s="347"/>
      <c r="BG24" s="347"/>
      <c r="BI24" s="347"/>
      <c r="BJ24" s="347"/>
      <c r="BK24" s="6"/>
      <c r="BM24" s="48"/>
      <c r="BN24" s="339"/>
      <c r="BO24" s="339"/>
      <c r="BP24" s="47"/>
      <c r="BQ24" s="339"/>
      <c r="BR24" s="339"/>
      <c r="BS24" s="48"/>
      <c r="BT24" s="347"/>
      <c r="BU24" s="347"/>
      <c r="BV24" s="349"/>
      <c r="BW24" s="347"/>
      <c r="BX24" s="347"/>
      <c r="BY24" s="48"/>
      <c r="BZ24" s="347"/>
      <c r="CA24" s="347"/>
      <c r="CC24" s="347"/>
      <c r="CD24" s="347"/>
      <c r="CE24" s="48"/>
      <c r="CG24" s="48"/>
      <c r="CH24" s="339"/>
      <c r="CI24" s="339"/>
      <c r="CJ24" s="47"/>
      <c r="CK24" s="339"/>
      <c r="CL24" s="339"/>
      <c r="CM24" s="48"/>
      <c r="CN24" s="347"/>
      <c r="CO24" s="347"/>
      <c r="CR24" s="51"/>
      <c r="CS24" s="48"/>
      <c r="CT24" s="347"/>
      <c r="CU24" s="347"/>
      <c r="CW24" s="347"/>
      <c r="CX24" s="347"/>
      <c r="CY24" s="6"/>
      <c r="DA24" s="48"/>
      <c r="DB24" s="339"/>
      <c r="DC24" s="339"/>
      <c r="DD24" s="47"/>
      <c r="DE24" s="339"/>
      <c r="DF24" s="339"/>
      <c r="DG24" s="48"/>
      <c r="DH24" s="347"/>
      <c r="DI24" s="347"/>
      <c r="DL24" s="51"/>
      <c r="DM24" s="48"/>
      <c r="DN24" s="347"/>
      <c r="DO24" s="347"/>
      <c r="DQ24" s="347"/>
      <c r="DR24" s="347"/>
      <c r="DS24" s="6"/>
      <c r="DU24" s="48"/>
      <c r="DV24" s="339"/>
      <c r="DW24" s="339"/>
      <c r="DX24" s="47"/>
      <c r="DY24" s="339"/>
      <c r="DZ24" s="339"/>
      <c r="EA24" s="48"/>
      <c r="EC24" s="52"/>
      <c r="EF24" s="51"/>
      <c r="EG24" s="48"/>
      <c r="EH24" s="347"/>
      <c r="EI24" s="347"/>
      <c r="EK24" s="347"/>
      <c r="EL24" s="347"/>
      <c r="EM24" s="6"/>
      <c r="EO24" s="48"/>
      <c r="EP24" s="339"/>
      <c r="EQ24" s="339"/>
      <c r="ER24" s="47"/>
      <c r="ES24" s="339"/>
      <c r="ET24" s="339"/>
      <c r="EU24" s="48"/>
      <c r="EV24" s="347"/>
      <c r="EW24" s="347"/>
      <c r="EZ24" s="51"/>
      <c r="FA24" s="48"/>
      <c r="FB24" s="347"/>
      <c r="FC24" s="347"/>
      <c r="FE24" s="347"/>
      <c r="FF24" s="347"/>
      <c r="FG24" s="6"/>
      <c r="FI24" s="48"/>
      <c r="FJ24" s="339"/>
      <c r="FK24" s="339"/>
      <c r="FL24" s="47"/>
      <c r="FM24" s="339"/>
      <c r="FN24" s="339"/>
      <c r="FO24" s="48"/>
      <c r="FP24" s="347"/>
      <c r="FQ24" s="347"/>
      <c r="FT24" s="51"/>
      <c r="FU24" s="48"/>
      <c r="FV24" s="347"/>
      <c r="FW24" s="347"/>
      <c r="FY24" s="347"/>
      <c r="FZ24" s="347"/>
      <c r="GA24" s="6"/>
      <c r="GC24" s="47"/>
      <c r="GD24" s="339"/>
      <c r="GE24" s="47"/>
      <c r="GF24" s="47"/>
      <c r="GG24" s="339"/>
      <c r="GH24" s="47"/>
      <c r="GI24" s="53"/>
      <c r="GN24" s="51"/>
      <c r="GU24" s="6"/>
      <c r="GW24" s="47"/>
      <c r="GX24" s="339"/>
      <c r="GY24" s="47"/>
      <c r="GZ24" s="47"/>
      <c r="HA24" s="339"/>
      <c r="HB24" s="47"/>
      <c r="HC24" s="53"/>
      <c r="HH24" s="51"/>
      <c r="HO24" s="6"/>
      <c r="HQ24" s="47"/>
      <c r="HR24" s="339"/>
      <c r="HS24" s="47"/>
      <c r="HT24" s="47"/>
      <c r="HU24" s="339"/>
      <c r="HV24" s="47"/>
      <c r="HW24" s="53"/>
      <c r="IB24" s="51"/>
      <c r="II24" s="6"/>
      <c r="IK24" s="47"/>
      <c r="IL24" s="339"/>
      <c r="IM24" s="47"/>
      <c r="IN24" s="47"/>
      <c r="IO24" s="339"/>
      <c r="IP24" s="47"/>
      <c r="IQ24" s="53"/>
      <c r="IV24" s="51"/>
    </row>
    <row r="25" spans="1:262" s="7" customFormat="1" ht="13.5" customHeight="1">
      <c r="A25" s="46" t="s">
        <v>310</v>
      </c>
      <c r="B25" s="47" t="e">
        <f>VLOOKUP(A25,#REF!,7,FALSE)&amp;"/_"&amp;VLOOKUP(A25,#REF!,11,FALSE)&amp;"_ ("&amp;VLOOKUP(A25,#REF!,8,FALSE)&amp;")"</f>
        <v>#REF!</v>
      </c>
      <c r="C25" s="6"/>
      <c r="E25" s="48"/>
      <c r="F25" s="339"/>
      <c r="H25" s="47"/>
      <c r="I25" s="339"/>
      <c r="J25" s="347"/>
      <c r="K25" s="347"/>
      <c r="L25" s="347"/>
      <c r="M25" s="347"/>
      <c r="N25" s="347"/>
      <c r="O25" s="347"/>
      <c r="P25" s="347"/>
      <c r="Q25" s="48"/>
      <c r="R25" s="347"/>
      <c r="S25" s="347"/>
      <c r="U25" s="347"/>
      <c r="V25" s="347"/>
      <c r="W25" s="6" t="s">
        <v>1163</v>
      </c>
      <c r="Y25" s="48">
        <v>3515</v>
      </c>
      <c r="Z25" s="339">
        <v>4.1999999999999997E-3</v>
      </c>
      <c r="AA25" s="339">
        <f>Z25-F25</f>
        <v>4.1999999999999997E-3</v>
      </c>
      <c r="AB25" s="47">
        <v>0</v>
      </c>
      <c r="AC25" s="339">
        <f t="shared" si="6"/>
        <v>0</v>
      </c>
      <c r="AD25" s="339">
        <f>AC25-I25</f>
        <v>0</v>
      </c>
      <c r="AE25" s="48"/>
      <c r="AF25" s="347"/>
      <c r="AG25" s="347"/>
      <c r="AH25" s="347"/>
      <c r="AI25" s="347"/>
      <c r="AJ25" s="347"/>
      <c r="AK25" s="48"/>
      <c r="AM25" s="347"/>
      <c r="AO25" s="347"/>
      <c r="AP25" s="347"/>
      <c r="AQ25" s="6"/>
      <c r="AS25" s="48"/>
      <c r="AT25" s="339"/>
      <c r="AU25" s="339"/>
      <c r="AV25" s="47"/>
      <c r="AW25" s="339"/>
      <c r="AX25" s="339"/>
      <c r="AY25" s="48"/>
      <c r="AZ25" s="347"/>
      <c r="BA25" s="347"/>
      <c r="BB25" s="347"/>
      <c r="BC25" s="347"/>
      <c r="BD25" s="347"/>
      <c r="BE25" s="48"/>
      <c r="BF25" s="347"/>
      <c r="BG25" s="347"/>
      <c r="BI25" s="347"/>
      <c r="BJ25" s="347"/>
      <c r="BK25" s="6"/>
      <c r="BM25" s="48"/>
      <c r="BN25" s="339"/>
      <c r="BO25" s="339"/>
      <c r="BP25" s="47"/>
      <c r="BQ25" s="339"/>
      <c r="BR25" s="339"/>
      <c r="BS25" s="48"/>
      <c r="BT25" s="347"/>
      <c r="BU25" s="347"/>
      <c r="BV25" s="349"/>
      <c r="BW25" s="347"/>
      <c r="BX25" s="347"/>
      <c r="BY25" s="48"/>
      <c r="BZ25" s="347"/>
      <c r="CA25" s="347"/>
      <c r="CC25" s="347"/>
      <c r="CD25" s="347"/>
      <c r="CE25" s="48"/>
      <c r="CG25" s="48"/>
      <c r="CH25" s="339"/>
      <c r="CI25" s="339"/>
      <c r="CJ25" s="47"/>
      <c r="CK25" s="339"/>
      <c r="CL25" s="339"/>
      <c r="CM25" s="48"/>
      <c r="CN25" s="347"/>
      <c r="CO25" s="347"/>
      <c r="CR25" s="51"/>
      <c r="CS25" s="48"/>
      <c r="CT25" s="347"/>
      <c r="CU25" s="347"/>
      <c r="CW25" s="347"/>
      <c r="CX25" s="347"/>
      <c r="CY25" s="6"/>
      <c r="DA25" s="48"/>
      <c r="DB25" s="339"/>
      <c r="DC25" s="339"/>
      <c r="DD25" s="47"/>
      <c r="DE25" s="339"/>
      <c r="DF25" s="339"/>
      <c r="DG25" s="48"/>
      <c r="DH25" s="347"/>
      <c r="DI25" s="347"/>
      <c r="DL25" s="51"/>
      <c r="DM25" s="48"/>
      <c r="DN25" s="347"/>
      <c r="DO25" s="347"/>
      <c r="DQ25" s="347"/>
      <c r="DR25" s="347"/>
      <c r="DS25" s="6"/>
      <c r="DU25" s="48"/>
      <c r="DV25" s="339"/>
      <c r="DW25" s="339"/>
      <c r="DX25" s="47"/>
      <c r="DY25" s="339"/>
      <c r="DZ25" s="339"/>
      <c r="EA25" s="48"/>
      <c r="EC25" s="52"/>
      <c r="EF25" s="51"/>
      <c r="EG25" s="48"/>
      <c r="EH25" s="347"/>
      <c r="EI25" s="347"/>
      <c r="EK25" s="347"/>
      <c r="EL25" s="347"/>
      <c r="EM25" s="6"/>
      <c r="EO25" s="48"/>
      <c r="EP25" s="339"/>
      <c r="EQ25" s="339"/>
      <c r="ER25" s="47"/>
      <c r="ES25" s="339"/>
      <c r="ET25" s="339"/>
      <c r="EU25" s="48"/>
      <c r="EV25" s="347"/>
      <c r="EW25" s="347"/>
      <c r="EZ25" s="51"/>
      <c r="FA25" s="48"/>
      <c r="FB25" s="347"/>
      <c r="FC25" s="347"/>
      <c r="FE25" s="347"/>
      <c r="FF25" s="347"/>
      <c r="FG25" s="6"/>
      <c r="FI25" s="48"/>
      <c r="FJ25" s="339"/>
      <c r="FK25" s="339"/>
      <c r="FL25" s="47"/>
      <c r="FM25" s="339"/>
      <c r="FN25" s="339"/>
      <c r="FO25" s="48"/>
      <c r="FP25" s="347"/>
      <c r="FQ25" s="347"/>
      <c r="FT25" s="51"/>
      <c r="FU25" s="48"/>
      <c r="FV25" s="347"/>
      <c r="FW25" s="347"/>
      <c r="FY25" s="347"/>
      <c r="FZ25" s="347"/>
      <c r="GA25" s="6"/>
      <c r="GC25" s="47"/>
      <c r="GD25" s="339"/>
      <c r="GE25" s="47"/>
      <c r="GF25" s="47"/>
      <c r="GG25" s="339"/>
      <c r="GH25" s="47"/>
      <c r="GI25" s="53"/>
      <c r="GN25" s="51"/>
      <c r="GU25" s="6"/>
      <c r="GW25" s="47"/>
      <c r="GX25" s="339"/>
      <c r="GY25" s="47"/>
      <c r="GZ25" s="47"/>
      <c r="HA25" s="339"/>
      <c r="HB25" s="47"/>
      <c r="HC25" s="53"/>
      <c r="HH25" s="51"/>
      <c r="HO25" s="6"/>
      <c r="HQ25" s="47"/>
      <c r="HR25" s="339"/>
      <c r="HS25" s="47"/>
      <c r="HT25" s="47"/>
      <c r="HU25" s="339"/>
      <c r="HV25" s="47"/>
      <c r="HW25" s="53"/>
      <c r="IB25" s="51"/>
      <c r="II25" s="6"/>
      <c r="IK25" s="47"/>
      <c r="IL25" s="339"/>
      <c r="IM25" s="47"/>
      <c r="IN25" s="47"/>
      <c r="IO25" s="339"/>
      <c r="IP25" s="47"/>
      <c r="IQ25" s="53"/>
      <c r="IV25" s="51"/>
    </row>
    <row r="26" spans="1:262" s="7" customFormat="1" ht="13.5" customHeight="1">
      <c r="A26" s="46" t="s">
        <v>328</v>
      </c>
      <c r="B26" s="47" t="e">
        <f>VLOOKUP(A26,#REF!,7,FALSE)&amp;"/_"&amp;VLOOKUP(A26,#REF!,11,FALSE)&amp;"_ ("&amp;VLOOKUP(A26,#REF!,8,FALSE)&amp;")"</f>
        <v>#REF!</v>
      </c>
      <c r="C26" s="6"/>
      <c r="E26" s="48">
        <v>4856</v>
      </c>
      <c r="F26" s="339">
        <v>6.9999999999999993E-3</v>
      </c>
      <c r="H26" s="47" t="s">
        <v>692</v>
      </c>
      <c r="I26" s="339">
        <v>0</v>
      </c>
      <c r="J26" s="347">
        <v>0</v>
      </c>
      <c r="K26" s="347"/>
      <c r="L26" s="347"/>
      <c r="M26" s="347"/>
      <c r="N26" s="347"/>
      <c r="O26" s="347"/>
      <c r="P26" s="347"/>
      <c r="Q26" s="48"/>
      <c r="R26" s="347"/>
      <c r="S26" s="347"/>
      <c r="U26" s="347"/>
      <c r="V26" s="347"/>
      <c r="W26" s="6"/>
      <c r="Y26" s="48"/>
      <c r="Z26" s="351"/>
      <c r="AA26" s="339"/>
      <c r="AB26" s="47"/>
      <c r="AC26" s="351"/>
      <c r="AD26" s="339"/>
      <c r="AE26" s="48"/>
      <c r="AF26" s="347"/>
      <c r="AG26" s="347"/>
      <c r="AH26" s="347"/>
      <c r="AI26" s="347"/>
      <c r="AJ26" s="347"/>
      <c r="AK26" s="48"/>
      <c r="AM26" s="347"/>
      <c r="AO26" s="347"/>
      <c r="AP26" s="347"/>
      <c r="AQ26" s="6"/>
      <c r="AS26" s="48"/>
      <c r="AT26" s="339"/>
      <c r="AU26" s="339"/>
      <c r="AV26" s="47"/>
      <c r="AW26" s="339"/>
      <c r="AX26" s="339"/>
      <c r="AY26" s="48"/>
      <c r="AZ26" s="347"/>
      <c r="BA26" s="347"/>
      <c r="BB26" s="347"/>
      <c r="BC26" s="347"/>
      <c r="BD26" s="347"/>
      <c r="BE26" s="48"/>
      <c r="BF26" s="347"/>
      <c r="BG26" s="347"/>
      <c r="BI26" s="347"/>
      <c r="BJ26" s="347"/>
      <c r="BK26" s="6"/>
      <c r="BM26" s="48"/>
      <c r="BN26" s="339" t="s">
        <v>277</v>
      </c>
      <c r="BO26" s="339" t="s">
        <v>277</v>
      </c>
      <c r="BP26" s="47" t="s">
        <v>277</v>
      </c>
      <c r="BQ26" s="339" t="s">
        <v>277</v>
      </c>
      <c r="BR26" s="339" t="s">
        <v>277</v>
      </c>
      <c r="BS26" s="48"/>
      <c r="BT26" s="347" t="s">
        <v>277</v>
      </c>
      <c r="BU26" s="347" t="s">
        <v>277</v>
      </c>
      <c r="BV26" s="347" t="s">
        <v>277</v>
      </c>
      <c r="BW26" s="347" t="s">
        <v>277</v>
      </c>
      <c r="BX26" s="347" t="s">
        <v>277</v>
      </c>
      <c r="BY26" s="48"/>
      <c r="BZ26" s="347" t="s">
        <v>277</v>
      </c>
      <c r="CA26" s="347"/>
      <c r="CC26" s="347"/>
      <c r="CD26" s="347"/>
      <c r="CE26" s="48"/>
      <c r="CG26" s="48"/>
      <c r="CH26" s="339"/>
      <c r="CI26" s="339"/>
      <c r="CJ26" s="47"/>
      <c r="CK26" s="339"/>
      <c r="CL26" s="339"/>
      <c r="CM26" s="48"/>
      <c r="CN26" s="347"/>
      <c r="CO26" s="347"/>
      <c r="CR26" s="51"/>
      <c r="CS26" s="48"/>
      <c r="CT26" s="347"/>
      <c r="CU26" s="347"/>
      <c r="CW26" s="347"/>
      <c r="CX26" s="347"/>
      <c r="CY26" s="6"/>
      <c r="DA26" s="48"/>
      <c r="DB26" s="339"/>
      <c r="DC26" s="339"/>
      <c r="DD26" s="47"/>
      <c r="DE26" s="339"/>
      <c r="DF26" s="339"/>
      <c r="DG26" s="48"/>
      <c r="DH26" s="347"/>
      <c r="DI26" s="347"/>
      <c r="DL26" s="51"/>
      <c r="DM26" s="48"/>
      <c r="DN26" s="347"/>
      <c r="DO26" s="347"/>
      <c r="DQ26" s="347"/>
      <c r="DR26" s="347"/>
      <c r="DS26" s="6"/>
      <c r="DU26" s="48"/>
      <c r="DV26" s="339"/>
      <c r="DW26" s="339"/>
      <c r="DX26" s="47"/>
      <c r="DY26" s="339"/>
      <c r="DZ26" s="339"/>
      <c r="EA26" s="48"/>
      <c r="EC26" s="52"/>
      <c r="EF26" s="51"/>
      <c r="EG26" s="48"/>
      <c r="EH26" s="347"/>
      <c r="EI26" s="347"/>
      <c r="EK26" s="347"/>
      <c r="EL26" s="347"/>
      <c r="EM26" s="6"/>
      <c r="EO26" s="48"/>
      <c r="EP26" s="339"/>
      <c r="EQ26" s="339"/>
      <c r="ER26" s="47"/>
      <c r="ES26" s="339"/>
      <c r="ET26" s="339"/>
      <c r="EU26" s="48"/>
      <c r="EV26" s="347"/>
      <c r="EW26" s="347"/>
      <c r="EZ26" s="51"/>
      <c r="FA26" s="48"/>
      <c r="FB26" s="347"/>
      <c r="FC26" s="347"/>
      <c r="FE26" s="347"/>
      <c r="FF26" s="347"/>
      <c r="FG26" s="6"/>
      <c r="FI26" s="48"/>
      <c r="FJ26" s="339"/>
      <c r="FK26" s="339"/>
      <c r="FL26" s="47"/>
      <c r="FM26" s="339"/>
      <c r="FN26" s="339"/>
      <c r="FO26" s="48"/>
      <c r="FP26" s="347"/>
      <c r="FQ26" s="347"/>
      <c r="FT26" s="51"/>
      <c r="FU26" s="48"/>
      <c r="FV26" s="347"/>
      <c r="FW26" s="347"/>
      <c r="FY26" s="347"/>
      <c r="FZ26" s="347"/>
      <c r="GA26" s="61"/>
      <c r="GB26" s="55"/>
      <c r="GC26" s="55"/>
      <c r="GD26" s="350"/>
      <c r="GE26" s="48"/>
      <c r="GF26" s="48"/>
      <c r="GG26" s="339"/>
      <c r="GH26" s="48"/>
      <c r="GI26" s="58"/>
      <c r="GJ26" s="47"/>
      <c r="GK26" s="47"/>
      <c r="GL26" s="47"/>
      <c r="GM26" s="47"/>
      <c r="GN26" s="59"/>
      <c r="GO26" s="47"/>
      <c r="GP26" s="47"/>
      <c r="GQ26" s="47"/>
      <c r="GR26" s="47"/>
      <c r="GS26" s="47"/>
      <c r="GT26" s="47"/>
      <c r="GU26" s="61"/>
      <c r="GV26" s="55"/>
      <c r="GW26" s="55"/>
      <c r="GX26" s="350"/>
      <c r="GY26" s="48"/>
      <c r="GZ26" s="48"/>
      <c r="HA26" s="339"/>
      <c r="HB26" s="48"/>
      <c r="HC26" s="58"/>
      <c r="HD26" s="47"/>
      <c r="HE26" s="47"/>
      <c r="HF26" s="47"/>
      <c r="HG26" s="47"/>
      <c r="HH26" s="59"/>
      <c r="HI26" s="47"/>
      <c r="HJ26" s="47"/>
      <c r="HK26" s="47"/>
      <c r="HL26" s="47"/>
      <c r="HM26" s="47"/>
      <c r="HN26" s="47"/>
      <c r="HO26" s="61"/>
      <c r="HP26" s="55"/>
      <c r="HQ26" s="55"/>
      <c r="HR26" s="350"/>
      <c r="HS26" s="48"/>
      <c r="HT26" s="48"/>
      <c r="HU26" s="339"/>
      <c r="HV26" s="48"/>
      <c r="HW26" s="58"/>
      <c r="HX26" s="47"/>
      <c r="HY26" s="47"/>
      <c r="HZ26" s="47"/>
      <c r="IA26" s="47"/>
      <c r="IB26" s="59"/>
      <c r="IC26" s="47"/>
      <c r="ID26" s="47"/>
      <c r="IE26" s="47"/>
      <c r="IF26" s="47"/>
      <c r="IG26" s="47"/>
      <c r="IH26" s="47"/>
      <c r="II26" s="61"/>
      <c r="IJ26" s="55"/>
      <c r="IK26" s="55"/>
      <c r="IL26" s="350"/>
      <c r="IM26" s="48"/>
      <c r="IN26" s="48"/>
      <c r="IO26" s="339"/>
      <c r="IP26" s="48"/>
      <c r="IQ26" s="58"/>
      <c r="IR26" s="47"/>
      <c r="IS26" s="47"/>
      <c r="IT26" s="47"/>
      <c r="IU26" s="47"/>
      <c r="IV26" s="59"/>
      <c r="IW26" s="47"/>
      <c r="IX26" s="47"/>
      <c r="IY26" s="47"/>
      <c r="IZ26" s="47"/>
      <c r="JA26" s="47"/>
      <c r="JB26" s="47"/>
    </row>
    <row r="27" spans="1:262" s="7" customFormat="1" ht="13.5" customHeight="1">
      <c r="A27" s="46" t="s">
        <v>368</v>
      </c>
      <c r="B27" s="47" t="e">
        <f>VLOOKUP(A27,#REF!,7,FALSE)&amp;"/_"&amp;VLOOKUP(A27,#REF!,11,FALSE)&amp;"_ ("&amp;VLOOKUP(A27,#REF!,8,FALSE)&amp;")"</f>
        <v>#REF!</v>
      </c>
      <c r="C27" s="6"/>
      <c r="E27" s="48"/>
      <c r="F27" s="339"/>
      <c r="H27" s="47"/>
      <c r="I27" s="339"/>
      <c r="J27" s="347"/>
      <c r="K27" s="347"/>
      <c r="L27" s="347"/>
      <c r="M27" s="347"/>
      <c r="N27" s="347"/>
      <c r="O27" s="347"/>
      <c r="P27" s="347"/>
      <c r="Q27" s="48"/>
      <c r="R27" s="347"/>
      <c r="S27" s="347"/>
      <c r="U27" s="347"/>
      <c r="V27" s="347"/>
      <c r="W27" s="6" t="s">
        <v>1164</v>
      </c>
      <c r="Y27" s="48">
        <v>39016</v>
      </c>
      <c r="Z27" s="339">
        <v>4.7100000000000003E-2</v>
      </c>
      <c r="AA27" s="339">
        <f>Z27-F27</f>
        <v>4.7100000000000003E-2</v>
      </c>
      <c r="AB27" s="47">
        <v>0</v>
      </c>
      <c r="AC27" s="339">
        <f t="shared" ref="AC27:AC29" si="7">AB27/13</f>
        <v>0</v>
      </c>
      <c r="AD27" s="339">
        <f>AC27-I27</f>
        <v>0</v>
      </c>
      <c r="AE27" s="48"/>
      <c r="AF27" s="347"/>
      <c r="AG27" s="347"/>
      <c r="AH27" s="347"/>
      <c r="AI27" s="347"/>
      <c r="AJ27" s="347"/>
      <c r="AK27" s="48"/>
      <c r="AM27" s="347"/>
      <c r="AO27" s="347"/>
      <c r="AP27" s="347"/>
      <c r="AQ27" s="6" t="s">
        <v>1425</v>
      </c>
      <c r="AS27" s="48">
        <v>37376</v>
      </c>
      <c r="AT27" s="339">
        <v>6.6600000000000006E-2</v>
      </c>
      <c r="AU27" s="339">
        <f>AT27-Z27</f>
        <v>1.9500000000000003E-2</v>
      </c>
      <c r="AV27" s="47">
        <v>1</v>
      </c>
      <c r="AW27" s="339">
        <f t="shared" ref="AW27" si="8">AV27/13</f>
        <v>7.6923076923076927E-2</v>
      </c>
      <c r="AX27" s="339">
        <f>AW27-AC27</f>
        <v>7.6923076923076927E-2</v>
      </c>
      <c r="AY27" s="48"/>
      <c r="AZ27" s="347"/>
      <c r="BA27" s="347"/>
      <c r="BB27" s="347"/>
      <c r="BC27" s="347"/>
      <c r="BD27" s="347"/>
      <c r="BE27" s="48"/>
      <c r="BF27" s="347"/>
      <c r="BG27" s="347"/>
      <c r="BI27" s="347"/>
      <c r="BJ27" s="347"/>
      <c r="BK27" s="6"/>
      <c r="BM27" s="48">
        <v>94839</v>
      </c>
      <c r="BN27" s="339">
        <f>BM27/$BK$7</f>
        <v>9.6216824933041151E-2</v>
      </c>
      <c r="BO27" s="339">
        <f>BN27-AT27</f>
        <v>2.9616824933041144E-2</v>
      </c>
      <c r="BP27" s="47">
        <v>1</v>
      </c>
      <c r="BQ27" s="339">
        <f>BP27/$BK$3</f>
        <v>7.1428571428571425E-2</v>
      </c>
      <c r="BR27" s="339">
        <f>BQ27-AW27</f>
        <v>-5.4945054945055027E-3</v>
      </c>
      <c r="BS27" s="48"/>
      <c r="BT27" s="347" t="s">
        <v>277</v>
      </c>
      <c r="BU27" s="347" t="s">
        <v>277</v>
      </c>
      <c r="BV27" s="347" t="s">
        <v>277</v>
      </c>
      <c r="BW27" s="347" t="s">
        <v>277</v>
      </c>
      <c r="BX27" s="347" t="s">
        <v>277</v>
      </c>
      <c r="BY27" s="48"/>
      <c r="BZ27" s="347" t="s">
        <v>277</v>
      </c>
      <c r="CA27" s="347"/>
      <c r="CC27" s="347"/>
      <c r="CD27" s="347"/>
      <c r="CE27" s="48"/>
      <c r="CG27" s="48"/>
      <c r="CH27" s="339"/>
      <c r="CI27" s="339"/>
      <c r="CJ27" s="47"/>
      <c r="CK27" s="339"/>
      <c r="CL27" s="339"/>
      <c r="CM27" s="48"/>
      <c r="CN27" s="347"/>
      <c r="CO27" s="347"/>
      <c r="CR27" s="51"/>
      <c r="CS27" s="48"/>
      <c r="CT27" s="347"/>
      <c r="CU27" s="347"/>
      <c r="CW27" s="347"/>
      <c r="CX27" s="347"/>
      <c r="CY27" s="6"/>
      <c r="DA27" s="48"/>
      <c r="DB27" s="339"/>
      <c r="DC27" s="339"/>
      <c r="DD27" s="47"/>
      <c r="DE27" s="339"/>
      <c r="DF27" s="339"/>
      <c r="DG27" s="48"/>
      <c r="DH27" s="347"/>
      <c r="DI27" s="347"/>
      <c r="DL27" s="51"/>
      <c r="DM27" s="48"/>
      <c r="DN27" s="347"/>
      <c r="DO27" s="347"/>
      <c r="DQ27" s="347"/>
      <c r="DR27" s="347"/>
      <c r="DS27" s="6"/>
      <c r="DU27" s="48"/>
      <c r="DV27" s="339"/>
      <c r="DW27" s="339"/>
      <c r="DX27" s="47"/>
      <c r="DY27" s="339"/>
      <c r="DZ27" s="339"/>
      <c r="EA27" s="48"/>
      <c r="EC27" s="52"/>
      <c r="EF27" s="51"/>
      <c r="EG27" s="48"/>
      <c r="EH27" s="347"/>
      <c r="EI27" s="347"/>
      <c r="EK27" s="347"/>
      <c r="EL27" s="347"/>
      <c r="EM27" s="6"/>
      <c r="EO27" s="48"/>
      <c r="EP27" s="339"/>
      <c r="EQ27" s="339"/>
      <c r="ER27" s="47"/>
      <c r="ES27" s="339"/>
      <c r="ET27" s="339"/>
      <c r="EU27" s="48"/>
      <c r="EV27" s="347"/>
      <c r="EW27" s="347"/>
      <c r="EZ27" s="51"/>
      <c r="FA27" s="48"/>
      <c r="FB27" s="347"/>
      <c r="FC27" s="347"/>
      <c r="FE27" s="347"/>
      <c r="FF27" s="347"/>
      <c r="FG27" s="6"/>
      <c r="FI27" s="48"/>
      <c r="FJ27" s="339"/>
      <c r="FK27" s="339"/>
      <c r="FL27" s="47"/>
      <c r="FM27" s="339"/>
      <c r="FN27" s="339"/>
      <c r="FO27" s="48"/>
      <c r="FP27" s="347"/>
      <c r="FQ27" s="347"/>
      <c r="FT27" s="51"/>
      <c r="FU27" s="48"/>
      <c r="FV27" s="347"/>
      <c r="FW27" s="347"/>
      <c r="FY27" s="347"/>
      <c r="FZ27" s="347"/>
      <c r="GA27" s="61"/>
      <c r="GB27" s="55"/>
      <c r="GC27" s="55"/>
      <c r="GD27" s="350"/>
      <c r="GE27" s="48"/>
      <c r="GF27" s="48"/>
      <c r="GG27" s="339"/>
      <c r="GH27" s="48"/>
      <c r="GI27" s="58"/>
      <c r="GJ27" s="47"/>
      <c r="GK27" s="47"/>
      <c r="GL27" s="47"/>
      <c r="GM27" s="47"/>
      <c r="GN27" s="59"/>
      <c r="GO27" s="47"/>
      <c r="GP27" s="47"/>
      <c r="GQ27" s="47"/>
      <c r="GR27" s="47"/>
      <c r="GS27" s="47"/>
      <c r="GT27" s="47"/>
      <c r="GU27" s="61"/>
      <c r="GV27" s="55"/>
      <c r="GW27" s="55"/>
      <c r="GX27" s="350"/>
      <c r="GY27" s="48"/>
      <c r="GZ27" s="48"/>
      <c r="HA27" s="339"/>
      <c r="HB27" s="48"/>
      <c r="HC27" s="58"/>
      <c r="HD27" s="47"/>
      <c r="HE27" s="47"/>
      <c r="HF27" s="47"/>
      <c r="HG27" s="47"/>
      <c r="HH27" s="59"/>
      <c r="HI27" s="47"/>
      <c r="HJ27" s="47"/>
      <c r="HK27" s="47"/>
      <c r="HL27" s="47"/>
      <c r="HM27" s="47"/>
      <c r="HN27" s="47"/>
      <c r="HO27" s="61"/>
      <c r="HP27" s="55"/>
      <c r="HQ27" s="55"/>
      <c r="HR27" s="350"/>
      <c r="HS27" s="48"/>
      <c r="HT27" s="48"/>
      <c r="HU27" s="339"/>
      <c r="HV27" s="48"/>
      <c r="HW27" s="58"/>
      <c r="HX27" s="47"/>
      <c r="HY27" s="47"/>
      <c r="HZ27" s="47"/>
      <c r="IA27" s="47"/>
      <c r="IB27" s="59"/>
      <c r="IC27" s="47"/>
      <c r="ID27" s="47"/>
      <c r="IE27" s="47"/>
      <c r="IF27" s="47"/>
      <c r="IG27" s="47"/>
      <c r="IH27" s="47"/>
      <c r="II27" s="61"/>
      <c r="IJ27" s="55"/>
      <c r="IK27" s="55"/>
      <c r="IL27" s="350"/>
      <c r="IM27" s="48"/>
      <c r="IN27" s="48"/>
      <c r="IO27" s="339"/>
      <c r="IP27" s="48"/>
      <c r="IQ27" s="58"/>
      <c r="IR27" s="47"/>
      <c r="IS27" s="47"/>
      <c r="IT27" s="47"/>
      <c r="IU27" s="47"/>
      <c r="IV27" s="59"/>
      <c r="IW27" s="47"/>
      <c r="IX27" s="47"/>
      <c r="IY27" s="47"/>
      <c r="IZ27" s="47"/>
      <c r="JA27" s="47"/>
      <c r="JB27" s="47"/>
    </row>
    <row r="28" spans="1:262" s="7" customFormat="1" ht="13.5" customHeight="1">
      <c r="A28" s="46" t="s">
        <v>342</v>
      </c>
      <c r="B28" s="47" t="e">
        <f>VLOOKUP(A28,#REF!,7,FALSE)&amp;"/_"&amp;VLOOKUP(A28,#REF!,11,FALSE)&amp;"_ ("&amp;VLOOKUP(A28,#REF!,8,FALSE)&amp;")"</f>
        <v>#REF!</v>
      </c>
      <c r="C28" s="6"/>
      <c r="E28" s="48">
        <v>22804</v>
      </c>
      <c r="F28" s="339">
        <v>3.3000000000000002E-2</v>
      </c>
      <c r="H28" s="47" t="s">
        <v>692</v>
      </c>
      <c r="I28" s="339">
        <v>0</v>
      </c>
      <c r="J28" s="347">
        <v>0</v>
      </c>
      <c r="K28" s="347"/>
      <c r="L28" s="347"/>
      <c r="M28" s="347"/>
      <c r="N28" s="347"/>
      <c r="O28" s="347"/>
      <c r="P28" s="347"/>
      <c r="Q28" s="48"/>
      <c r="R28" s="347"/>
      <c r="S28" s="347"/>
      <c r="U28" s="347"/>
      <c r="V28" s="347"/>
      <c r="W28" s="6" t="s">
        <v>1104</v>
      </c>
      <c r="Y28" s="48">
        <v>13063</v>
      </c>
      <c r="Z28" s="339">
        <v>1.5699999999999999E-2</v>
      </c>
      <c r="AA28" s="339">
        <f>Z28-F28</f>
        <v>-1.7300000000000003E-2</v>
      </c>
      <c r="AB28" s="47">
        <v>0</v>
      </c>
      <c r="AC28" s="339">
        <f t="shared" si="7"/>
        <v>0</v>
      </c>
      <c r="AD28" s="339">
        <f>AC28-I28</f>
        <v>0</v>
      </c>
      <c r="AE28" s="48"/>
      <c r="AF28" s="347"/>
      <c r="AG28" s="347"/>
      <c r="AH28" s="347"/>
      <c r="AI28" s="347"/>
      <c r="AJ28" s="347"/>
      <c r="AK28" s="48"/>
      <c r="AM28" s="347"/>
      <c r="AO28" s="347"/>
      <c r="AP28" s="347"/>
      <c r="AQ28" s="6"/>
      <c r="AS28" s="48"/>
      <c r="AT28" s="339"/>
      <c r="AU28" s="339"/>
      <c r="AV28" s="47"/>
      <c r="AW28" s="339"/>
      <c r="AX28" s="339"/>
      <c r="AY28" s="48"/>
      <c r="AZ28" s="347"/>
      <c r="BA28" s="347"/>
      <c r="BB28" s="347"/>
      <c r="BC28" s="347"/>
      <c r="BD28" s="347"/>
      <c r="BE28" s="48"/>
      <c r="BF28" s="347"/>
      <c r="BG28" s="347"/>
      <c r="BI28" s="347"/>
      <c r="BJ28" s="347"/>
      <c r="BK28" s="6"/>
      <c r="BM28" s="48"/>
      <c r="BN28" s="339" t="s">
        <v>277</v>
      </c>
      <c r="BO28" s="339" t="s">
        <v>277</v>
      </c>
      <c r="BP28" s="47" t="s">
        <v>277</v>
      </c>
      <c r="BQ28" s="339" t="s">
        <v>277</v>
      </c>
      <c r="BR28" s="339" t="s">
        <v>277</v>
      </c>
      <c r="BS28" s="48"/>
      <c r="BT28" s="347" t="s">
        <v>277</v>
      </c>
      <c r="BU28" s="347" t="s">
        <v>277</v>
      </c>
      <c r="BV28" s="347" t="s">
        <v>277</v>
      </c>
      <c r="BW28" s="347" t="s">
        <v>277</v>
      </c>
      <c r="BX28" s="347" t="s">
        <v>277</v>
      </c>
      <c r="BY28" s="48"/>
      <c r="BZ28" s="347"/>
      <c r="CA28" s="347"/>
      <c r="CC28" s="347"/>
      <c r="CD28" s="347"/>
      <c r="CE28" s="48"/>
      <c r="CG28" s="48"/>
      <c r="CH28" s="339"/>
      <c r="CI28" s="339"/>
      <c r="CJ28" s="47"/>
      <c r="CK28" s="339"/>
      <c r="CL28" s="339"/>
      <c r="CM28" s="48"/>
      <c r="CN28" s="347"/>
      <c r="CO28" s="347"/>
      <c r="CR28" s="51"/>
      <c r="CS28" s="48"/>
      <c r="CT28" s="347"/>
      <c r="CU28" s="347"/>
      <c r="CW28" s="347"/>
      <c r="CX28" s="347"/>
      <c r="CY28" s="6"/>
      <c r="DA28" s="48"/>
      <c r="DB28" s="339"/>
      <c r="DC28" s="339"/>
      <c r="DD28" s="47"/>
      <c r="DE28" s="339"/>
      <c r="DF28" s="339"/>
      <c r="DG28" s="48"/>
      <c r="DH28" s="347"/>
      <c r="DI28" s="347"/>
      <c r="DL28" s="51"/>
      <c r="DM28" s="48"/>
      <c r="DN28" s="347"/>
      <c r="DO28" s="347"/>
      <c r="DQ28" s="347"/>
      <c r="DR28" s="347"/>
      <c r="DS28" s="6"/>
      <c r="DU28" s="48"/>
      <c r="DV28" s="339"/>
      <c r="DW28" s="339"/>
      <c r="DX28" s="47"/>
      <c r="DY28" s="339"/>
      <c r="DZ28" s="339"/>
      <c r="EA28" s="48"/>
      <c r="EC28" s="52"/>
      <c r="EF28" s="51"/>
      <c r="EG28" s="48"/>
      <c r="EH28" s="347"/>
      <c r="EI28" s="347"/>
      <c r="EK28" s="347"/>
      <c r="EL28" s="347"/>
      <c r="EM28" s="6"/>
      <c r="EO28" s="48"/>
      <c r="EP28" s="339"/>
      <c r="EQ28" s="339"/>
      <c r="ER28" s="47"/>
      <c r="ES28" s="339"/>
      <c r="ET28" s="339"/>
      <c r="EU28" s="48"/>
      <c r="EV28" s="347"/>
      <c r="EW28" s="347"/>
      <c r="EZ28" s="51"/>
      <c r="FA28" s="48"/>
      <c r="FB28" s="347"/>
      <c r="FC28" s="347"/>
      <c r="FE28" s="347"/>
      <c r="FF28" s="347"/>
      <c r="FG28" s="6"/>
      <c r="FI28" s="48"/>
      <c r="FJ28" s="339"/>
      <c r="FK28" s="339"/>
      <c r="FL28" s="47"/>
      <c r="FM28" s="339"/>
      <c r="FN28" s="339"/>
      <c r="FO28" s="48"/>
      <c r="FP28" s="347"/>
      <c r="FQ28" s="347"/>
      <c r="FT28" s="51"/>
      <c r="FU28" s="48"/>
      <c r="FV28" s="347"/>
      <c r="FW28" s="347"/>
      <c r="FY28" s="347"/>
      <c r="FZ28" s="347"/>
      <c r="GA28" s="61"/>
      <c r="GB28" s="55"/>
      <c r="GC28" s="55"/>
      <c r="GD28" s="350"/>
      <c r="GE28" s="48"/>
      <c r="GF28" s="48"/>
      <c r="GG28" s="339"/>
      <c r="GH28" s="48"/>
      <c r="GI28" s="58"/>
      <c r="GJ28" s="47"/>
      <c r="GK28" s="47"/>
      <c r="GL28" s="47"/>
      <c r="GM28" s="47"/>
      <c r="GN28" s="59"/>
      <c r="GO28" s="47"/>
      <c r="GP28" s="47"/>
      <c r="GQ28" s="47"/>
      <c r="GR28" s="47"/>
      <c r="GS28" s="47"/>
      <c r="GT28" s="47"/>
      <c r="GU28" s="61"/>
      <c r="GV28" s="55"/>
      <c r="GW28" s="55"/>
      <c r="GX28" s="350"/>
      <c r="GY28" s="48"/>
      <c r="GZ28" s="48"/>
      <c r="HA28" s="339"/>
      <c r="HB28" s="48"/>
      <c r="HC28" s="58"/>
      <c r="HD28" s="47"/>
      <c r="HE28" s="47"/>
      <c r="HF28" s="47"/>
      <c r="HG28" s="47"/>
      <c r="HH28" s="59"/>
      <c r="HI28" s="47"/>
      <c r="HJ28" s="47"/>
      <c r="HK28" s="47"/>
      <c r="HL28" s="47"/>
      <c r="HM28" s="47"/>
      <c r="HN28" s="47"/>
      <c r="HO28" s="61"/>
      <c r="HP28" s="55"/>
      <c r="HQ28" s="55"/>
      <c r="HR28" s="350"/>
      <c r="HS28" s="48"/>
      <c r="HT28" s="48"/>
      <c r="HU28" s="339"/>
      <c r="HV28" s="48"/>
      <c r="HW28" s="58"/>
      <c r="HX28" s="47"/>
      <c r="HY28" s="47"/>
      <c r="HZ28" s="47"/>
      <c r="IA28" s="47"/>
      <c r="IB28" s="59"/>
      <c r="IC28" s="47"/>
      <c r="ID28" s="47"/>
      <c r="IE28" s="47"/>
      <c r="IF28" s="47"/>
      <c r="IG28" s="47"/>
      <c r="IH28" s="47"/>
      <c r="II28" s="61"/>
      <c r="IJ28" s="55"/>
      <c r="IK28" s="55"/>
      <c r="IL28" s="350"/>
      <c r="IM28" s="48"/>
      <c r="IN28" s="48"/>
      <c r="IO28" s="339"/>
      <c r="IP28" s="48"/>
      <c r="IQ28" s="58"/>
      <c r="IR28" s="47"/>
      <c r="IS28" s="47"/>
      <c r="IT28" s="47"/>
      <c r="IU28" s="47"/>
      <c r="IV28" s="59"/>
      <c r="IW28" s="47"/>
      <c r="IX28" s="47"/>
      <c r="IY28" s="47"/>
      <c r="IZ28" s="47"/>
      <c r="JA28" s="47"/>
      <c r="JB28" s="47"/>
    </row>
    <row r="29" spans="1:262" s="7" customFormat="1" ht="13.5" customHeight="1">
      <c r="A29" s="46" t="s">
        <v>336</v>
      </c>
      <c r="B29" s="47" t="e">
        <f>VLOOKUP(A29,#REF!,7,FALSE)&amp;"/_"&amp;VLOOKUP(A29,#REF!,11,FALSE)&amp;"_ ("&amp;VLOOKUP(A29,#REF!,8,FALSE)&amp;")"</f>
        <v>#REF!</v>
      </c>
      <c r="C29" s="6"/>
      <c r="E29" s="48">
        <v>119954</v>
      </c>
      <c r="F29" s="339">
        <v>0.17100000000000001</v>
      </c>
      <c r="H29" s="47">
        <v>3</v>
      </c>
      <c r="I29" s="339">
        <v>0.214</v>
      </c>
      <c r="J29" s="347">
        <v>0</v>
      </c>
      <c r="K29" s="347"/>
      <c r="L29" s="347"/>
      <c r="M29" s="347"/>
      <c r="N29" s="347"/>
      <c r="O29" s="347"/>
      <c r="P29" s="347"/>
      <c r="Q29" s="48"/>
      <c r="R29" s="347"/>
      <c r="S29" s="347"/>
      <c r="U29" s="347"/>
      <c r="V29" s="347"/>
      <c r="W29" s="6" t="s">
        <v>1165</v>
      </c>
      <c r="Y29" s="48">
        <v>140426</v>
      </c>
      <c r="Z29" s="339">
        <v>0.16980000000000001</v>
      </c>
      <c r="AA29" s="339">
        <f>Z29-F29</f>
        <v>-1.2000000000000066E-3</v>
      </c>
      <c r="AB29" s="47">
        <v>2</v>
      </c>
      <c r="AC29" s="339">
        <f t="shared" si="7"/>
        <v>0.15384615384615385</v>
      </c>
      <c r="AD29" s="339">
        <f>AC29-I29</f>
        <v>-6.0153846153846141E-2</v>
      </c>
      <c r="AE29" s="48"/>
      <c r="AF29" s="347"/>
      <c r="AG29" s="347"/>
      <c r="AH29" s="347"/>
      <c r="AI29" s="347"/>
      <c r="AJ29" s="347"/>
      <c r="AK29" s="48"/>
      <c r="AM29" s="347"/>
      <c r="AO29" s="347"/>
      <c r="AP29" s="347"/>
      <c r="AQ29" s="6" t="s">
        <v>1423</v>
      </c>
      <c r="AS29" s="48">
        <v>43467</v>
      </c>
      <c r="AT29" s="339">
        <v>7.7499999999999999E-2</v>
      </c>
      <c r="AU29" s="339">
        <f>AT29-Z29</f>
        <v>-9.2300000000000007E-2</v>
      </c>
      <c r="AV29" s="47">
        <v>2</v>
      </c>
      <c r="AW29" s="339">
        <f t="shared" ref="AW29" si="9">AV29/13</f>
        <v>0.15384615384615385</v>
      </c>
      <c r="AX29" s="339">
        <f>AW29-AC29</f>
        <v>0</v>
      </c>
      <c r="AY29" s="48"/>
      <c r="AZ29" s="347"/>
      <c r="BA29" s="347"/>
      <c r="BB29" s="347"/>
      <c r="BC29" s="347"/>
      <c r="BD29" s="347"/>
      <c r="BE29" s="48"/>
      <c r="BF29" s="347"/>
      <c r="BG29" s="347"/>
      <c r="BI29" s="347"/>
      <c r="BJ29" s="347"/>
      <c r="BK29" s="6"/>
      <c r="BM29" s="48"/>
      <c r="BN29" s="339" t="s">
        <v>277</v>
      </c>
      <c r="BO29" s="339" t="s">
        <v>277</v>
      </c>
      <c r="BP29" s="47" t="s">
        <v>277</v>
      </c>
      <c r="BQ29" s="339" t="s">
        <v>277</v>
      </c>
      <c r="BR29" s="339" t="s">
        <v>277</v>
      </c>
      <c r="BS29" s="48"/>
      <c r="BT29" s="347" t="s">
        <v>277</v>
      </c>
      <c r="BU29" s="347" t="s">
        <v>277</v>
      </c>
      <c r="BV29" s="347" t="s">
        <v>277</v>
      </c>
      <c r="BW29" s="347" t="s">
        <v>277</v>
      </c>
      <c r="BX29" s="347" t="s">
        <v>277</v>
      </c>
      <c r="BY29" s="48"/>
      <c r="BZ29" s="347"/>
      <c r="CA29" s="347"/>
      <c r="CC29" s="347"/>
      <c r="CD29" s="347"/>
      <c r="CE29" s="48"/>
      <c r="CG29" s="48"/>
      <c r="CH29" s="339"/>
      <c r="CI29" s="339"/>
      <c r="CJ29" s="47"/>
      <c r="CK29" s="339"/>
      <c r="CL29" s="339"/>
      <c r="CM29" s="48"/>
      <c r="CN29" s="347"/>
      <c r="CO29" s="347"/>
      <c r="CR29" s="51"/>
      <c r="CS29" s="48"/>
      <c r="CT29" s="347"/>
      <c r="CU29" s="347"/>
      <c r="CW29" s="347"/>
      <c r="CX29" s="347"/>
      <c r="CY29" s="6"/>
      <c r="DA29" s="48"/>
      <c r="DB29" s="339"/>
      <c r="DC29" s="339"/>
      <c r="DD29" s="47"/>
      <c r="DE29" s="339"/>
      <c r="DF29" s="339"/>
      <c r="DG29" s="48"/>
      <c r="DH29" s="347"/>
      <c r="DI29" s="347"/>
      <c r="DL29" s="51"/>
      <c r="DM29" s="48"/>
      <c r="DN29" s="347"/>
      <c r="DO29" s="347"/>
      <c r="DQ29" s="347"/>
      <c r="DR29" s="347"/>
      <c r="DS29" s="6"/>
      <c r="DU29" s="48"/>
      <c r="DV29" s="339"/>
      <c r="DW29" s="339"/>
      <c r="DX29" s="47"/>
      <c r="DY29" s="339"/>
      <c r="DZ29" s="339"/>
      <c r="EA29" s="48"/>
      <c r="EC29" s="52"/>
      <c r="EF29" s="51"/>
      <c r="EG29" s="48"/>
      <c r="EH29" s="347"/>
      <c r="EI29" s="347"/>
      <c r="EK29" s="347"/>
      <c r="EL29" s="347"/>
      <c r="EM29" s="6"/>
      <c r="EO29" s="48"/>
      <c r="EP29" s="339"/>
      <c r="EQ29" s="339"/>
      <c r="ER29" s="47"/>
      <c r="ES29" s="339"/>
      <c r="ET29" s="339"/>
      <c r="EU29" s="48"/>
      <c r="EV29" s="347"/>
      <c r="EW29" s="347"/>
      <c r="EZ29" s="51"/>
      <c r="FA29" s="48"/>
      <c r="FB29" s="347"/>
      <c r="FC29" s="347"/>
      <c r="FE29" s="347"/>
      <c r="FF29" s="347"/>
      <c r="FG29" s="6"/>
      <c r="FI29" s="48"/>
      <c r="FJ29" s="339"/>
      <c r="FK29" s="339"/>
      <c r="FL29" s="47"/>
      <c r="FM29" s="339"/>
      <c r="FN29" s="339"/>
      <c r="FO29" s="48"/>
      <c r="FP29" s="347"/>
      <c r="FQ29" s="347"/>
      <c r="FT29" s="51"/>
      <c r="FU29" s="48"/>
      <c r="FV29" s="347"/>
      <c r="FW29" s="347"/>
      <c r="FY29" s="347"/>
      <c r="FZ29" s="347"/>
      <c r="GA29" s="61"/>
      <c r="GB29" s="55"/>
      <c r="GC29" s="55"/>
      <c r="GD29" s="350"/>
      <c r="GE29" s="48"/>
      <c r="GF29" s="48"/>
      <c r="GG29" s="339"/>
      <c r="GH29" s="48"/>
      <c r="GI29" s="58"/>
      <c r="GJ29" s="47"/>
      <c r="GK29" s="47"/>
      <c r="GL29" s="47"/>
      <c r="GM29" s="47"/>
      <c r="GN29" s="59"/>
      <c r="GO29" s="47"/>
      <c r="GP29" s="47"/>
      <c r="GQ29" s="47"/>
      <c r="GR29" s="47"/>
      <c r="GS29" s="47"/>
      <c r="GT29" s="47"/>
      <c r="GU29" s="61"/>
      <c r="GV29" s="55"/>
      <c r="GW29" s="55"/>
      <c r="GX29" s="350"/>
      <c r="GY29" s="48"/>
      <c r="GZ29" s="48"/>
      <c r="HA29" s="339"/>
      <c r="HB29" s="48"/>
      <c r="HC29" s="58"/>
      <c r="HD29" s="47"/>
      <c r="HE29" s="47"/>
      <c r="HF29" s="47"/>
      <c r="HG29" s="47"/>
      <c r="HH29" s="59"/>
      <c r="HI29" s="47"/>
      <c r="HJ29" s="47"/>
      <c r="HK29" s="47"/>
      <c r="HL29" s="47"/>
      <c r="HM29" s="47"/>
      <c r="HN29" s="47"/>
      <c r="HO29" s="61"/>
      <c r="HP29" s="55"/>
      <c r="HQ29" s="55"/>
      <c r="HR29" s="350"/>
      <c r="HS29" s="48"/>
      <c r="HT29" s="48"/>
      <c r="HU29" s="339"/>
      <c r="HV29" s="48"/>
      <c r="HW29" s="58"/>
      <c r="HX29" s="47"/>
      <c r="HY29" s="47"/>
      <c r="HZ29" s="47"/>
      <c r="IA29" s="47"/>
      <c r="IB29" s="59"/>
      <c r="IC29" s="47"/>
      <c r="ID29" s="47"/>
      <c r="IE29" s="47"/>
      <c r="IF29" s="47"/>
      <c r="IG29" s="47"/>
      <c r="IH29" s="47"/>
      <c r="II29" s="61"/>
      <c r="IJ29" s="55"/>
      <c r="IK29" s="55"/>
      <c r="IL29" s="350"/>
      <c r="IM29" s="48"/>
      <c r="IN29" s="48"/>
      <c r="IO29" s="339"/>
      <c r="IP29" s="48"/>
      <c r="IQ29" s="58"/>
      <c r="IR29" s="47"/>
      <c r="IS29" s="47"/>
      <c r="IT29" s="47"/>
      <c r="IU29" s="47"/>
      <c r="IV29" s="59"/>
      <c r="IW29" s="47"/>
      <c r="IX29" s="47"/>
      <c r="IY29" s="47"/>
      <c r="IZ29" s="47"/>
      <c r="JA29" s="47"/>
      <c r="JB29" s="47"/>
    </row>
    <row r="30" spans="1:262" s="7" customFormat="1" ht="13.5" customHeight="1">
      <c r="A30" s="46" t="s">
        <v>344</v>
      </c>
      <c r="B30" s="47" t="e">
        <f>VLOOKUP(A30,#REF!,7,FALSE)&amp;"/_"&amp;VLOOKUP(A30,#REF!,11,FALSE)&amp;"_ ("&amp;VLOOKUP(A30,#REF!,8,FALSE)&amp;")"</f>
        <v>#REF!</v>
      </c>
      <c r="C30" s="6"/>
      <c r="E30" s="48">
        <v>1241</v>
      </c>
      <c r="F30" s="339">
        <v>2E-3</v>
      </c>
      <c r="H30" s="47" t="s">
        <v>692</v>
      </c>
      <c r="I30" s="339">
        <v>0</v>
      </c>
      <c r="J30" s="347">
        <v>0</v>
      </c>
      <c r="K30" s="347"/>
      <c r="L30" s="347"/>
      <c r="M30" s="347"/>
      <c r="N30" s="347"/>
      <c r="O30" s="347"/>
      <c r="P30" s="347"/>
      <c r="Q30" s="48"/>
      <c r="R30" s="347"/>
      <c r="S30" s="347"/>
      <c r="U30" s="347"/>
      <c r="V30" s="347"/>
      <c r="W30" s="6"/>
      <c r="Y30" s="48"/>
      <c r="Z30" s="339"/>
      <c r="AA30" s="339"/>
      <c r="AB30" s="47"/>
      <c r="AC30" s="351"/>
      <c r="AD30" s="339"/>
      <c r="AE30" s="48"/>
      <c r="AF30" s="347"/>
      <c r="AG30" s="347"/>
      <c r="AH30" s="347"/>
      <c r="AI30" s="347"/>
      <c r="AJ30" s="347"/>
      <c r="AK30" s="48"/>
      <c r="AM30" s="347"/>
      <c r="AO30" s="347"/>
      <c r="AP30" s="347"/>
      <c r="AQ30" s="6"/>
      <c r="AS30" s="48"/>
      <c r="AT30" s="339"/>
      <c r="AU30" s="339"/>
      <c r="AV30" s="47"/>
      <c r="AW30" s="339"/>
      <c r="AX30" s="339"/>
      <c r="AY30" s="48"/>
      <c r="AZ30" s="347"/>
      <c r="BA30" s="347"/>
      <c r="BB30" s="347"/>
      <c r="BC30" s="347"/>
      <c r="BD30" s="347"/>
      <c r="BE30" s="48"/>
      <c r="BF30" s="347"/>
      <c r="BG30" s="347"/>
      <c r="BI30" s="347"/>
      <c r="BJ30" s="347"/>
      <c r="BK30" s="6"/>
      <c r="BM30" s="48"/>
      <c r="BN30" s="339" t="s">
        <v>277</v>
      </c>
      <c r="BO30" s="339" t="s">
        <v>277</v>
      </c>
      <c r="BP30" s="47" t="s">
        <v>277</v>
      </c>
      <c r="BQ30" s="339" t="s">
        <v>277</v>
      </c>
      <c r="BR30" s="339" t="s">
        <v>277</v>
      </c>
      <c r="BS30" s="48"/>
      <c r="BT30" s="347" t="s">
        <v>277</v>
      </c>
      <c r="BU30" s="347" t="s">
        <v>277</v>
      </c>
      <c r="BV30" s="347" t="s">
        <v>277</v>
      </c>
      <c r="BW30" s="347" t="s">
        <v>277</v>
      </c>
      <c r="BX30" s="347" t="s">
        <v>277</v>
      </c>
      <c r="BY30" s="48"/>
      <c r="BZ30" s="347"/>
      <c r="CA30" s="347"/>
      <c r="CC30" s="347"/>
      <c r="CD30" s="347"/>
      <c r="CE30" s="48"/>
      <c r="CG30" s="48"/>
      <c r="CH30" s="339"/>
      <c r="CI30" s="339"/>
      <c r="CJ30" s="47"/>
      <c r="CK30" s="339"/>
      <c r="CL30" s="339"/>
      <c r="CM30" s="48"/>
      <c r="CN30" s="347"/>
      <c r="CO30" s="347"/>
      <c r="CR30" s="51"/>
      <c r="CS30" s="48"/>
      <c r="CT30" s="347"/>
      <c r="CU30" s="347"/>
      <c r="CW30" s="347"/>
      <c r="CX30" s="347"/>
      <c r="CY30" s="6"/>
      <c r="DA30" s="48"/>
      <c r="DB30" s="339"/>
      <c r="DC30" s="339"/>
      <c r="DD30" s="47"/>
      <c r="DE30" s="339"/>
      <c r="DF30" s="339"/>
      <c r="DG30" s="48"/>
      <c r="DH30" s="347"/>
      <c r="DI30" s="347"/>
      <c r="DL30" s="51"/>
      <c r="DM30" s="48"/>
      <c r="DN30" s="347"/>
      <c r="DO30" s="347"/>
      <c r="DQ30" s="347"/>
      <c r="DR30" s="347"/>
      <c r="DS30" s="6"/>
      <c r="DU30" s="48"/>
      <c r="DV30" s="339"/>
      <c r="DW30" s="339"/>
      <c r="DX30" s="47"/>
      <c r="DY30" s="339"/>
      <c r="DZ30" s="339"/>
      <c r="EA30" s="48"/>
      <c r="EC30" s="52"/>
      <c r="EF30" s="51"/>
      <c r="EG30" s="48"/>
      <c r="EH30" s="347"/>
      <c r="EI30" s="347"/>
      <c r="EK30" s="347"/>
      <c r="EL30" s="347"/>
      <c r="EM30" s="6"/>
      <c r="EO30" s="48"/>
      <c r="EP30" s="339"/>
      <c r="EQ30" s="339"/>
      <c r="ER30" s="47"/>
      <c r="ES30" s="339"/>
      <c r="ET30" s="339"/>
      <c r="EU30" s="48"/>
      <c r="EV30" s="347"/>
      <c r="EW30" s="347"/>
      <c r="EZ30" s="51"/>
      <c r="FA30" s="48"/>
      <c r="FB30" s="347"/>
      <c r="FC30" s="347"/>
      <c r="FE30" s="347"/>
      <c r="FF30" s="347"/>
      <c r="FG30" s="6"/>
      <c r="FI30" s="48"/>
      <c r="FJ30" s="339"/>
      <c r="FK30" s="339"/>
      <c r="FL30" s="47"/>
      <c r="FM30" s="339"/>
      <c r="FN30" s="339"/>
      <c r="FO30" s="48"/>
      <c r="FP30" s="347"/>
      <c r="FQ30" s="347"/>
      <c r="FT30" s="51"/>
      <c r="FU30" s="48"/>
      <c r="FV30" s="347"/>
      <c r="FW30" s="347"/>
      <c r="FY30" s="347"/>
      <c r="FZ30" s="347"/>
      <c r="GA30" s="61"/>
      <c r="GB30" s="55"/>
      <c r="GC30" s="55"/>
      <c r="GD30" s="350"/>
      <c r="GE30" s="48"/>
      <c r="GF30" s="48"/>
      <c r="GG30" s="339"/>
      <c r="GH30" s="48"/>
      <c r="GI30" s="58"/>
      <c r="GJ30" s="47"/>
      <c r="GK30" s="47"/>
      <c r="GL30" s="47"/>
      <c r="GM30" s="47"/>
      <c r="GN30" s="59"/>
      <c r="GO30" s="47"/>
      <c r="GP30" s="47"/>
      <c r="GQ30" s="47"/>
      <c r="GR30" s="47"/>
      <c r="GS30" s="47"/>
      <c r="GT30" s="47"/>
      <c r="GU30" s="61"/>
      <c r="GV30" s="55"/>
      <c r="GW30" s="55"/>
      <c r="GX30" s="350"/>
      <c r="GY30" s="48"/>
      <c r="GZ30" s="48"/>
      <c r="HA30" s="339"/>
      <c r="HB30" s="48"/>
      <c r="HC30" s="58"/>
      <c r="HD30" s="47"/>
      <c r="HE30" s="47"/>
      <c r="HF30" s="47"/>
      <c r="HG30" s="47"/>
      <c r="HH30" s="59"/>
      <c r="HI30" s="47"/>
      <c r="HJ30" s="47"/>
      <c r="HK30" s="47"/>
      <c r="HL30" s="47"/>
      <c r="HM30" s="47"/>
      <c r="HN30" s="47"/>
      <c r="HO30" s="61"/>
      <c r="HP30" s="55"/>
      <c r="HQ30" s="55"/>
      <c r="HR30" s="350"/>
      <c r="HS30" s="48"/>
      <c r="HT30" s="48"/>
      <c r="HU30" s="339"/>
      <c r="HV30" s="48"/>
      <c r="HW30" s="58"/>
      <c r="HX30" s="47"/>
      <c r="HY30" s="47"/>
      <c r="HZ30" s="47"/>
      <c r="IA30" s="47"/>
      <c r="IB30" s="59"/>
      <c r="IC30" s="47"/>
      <c r="ID30" s="47"/>
      <c r="IE30" s="47"/>
      <c r="IF30" s="47"/>
      <c r="IG30" s="47"/>
      <c r="IH30" s="47"/>
      <c r="II30" s="61"/>
      <c r="IJ30" s="55"/>
      <c r="IK30" s="55"/>
      <c r="IL30" s="350"/>
      <c r="IM30" s="48"/>
      <c r="IN30" s="48"/>
      <c r="IO30" s="339"/>
      <c r="IP30" s="48"/>
      <c r="IQ30" s="58"/>
      <c r="IR30" s="47"/>
      <c r="IS30" s="47"/>
      <c r="IT30" s="47"/>
      <c r="IU30" s="47"/>
      <c r="IV30" s="59"/>
      <c r="IW30" s="47"/>
      <c r="IX30" s="47"/>
      <c r="IY30" s="47"/>
      <c r="IZ30" s="47"/>
      <c r="JA30" s="47"/>
      <c r="JB30" s="47"/>
    </row>
    <row r="31" spans="1:262" s="7" customFormat="1" ht="13.5" customHeight="1">
      <c r="A31" s="46" t="s">
        <v>345</v>
      </c>
      <c r="B31" s="47" t="e">
        <f>VLOOKUP(A31,#REF!,7,FALSE)&amp;"/_"&amp;VLOOKUP(A31,#REF!,11,FALSE)&amp;"_ ("&amp;VLOOKUP(A31,#REF!,8,FALSE)&amp;")"</f>
        <v>#REF!</v>
      </c>
      <c r="C31" s="6"/>
      <c r="E31" s="48">
        <v>118535</v>
      </c>
      <c r="F31" s="339">
        <v>0.16899999999999998</v>
      </c>
      <c r="H31" s="47">
        <v>3</v>
      </c>
      <c r="I31" s="339">
        <v>0.214</v>
      </c>
      <c r="J31" s="347">
        <v>0</v>
      </c>
      <c r="K31" s="347"/>
      <c r="L31" s="347"/>
      <c r="M31" s="347"/>
      <c r="N31" s="347"/>
      <c r="O31" s="347"/>
      <c r="P31" s="347"/>
      <c r="Q31" s="48"/>
      <c r="R31" s="347"/>
      <c r="S31" s="347"/>
      <c r="U31" s="347"/>
      <c r="V31" s="347"/>
      <c r="W31" s="6" t="s">
        <v>636</v>
      </c>
      <c r="Y31" s="48">
        <v>264722</v>
      </c>
      <c r="Z31" s="339">
        <v>0.3201</v>
      </c>
      <c r="AA31" s="339">
        <f>Z31-F31</f>
        <v>0.15110000000000001</v>
      </c>
      <c r="AB31" s="47">
        <v>5</v>
      </c>
      <c r="AC31" s="339">
        <f t="shared" ref="AC31:AC34" si="10">AB31/13</f>
        <v>0.38461538461538464</v>
      </c>
      <c r="AD31" s="339">
        <f>AC31-I31</f>
        <v>0.17061538461538464</v>
      </c>
      <c r="AE31" s="48"/>
      <c r="AF31" s="347"/>
      <c r="AG31" s="347"/>
      <c r="AH31" s="347"/>
      <c r="AI31" s="347"/>
      <c r="AJ31" s="347"/>
      <c r="AK31" s="48"/>
      <c r="AM31" s="347"/>
      <c r="AO31" s="347"/>
      <c r="AP31" s="347"/>
      <c r="AQ31" s="6" t="s">
        <v>1422</v>
      </c>
      <c r="AS31" s="48">
        <v>135089</v>
      </c>
      <c r="AT31" s="339">
        <v>0.2409</v>
      </c>
      <c r="AU31" s="339">
        <f>AT31-Z31</f>
        <v>-7.9199999999999993E-2</v>
      </c>
      <c r="AV31" s="47">
        <v>4</v>
      </c>
      <c r="AW31" s="339">
        <f>AV31/13</f>
        <v>0.30769230769230771</v>
      </c>
      <c r="AX31" s="339">
        <f>AW31-AC31</f>
        <v>-7.6923076923076927E-2</v>
      </c>
      <c r="AY31" s="48"/>
      <c r="AZ31" s="347"/>
      <c r="BA31" s="347"/>
      <c r="BB31" s="347"/>
      <c r="BC31" s="347"/>
      <c r="BD31" s="347"/>
      <c r="BE31" s="48"/>
      <c r="BF31" s="347"/>
      <c r="BG31" s="347"/>
      <c r="BI31" s="347"/>
      <c r="BJ31" s="347"/>
      <c r="BK31" s="6"/>
      <c r="BM31" s="48">
        <v>154996</v>
      </c>
      <c r="BN31" s="339">
        <f>BM31/$BK$7</f>
        <v>0.1572477883288694</v>
      </c>
      <c r="BO31" s="339">
        <f>BN31-AT31</f>
        <v>-8.36522116711306E-2</v>
      </c>
      <c r="BP31" s="47">
        <v>3</v>
      </c>
      <c r="BQ31" s="339">
        <f>BP31/$BK$3</f>
        <v>0.21428571428571427</v>
      </c>
      <c r="BR31" s="339">
        <f>BQ31-AW31</f>
        <v>-9.3406593406593436E-2</v>
      </c>
      <c r="BS31" s="48"/>
      <c r="BT31" s="347" t="s">
        <v>277</v>
      </c>
      <c r="BU31" s="347" t="s">
        <v>277</v>
      </c>
      <c r="BV31" s="347" t="s">
        <v>277</v>
      </c>
      <c r="BW31" s="347" t="s">
        <v>277</v>
      </c>
      <c r="BX31" s="347" t="s">
        <v>277</v>
      </c>
      <c r="BY31" s="48"/>
      <c r="BZ31" s="347"/>
      <c r="CA31" s="347"/>
      <c r="CC31" s="347"/>
      <c r="CD31" s="347"/>
      <c r="CE31" s="48"/>
      <c r="CG31" s="48"/>
      <c r="CH31" s="339"/>
      <c r="CI31" s="339"/>
      <c r="CJ31" s="47"/>
      <c r="CK31" s="339"/>
      <c r="CL31" s="339"/>
      <c r="CM31" s="48"/>
      <c r="CN31" s="347"/>
      <c r="CO31" s="347"/>
      <c r="CR31" s="51"/>
      <c r="CS31" s="48"/>
      <c r="CT31" s="347"/>
      <c r="CU31" s="347"/>
      <c r="CW31" s="347"/>
      <c r="CX31" s="347"/>
      <c r="CY31" s="6"/>
      <c r="DA31" s="48"/>
      <c r="DB31" s="339"/>
      <c r="DC31" s="339"/>
      <c r="DD31" s="47"/>
      <c r="DE31" s="339"/>
      <c r="DF31" s="339"/>
      <c r="DG31" s="48"/>
      <c r="DH31" s="347"/>
      <c r="DI31" s="347"/>
      <c r="DL31" s="51"/>
      <c r="DM31" s="48"/>
      <c r="DN31" s="347"/>
      <c r="DO31" s="347"/>
      <c r="DQ31" s="347"/>
      <c r="DR31" s="347"/>
      <c r="DS31" s="6"/>
      <c r="DU31" s="48"/>
      <c r="DV31" s="339"/>
      <c r="DW31" s="339"/>
      <c r="DX31" s="47"/>
      <c r="DY31" s="339"/>
      <c r="DZ31" s="339"/>
      <c r="EA31" s="48"/>
      <c r="EC31" s="52"/>
      <c r="EF31" s="51"/>
      <c r="EG31" s="48"/>
      <c r="EH31" s="347"/>
      <c r="EI31" s="347"/>
      <c r="EK31" s="347"/>
      <c r="EL31" s="347"/>
      <c r="EM31" s="6"/>
      <c r="EO31" s="48"/>
      <c r="EP31" s="339"/>
      <c r="EQ31" s="339"/>
      <c r="ER31" s="47"/>
      <c r="ES31" s="339"/>
      <c r="ET31" s="339"/>
      <c r="EU31" s="48"/>
      <c r="EV31" s="347"/>
      <c r="EW31" s="347"/>
      <c r="EZ31" s="51"/>
      <c r="FA31" s="48"/>
      <c r="FB31" s="347"/>
      <c r="FC31" s="347"/>
      <c r="FE31" s="347"/>
      <c r="FF31" s="347"/>
      <c r="FG31" s="6"/>
      <c r="FI31" s="48"/>
      <c r="FJ31" s="339"/>
      <c r="FK31" s="339"/>
      <c r="FL31" s="47"/>
      <c r="FM31" s="339"/>
      <c r="FN31" s="339"/>
      <c r="FO31" s="48"/>
      <c r="FP31" s="347"/>
      <c r="FQ31" s="347"/>
      <c r="FT31" s="51"/>
      <c r="FU31" s="48"/>
      <c r="FV31" s="347"/>
      <c r="FW31" s="347"/>
      <c r="FY31" s="347"/>
      <c r="FZ31" s="347"/>
      <c r="GA31" s="61"/>
      <c r="GB31" s="55"/>
      <c r="GC31" s="55"/>
      <c r="GD31" s="350"/>
      <c r="GE31" s="47"/>
      <c r="GF31" s="57"/>
      <c r="GG31" s="350"/>
      <c r="GH31" s="47"/>
      <c r="GI31" s="58"/>
      <c r="GJ31" s="47"/>
      <c r="GK31" s="47"/>
      <c r="GL31" s="47"/>
      <c r="GM31" s="47"/>
      <c r="GN31" s="59"/>
      <c r="GO31" s="47"/>
      <c r="GP31" s="47"/>
      <c r="GQ31" s="47"/>
      <c r="GR31" s="47"/>
      <c r="GS31" s="47"/>
      <c r="GT31" s="47"/>
      <c r="GU31" s="61"/>
      <c r="GV31" s="55"/>
      <c r="GW31" s="55"/>
      <c r="GX31" s="350"/>
      <c r="GY31" s="47"/>
      <c r="GZ31" s="57"/>
      <c r="HA31" s="350"/>
      <c r="HB31" s="47"/>
      <c r="HC31" s="58"/>
      <c r="HD31" s="47"/>
      <c r="HE31" s="47"/>
      <c r="HF31" s="47"/>
      <c r="HG31" s="47"/>
      <c r="HH31" s="59"/>
      <c r="HI31" s="47"/>
      <c r="HJ31" s="47"/>
      <c r="HK31" s="47"/>
      <c r="HL31" s="47"/>
      <c r="HM31" s="47"/>
      <c r="HN31" s="47"/>
      <c r="HO31" s="61"/>
      <c r="HP31" s="55"/>
      <c r="HQ31" s="55"/>
      <c r="HR31" s="350"/>
      <c r="HS31" s="47"/>
      <c r="HT31" s="57"/>
      <c r="HU31" s="350"/>
      <c r="HV31" s="47"/>
      <c r="HW31" s="58"/>
      <c r="HX31" s="47"/>
      <c r="HY31" s="47"/>
      <c r="HZ31" s="47"/>
      <c r="IA31" s="47"/>
      <c r="IB31" s="59"/>
      <c r="IC31" s="47"/>
      <c r="ID31" s="47"/>
      <c r="IE31" s="47"/>
      <c r="IF31" s="47"/>
      <c r="IG31" s="47"/>
      <c r="IH31" s="47"/>
      <c r="II31" s="61"/>
      <c r="IJ31" s="55"/>
      <c r="IK31" s="55"/>
      <c r="IL31" s="350"/>
      <c r="IM31" s="47"/>
      <c r="IN31" s="57"/>
      <c r="IO31" s="350"/>
      <c r="IP31" s="47"/>
      <c r="IQ31" s="58"/>
      <c r="IR31" s="47"/>
      <c r="IS31" s="47"/>
      <c r="IT31" s="47"/>
      <c r="IU31" s="47"/>
      <c r="IV31" s="59"/>
      <c r="IW31" s="47"/>
      <c r="IX31" s="47"/>
      <c r="IY31" s="47"/>
      <c r="IZ31" s="47"/>
      <c r="JA31" s="47"/>
      <c r="JB31" s="47"/>
    </row>
    <row r="32" spans="1:262" s="7" customFormat="1" ht="13.5" customHeight="1">
      <c r="A32" s="46" t="s">
        <v>340</v>
      </c>
      <c r="B32" s="47" t="e">
        <f>VLOOKUP(A32,#REF!,7,FALSE)&amp;"/_"&amp;VLOOKUP(A32,#REF!,11,FALSE)&amp;"_ ("&amp;VLOOKUP(A32,#REF!,8,FALSE)&amp;")"</f>
        <v>#REF!</v>
      </c>
      <c r="C32" s="6"/>
      <c r="E32" s="48"/>
      <c r="F32" s="339"/>
      <c r="H32" s="47"/>
      <c r="I32" s="339"/>
      <c r="J32" s="347"/>
      <c r="K32" s="347"/>
      <c r="L32" s="347"/>
      <c r="M32" s="347"/>
      <c r="N32" s="347"/>
      <c r="O32" s="347"/>
      <c r="P32" s="347"/>
      <c r="Q32" s="48"/>
      <c r="R32" s="347"/>
      <c r="S32" s="347"/>
      <c r="U32" s="347"/>
      <c r="V32" s="347"/>
      <c r="W32" s="6" t="s">
        <v>1166</v>
      </c>
      <c r="Y32" s="48">
        <v>5158</v>
      </c>
      <c r="Z32" s="351">
        <v>6.1999999999999998E-3</v>
      </c>
      <c r="AA32" s="339">
        <f>Z32-F32</f>
        <v>6.1999999999999998E-3</v>
      </c>
      <c r="AB32" s="47">
        <v>0</v>
      </c>
      <c r="AC32" s="339">
        <f t="shared" si="10"/>
        <v>0</v>
      </c>
      <c r="AD32" s="339">
        <f>AC32-I32</f>
        <v>0</v>
      </c>
      <c r="AE32" s="48"/>
      <c r="AF32" s="347"/>
      <c r="AG32" s="347"/>
      <c r="AH32" s="347"/>
      <c r="AI32" s="347"/>
      <c r="AJ32" s="347"/>
      <c r="AK32" s="48"/>
      <c r="AM32" s="347"/>
      <c r="AO32" s="347"/>
      <c r="AP32" s="347"/>
      <c r="AQ32" s="6"/>
      <c r="AS32" s="48"/>
      <c r="AT32" s="339"/>
      <c r="AU32" s="339"/>
      <c r="AV32" s="47"/>
      <c r="AW32" s="339"/>
      <c r="AX32" s="339"/>
      <c r="AY32" s="48"/>
      <c r="AZ32" s="347"/>
      <c r="BA32" s="347"/>
      <c r="BB32" s="347"/>
      <c r="BC32" s="347"/>
      <c r="BD32" s="347"/>
      <c r="BE32" s="48"/>
      <c r="BF32" s="347"/>
      <c r="BG32" s="347"/>
      <c r="BI32" s="347"/>
      <c r="BJ32" s="347"/>
      <c r="BK32" s="6"/>
      <c r="BM32" s="48"/>
      <c r="BN32" s="339" t="s">
        <v>277</v>
      </c>
      <c r="BO32" s="339" t="s">
        <v>277</v>
      </c>
      <c r="BP32" s="47" t="s">
        <v>277</v>
      </c>
      <c r="BQ32" s="339" t="s">
        <v>277</v>
      </c>
      <c r="BR32" s="339" t="s">
        <v>277</v>
      </c>
      <c r="BS32" s="48"/>
      <c r="BT32" s="347" t="s">
        <v>277</v>
      </c>
      <c r="BU32" s="347" t="s">
        <v>277</v>
      </c>
      <c r="BV32" s="347" t="s">
        <v>277</v>
      </c>
      <c r="BW32" s="347" t="s">
        <v>277</v>
      </c>
      <c r="BX32" s="347" t="s">
        <v>277</v>
      </c>
      <c r="BY32" s="48"/>
      <c r="BZ32" s="347"/>
      <c r="CA32" s="347"/>
      <c r="CC32" s="347"/>
      <c r="CD32" s="347"/>
      <c r="CE32" s="48"/>
      <c r="CG32" s="48"/>
      <c r="CH32" s="339"/>
      <c r="CI32" s="339"/>
      <c r="CJ32" s="47"/>
      <c r="CK32" s="339"/>
      <c r="CL32" s="339"/>
      <c r="CM32" s="48"/>
      <c r="CN32" s="347"/>
      <c r="CO32" s="347"/>
      <c r="CR32" s="51"/>
      <c r="CS32" s="48"/>
      <c r="CT32" s="347"/>
      <c r="CU32" s="347"/>
      <c r="CW32" s="347"/>
      <c r="CX32" s="347"/>
      <c r="CY32" s="6"/>
      <c r="DA32" s="48"/>
      <c r="DB32" s="339"/>
      <c r="DC32" s="339"/>
      <c r="DD32" s="47"/>
      <c r="DE32" s="339"/>
      <c r="DF32" s="339"/>
      <c r="DG32" s="48"/>
      <c r="DH32" s="347"/>
      <c r="DI32" s="347"/>
      <c r="DL32" s="51"/>
      <c r="DM32" s="48"/>
      <c r="DN32" s="347"/>
      <c r="DO32" s="347"/>
      <c r="DQ32" s="347"/>
      <c r="DR32" s="347"/>
      <c r="DS32" s="6"/>
      <c r="DU32" s="48"/>
      <c r="DV32" s="339"/>
      <c r="DW32" s="339"/>
      <c r="DX32" s="47"/>
      <c r="DY32" s="339"/>
      <c r="DZ32" s="339"/>
      <c r="EA32" s="48"/>
      <c r="EC32" s="52"/>
      <c r="EF32" s="51"/>
      <c r="EG32" s="48"/>
      <c r="EH32" s="347"/>
      <c r="EI32" s="347"/>
      <c r="EK32" s="347"/>
      <c r="EL32" s="347"/>
      <c r="EM32" s="6"/>
      <c r="EO32" s="48"/>
      <c r="EP32" s="339"/>
      <c r="EQ32" s="339"/>
      <c r="ER32" s="47"/>
      <c r="ES32" s="339"/>
      <c r="ET32" s="339"/>
      <c r="EU32" s="48"/>
      <c r="EV32" s="347"/>
      <c r="EW32" s="347"/>
      <c r="EZ32" s="51"/>
      <c r="FA32" s="48"/>
      <c r="FB32" s="347"/>
      <c r="FC32" s="347"/>
      <c r="FE32" s="347"/>
      <c r="FF32" s="347"/>
      <c r="FG32" s="6"/>
      <c r="FI32" s="48"/>
      <c r="FJ32" s="339"/>
      <c r="FK32" s="339"/>
      <c r="FL32" s="47"/>
      <c r="FM32" s="339"/>
      <c r="FN32" s="339"/>
      <c r="FO32" s="48"/>
      <c r="FP32" s="347"/>
      <c r="FQ32" s="347"/>
      <c r="FT32" s="51"/>
      <c r="FU32" s="48"/>
      <c r="FV32" s="347"/>
      <c r="FW32" s="347"/>
      <c r="FY32" s="347"/>
      <c r="FZ32" s="347"/>
      <c r="GA32" s="61"/>
      <c r="GB32" s="55"/>
      <c r="GC32" s="55"/>
      <c r="GD32" s="350"/>
      <c r="GE32" s="47"/>
      <c r="GF32" s="57"/>
      <c r="GG32" s="350"/>
      <c r="GH32" s="47"/>
      <c r="GI32" s="58"/>
      <c r="GJ32" s="47"/>
      <c r="GK32" s="47"/>
      <c r="GL32" s="47"/>
      <c r="GM32" s="47"/>
      <c r="GN32" s="59"/>
      <c r="GO32" s="47"/>
      <c r="GP32" s="47"/>
      <c r="GQ32" s="47"/>
      <c r="GR32" s="47"/>
      <c r="GS32" s="47"/>
      <c r="GT32" s="47"/>
      <c r="GU32" s="61"/>
      <c r="GV32" s="55"/>
      <c r="GW32" s="55"/>
      <c r="GX32" s="350"/>
      <c r="GY32" s="47"/>
      <c r="GZ32" s="57"/>
      <c r="HA32" s="350"/>
      <c r="HB32" s="47"/>
      <c r="HC32" s="58"/>
      <c r="HD32" s="47"/>
      <c r="HE32" s="47"/>
      <c r="HF32" s="47"/>
      <c r="HG32" s="47"/>
      <c r="HH32" s="59"/>
      <c r="HI32" s="47"/>
      <c r="HJ32" s="47"/>
      <c r="HK32" s="47"/>
      <c r="HL32" s="47"/>
      <c r="HM32" s="47"/>
      <c r="HN32" s="47"/>
      <c r="HO32" s="61"/>
      <c r="HP32" s="55"/>
      <c r="HQ32" s="55"/>
      <c r="HR32" s="350"/>
      <c r="HS32" s="47"/>
      <c r="HT32" s="57"/>
      <c r="HU32" s="350"/>
      <c r="HV32" s="47"/>
      <c r="HW32" s="58"/>
      <c r="HX32" s="47"/>
      <c r="HY32" s="47"/>
      <c r="HZ32" s="47"/>
      <c r="IA32" s="47"/>
      <c r="IB32" s="59"/>
      <c r="IC32" s="47"/>
      <c r="ID32" s="47"/>
      <c r="IE32" s="47"/>
      <c r="IF32" s="47"/>
      <c r="IG32" s="47"/>
      <c r="IH32" s="47"/>
      <c r="II32" s="61"/>
      <c r="IJ32" s="55"/>
      <c r="IK32" s="55"/>
      <c r="IL32" s="350"/>
      <c r="IM32" s="47"/>
      <c r="IN32" s="57"/>
      <c r="IO32" s="350"/>
      <c r="IP32" s="47"/>
      <c r="IQ32" s="58"/>
      <c r="IR32" s="47"/>
      <c r="IS32" s="47"/>
      <c r="IT32" s="47"/>
      <c r="IU32" s="47"/>
      <c r="IV32" s="59"/>
      <c r="IW32" s="47"/>
      <c r="IX32" s="47"/>
      <c r="IY32" s="47"/>
      <c r="IZ32" s="47"/>
      <c r="JA32" s="47"/>
      <c r="JB32" s="47"/>
    </row>
    <row r="33" spans="1:262" s="7" customFormat="1" ht="13.5" customHeight="1">
      <c r="A33" s="46" t="s">
        <v>311</v>
      </c>
      <c r="B33" s="47" t="e">
        <f>VLOOKUP(A33,#REF!,7,FALSE)&amp;"/_"&amp;VLOOKUP(A33,#REF!,11,FALSE)&amp;"_ ("&amp;VLOOKUP(A33,#REF!,8,FALSE)&amp;")"</f>
        <v>#REF!</v>
      </c>
      <c r="C33" s="6"/>
      <c r="E33" s="48">
        <v>92927</v>
      </c>
      <c r="F33" s="339">
        <v>0.13200000000000001</v>
      </c>
      <c r="H33" s="47">
        <v>2</v>
      </c>
      <c r="I33" s="339">
        <v>0.14300000000000002</v>
      </c>
      <c r="J33" s="347">
        <v>0</v>
      </c>
      <c r="K33" s="347"/>
      <c r="L33" s="347"/>
      <c r="M33" s="347"/>
      <c r="N33" s="347"/>
      <c r="O33" s="347"/>
      <c r="P33" s="347"/>
      <c r="Q33" s="48"/>
      <c r="R33" s="347"/>
      <c r="S33" s="347"/>
      <c r="U33" s="347"/>
      <c r="V33" s="347"/>
      <c r="W33" s="6" t="s">
        <v>669</v>
      </c>
      <c r="Y33" s="48">
        <v>93750</v>
      </c>
      <c r="Z33" s="339">
        <v>0.1133</v>
      </c>
      <c r="AA33" s="339">
        <f>Z33-F33</f>
        <v>-1.8700000000000008E-2</v>
      </c>
      <c r="AB33" s="47">
        <v>2</v>
      </c>
      <c r="AC33" s="339">
        <f t="shared" si="10"/>
        <v>0.15384615384615385</v>
      </c>
      <c r="AD33" s="339">
        <f>AC33-I33</f>
        <v>1.0846153846153839E-2</v>
      </c>
      <c r="AE33" s="48"/>
      <c r="AF33" s="347"/>
      <c r="AG33" s="347"/>
      <c r="AH33" s="347"/>
      <c r="AI33" s="347"/>
      <c r="AJ33" s="347"/>
      <c r="AK33" s="48"/>
      <c r="AM33" s="347"/>
      <c r="AO33" s="347"/>
      <c r="AP33" s="347"/>
      <c r="AQ33" s="6" t="s">
        <v>1423</v>
      </c>
      <c r="AS33" s="48">
        <v>36629</v>
      </c>
      <c r="AT33" s="339">
        <v>6.5299999999999997E-2</v>
      </c>
      <c r="AU33" s="339">
        <f>AT33-Z33</f>
        <v>-4.8000000000000001E-2</v>
      </c>
      <c r="AV33" s="47">
        <v>1</v>
      </c>
      <c r="AW33" s="339">
        <f t="shared" ref="AW33" si="11">AV33/13</f>
        <v>7.6923076923076927E-2</v>
      </c>
      <c r="AX33" s="339">
        <f>AW33-AC33</f>
        <v>-7.6923076923076927E-2</v>
      </c>
      <c r="AY33" s="48"/>
      <c r="AZ33" s="347"/>
      <c r="BA33" s="347"/>
      <c r="BB33" s="347"/>
      <c r="BC33" s="347"/>
      <c r="BD33" s="347"/>
      <c r="BE33" s="48"/>
      <c r="BF33" s="347"/>
      <c r="BG33" s="347"/>
      <c r="BI33" s="347"/>
      <c r="BJ33" s="347"/>
      <c r="BK33" s="6"/>
      <c r="BM33" s="48">
        <v>48929</v>
      </c>
      <c r="BN33" s="339">
        <f>BM33/$BK$7</f>
        <v>4.9639842545247947E-2</v>
      </c>
      <c r="BO33" s="339">
        <f>BN33-AT33</f>
        <v>-1.5660157454752049E-2</v>
      </c>
      <c r="BP33" s="47">
        <v>0</v>
      </c>
      <c r="BQ33" s="339">
        <f>BP33/$BK$3</f>
        <v>0</v>
      </c>
      <c r="BR33" s="339">
        <f>BQ33-AW33</f>
        <v>-7.6923076923076927E-2</v>
      </c>
      <c r="BS33" s="48"/>
      <c r="BT33" s="347" t="s">
        <v>277</v>
      </c>
      <c r="BU33" s="347" t="s">
        <v>277</v>
      </c>
      <c r="BV33" s="347" t="s">
        <v>277</v>
      </c>
      <c r="BW33" s="347" t="s">
        <v>277</v>
      </c>
      <c r="BX33" s="347" t="s">
        <v>277</v>
      </c>
      <c r="BY33" s="48"/>
      <c r="BZ33" s="347"/>
      <c r="CA33" s="347"/>
      <c r="CC33" s="347"/>
      <c r="CD33" s="347"/>
      <c r="CE33" s="48"/>
      <c r="CG33" s="48"/>
      <c r="CH33" s="339"/>
      <c r="CI33" s="339"/>
      <c r="CJ33" s="47"/>
      <c r="CK33" s="339"/>
      <c r="CL33" s="339"/>
      <c r="CM33" s="48"/>
      <c r="CN33" s="347"/>
      <c r="CO33" s="347"/>
      <c r="CR33" s="51"/>
      <c r="CS33" s="48"/>
      <c r="CT33" s="347"/>
      <c r="CU33" s="347"/>
      <c r="CW33" s="347"/>
      <c r="CX33" s="347"/>
      <c r="CY33" s="6"/>
      <c r="DA33" s="48"/>
      <c r="DB33" s="339"/>
      <c r="DC33" s="339"/>
      <c r="DD33" s="47"/>
      <c r="DE33" s="339"/>
      <c r="DF33" s="339"/>
      <c r="DG33" s="48"/>
      <c r="DH33" s="347"/>
      <c r="DI33" s="347"/>
      <c r="DL33" s="51"/>
      <c r="DM33" s="48"/>
      <c r="DN33" s="347"/>
      <c r="DO33" s="347"/>
      <c r="DQ33" s="347"/>
      <c r="DR33" s="347"/>
      <c r="DS33" s="6"/>
      <c r="DU33" s="48"/>
      <c r="DV33" s="339"/>
      <c r="DW33" s="339"/>
      <c r="DX33" s="47"/>
      <c r="DY33" s="339"/>
      <c r="DZ33" s="339"/>
      <c r="EA33" s="48"/>
      <c r="EC33" s="52"/>
      <c r="EF33" s="51"/>
      <c r="EG33" s="48"/>
      <c r="EH33" s="347"/>
      <c r="EI33" s="347"/>
      <c r="EK33" s="347"/>
      <c r="EL33" s="347"/>
      <c r="EM33" s="6"/>
      <c r="EO33" s="48"/>
      <c r="EP33" s="339"/>
      <c r="EQ33" s="339"/>
      <c r="ER33" s="47"/>
      <c r="ES33" s="339"/>
      <c r="ET33" s="339"/>
      <c r="EU33" s="48"/>
      <c r="EV33" s="347"/>
      <c r="EW33" s="347"/>
      <c r="EZ33" s="51"/>
      <c r="FA33" s="48"/>
      <c r="FB33" s="347"/>
      <c r="FC33" s="347"/>
      <c r="FE33" s="347"/>
      <c r="FF33" s="347"/>
      <c r="FG33" s="6"/>
      <c r="FI33" s="48"/>
      <c r="FJ33" s="339"/>
      <c r="FK33" s="339"/>
      <c r="FL33" s="47"/>
      <c r="FM33" s="339"/>
      <c r="FN33" s="339"/>
      <c r="FO33" s="48"/>
      <c r="FP33" s="347"/>
      <c r="FQ33" s="347"/>
      <c r="FT33" s="51"/>
      <c r="FU33" s="48"/>
      <c r="FV33" s="347"/>
      <c r="FW33" s="347"/>
      <c r="FY33" s="347"/>
      <c r="FZ33" s="347"/>
      <c r="GA33" s="61"/>
      <c r="GB33" s="55"/>
      <c r="GC33" s="55"/>
      <c r="GD33" s="350"/>
      <c r="GE33" s="47"/>
      <c r="GF33" s="57"/>
      <c r="GG33" s="350"/>
      <c r="GH33" s="47"/>
      <c r="GI33" s="58"/>
      <c r="GJ33" s="47"/>
      <c r="GK33" s="47"/>
      <c r="GL33" s="47"/>
      <c r="GM33" s="47"/>
      <c r="GN33" s="59"/>
      <c r="GO33" s="47"/>
      <c r="GP33" s="47"/>
      <c r="GQ33" s="47"/>
      <c r="GR33" s="47"/>
      <c r="GS33" s="47"/>
      <c r="GT33" s="47"/>
      <c r="GU33" s="61"/>
      <c r="GV33" s="55"/>
      <c r="GW33" s="55"/>
      <c r="GX33" s="350"/>
      <c r="GY33" s="47"/>
      <c r="GZ33" s="57"/>
      <c r="HA33" s="350"/>
      <c r="HB33" s="47"/>
      <c r="HC33" s="58"/>
      <c r="HD33" s="47"/>
      <c r="HE33" s="47"/>
      <c r="HF33" s="47"/>
      <c r="HG33" s="47"/>
      <c r="HH33" s="59"/>
      <c r="HI33" s="47"/>
      <c r="HJ33" s="47"/>
      <c r="HK33" s="47"/>
      <c r="HL33" s="47"/>
      <c r="HM33" s="47"/>
      <c r="HN33" s="47"/>
      <c r="HO33" s="61"/>
      <c r="HP33" s="55"/>
      <c r="HQ33" s="55"/>
      <c r="HR33" s="350"/>
      <c r="HS33" s="47"/>
      <c r="HT33" s="57"/>
      <c r="HU33" s="350"/>
      <c r="HV33" s="47"/>
      <c r="HW33" s="58"/>
      <c r="HX33" s="47"/>
      <c r="HY33" s="47"/>
      <c r="HZ33" s="47"/>
      <c r="IA33" s="47"/>
      <c r="IB33" s="59"/>
      <c r="IC33" s="47"/>
      <c r="ID33" s="47"/>
      <c r="IE33" s="47"/>
      <c r="IF33" s="47"/>
      <c r="IG33" s="47"/>
      <c r="IH33" s="47"/>
      <c r="II33" s="61"/>
      <c r="IJ33" s="55"/>
      <c r="IK33" s="55"/>
      <c r="IL33" s="350"/>
      <c r="IM33" s="47"/>
      <c r="IN33" s="57"/>
      <c r="IO33" s="350"/>
      <c r="IP33" s="47"/>
      <c r="IQ33" s="58"/>
      <c r="IR33" s="47"/>
      <c r="IS33" s="47"/>
      <c r="IT33" s="47"/>
      <c r="IU33" s="47"/>
      <c r="IV33" s="59"/>
      <c r="IW33" s="47"/>
      <c r="IX33" s="47"/>
      <c r="IY33" s="47"/>
      <c r="IZ33" s="47"/>
      <c r="JA33" s="47"/>
      <c r="JB33" s="47"/>
    </row>
    <row r="34" spans="1:262" s="7" customFormat="1" ht="13.5" customHeight="1">
      <c r="A34" s="46" t="s">
        <v>356</v>
      </c>
      <c r="B34" s="47" t="e">
        <f>VLOOKUP(A34,#REF!,7,FALSE)&amp;"/_"&amp;VLOOKUP(A34,#REF!,11,FALSE)&amp;"_ ("&amp;VLOOKUP(A34,#REF!,8,FALSE)&amp;")"</f>
        <v>#REF!</v>
      </c>
      <c r="C34" s="6"/>
      <c r="E34" s="48"/>
      <c r="F34" s="339"/>
      <c r="H34" s="47"/>
      <c r="I34" s="339"/>
      <c r="J34" s="347"/>
      <c r="K34" s="347"/>
      <c r="L34" s="347"/>
      <c r="M34" s="347"/>
      <c r="N34" s="347"/>
      <c r="O34" s="347"/>
      <c r="P34" s="347"/>
      <c r="Q34" s="48"/>
      <c r="R34" s="347"/>
      <c r="S34" s="347"/>
      <c r="U34" s="347"/>
      <c r="V34" s="347"/>
      <c r="W34" s="6" t="s">
        <v>1167</v>
      </c>
      <c r="Y34" s="48">
        <v>17482</v>
      </c>
      <c r="Z34" s="339">
        <v>2.1100000000000001E-2</v>
      </c>
      <c r="AA34" s="339">
        <f>Z34-F34</f>
        <v>2.1100000000000001E-2</v>
      </c>
      <c r="AB34" s="47">
        <v>0</v>
      </c>
      <c r="AC34" s="339">
        <f t="shared" si="10"/>
        <v>0</v>
      </c>
      <c r="AD34" s="339">
        <f>AC34-I34</f>
        <v>0</v>
      </c>
      <c r="AE34" s="48"/>
      <c r="AF34" s="347"/>
      <c r="AG34" s="347"/>
      <c r="AH34" s="347"/>
      <c r="AI34" s="347"/>
      <c r="AJ34" s="347"/>
      <c r="AK34" s="48"/>
      <c r="AM34" s="347"/>
      <c r="AO34" s="347"/>
      <c r="AP34" s="347"/>
      <c r="AQ34" s="6"/>
      <c r="AS34" s="48">
        <v>2623</v>
      </c>
      <c r="AT34" s="339">
        <v>4.5999999999999999E-3</v>
      </c>
      <c r="AU34" s="339">
        <f>AT34-Z34</f>
        <v>-1.6500000000000001E-2</v>
      </c>
      <c r="AV34" s="47">
        <v>0</v>
      </c>
      <c r="AW34" s="339">
        <v>0</v>
      </c>
      <c r="AX34" s="339">
        <f>AW34-AC34</f>
        <v>0</v>
      </c>
      <c r="AY34" s="48"/>
      <c r="AZ34" s="347"/>
      <c r="BA34" s="347"/>
      <c r="BB34" s="347"/>
      <c r="BC34" s="347"/>
      <c r="BD34" s="347"/>
      <c r="BE34" s="48"/>
      <c r="BF34" s="347"/>
      <c r="BG34" s="347"/>
      <c r="BI34" s="347"/>
      <c r="BJ34" s="347"/>
      <c r="BK34" s="6"/>
      <c r="BM34" s="48"/>
      <c r="BN34" s="339" t="s">
        <v>277</v>
      </c>
      <c r="BO34" s="339" t="s">
        <v>277</v>
      </c>
      <c r="BP34" s="47" t="s">
        <v>277</v>
      </c>
      <c r="BQ34" s="339" t="s">
        <v>277</v>
      </c>
      <c r="BR34" s="339" t="s">
        <v>277</v>
      </c>
      <c r="BS34" s="48"/>
      <c r="BT34" s="347" t="s">
        <v>277</v>
      </c>
      <c r="BU34" s="347" t="s">
        <v>277</v>
      </c>
      <c r="BV34" s="347" t="s">
        <v>277</v>
      </c>
      <c r="BW34" s="347" t="s">
        <v>277</v>
      </c>
      <c r="BX34" s="347" t="s">
        <v>277</v>
      </c>
      <c r="BY34" s="48"/>
      <c r="BZ34" s="347"/>
      <c r="CA34" s="347"/>
      <c r="CC34" s="347"/>
      <c r="CD34" s="347"/>
      <c r="CE34" s="48"/>
      <c r="CG34" s="48"/>
      <c r="CH34" s="339"/>
      <c r="CI34" s="339"/>
      <c r="CJ34" s="47"/>
      <c r="CK34" s="339"/>
      <c r="CL34" s="339"/>
      <c r="CM34" s="48"/>
      <c r="CN34" s="347"/>
      <c r="CO34" s="347"/>
      <c r="CR34" s="51"/>
      <c r="CS34" s="48"/>
      <c r="CT34" s="347"/>
      <c r="CU34" s="347"/>
      <c r="CW34" s="347"/>
      <c r="CX34" s="347"/>
      <c r="CY34" s="6"/>
      <c r="DA34" s="48"/>
      <c r="DB34" s="339"/>
      <c r="DC34" s="339"/>
      <c r="DD34" s="47"/>
      <c r="DE34" s="339"/>
      <c r="DF34" s="339"/>
      <c r="DG34" s="48"/>
      <c r="DH34" s="347"/>
      <c r="DI34" s="347"/>
      <c r="DL34" s="51"/>
      <c r="DM34" s="48"/>
      <c r="DN34" s="347"/>
      <c r="DO34" s="347"/>
      <c r="DQ34" s="347"/>
      <c r="DR34" s="347"/>
      <c r="DS34" s="6"/>
      <c r="DU34" s="48"/>
      <c r="DV34" s="339"/>
      <c r="DW34" s="339"/>
      <c r="DX34" s="47"/>
      <c r="DY34" s="339"/>
      <c r="DZ34" s="339"/>
      <c r="EA34" s="48"/>
      <c r="EC34" s="52"/>
      <c r="EF34" s="51"/>
      <c r="EG34" s="48"/>
      <c r="EH34" s="347"/>
      <c r="EI34" s="347"/>
      <c r="EK34" s="347"/>
      <c r="EL34" s="347"/>
      <c r="EM34" s="6"/>
      <c r="EO34" s="48"/>
      <c r="EP34" s="339"/>
      <c r="EQ34" s="339"/>
      <c r="ER34" s="47"/>
      <c r="ES34" s="339"/>
      <c r="ET34" s="339"/>
      <c r="EU34" s="48"/>
      <c r="EV34" s="347"/>
      <c r="EW34" s="347"/>
      <c r="EZ34" s="51"/>
      <c r="FA34" s="48"/>
      <c r="FB34" s="347"/>
      <c r="FC34" s="347"/>
      <c r="FE34" s="347"/>
      <c r="FF34" s="347"/>
      <c r="FG34" s="6"/>
      <c r="FI34" s="48"/>
      <c r="FJ34" s="339"/>
      <c r="FK34" s="339"/>
      <c r="FL34" s="47"/>
      <c r="FM34" s="339"/>
      <c r="FN34" s="339"/>
      <c r="FO34" s="48"/>
      <c r="FP34" s="347"/>
      <c r="FQ34" s="347"/>
      <c r="FT34" s="51"/>
      <c r="FU34" s="48"/>
      <c r="FV34" s="347"/>
      <c r="FW34" s="347"/>
      <c r="FY34" s="347"/>
      <c r="FZ34" s="347"/>
      <c r="GA34" s="61"/>
      <c r="GB34" s="55"/>
      <c r="GC34" s="55"/>
      <c r="GD34" s="350"/>
      <c r="GE34" s="47"/>
      <c r="GF34" s="57"/>
      <c r="GG34" s="350"/>
      <c r="GH34" s="47"/>
      <c r="GI34" s="58"/>
      <c r="GJ34" s="47"/>
      <c r="GK34" s="47"/>
      <c r="GL34" s="47"/>
      <c r="GM34" s="47"/>
      <c r="GN34" s="59"/>
      <c r="GO34" s="47"/>
      <c r="GP34" s="47"/>
      <c r="GQ34" s="47"/>
      <c r="GR34" s="47"/>
      <c r="GS34" s="47"/>
      <c r="GT34" s="47"/>
      <c r="GU34" s="61"/>
      <c r="GV34" s="55"/>
      <c r="GW34" s="55"/>
      <c r="GX34" s="350"/>
      <c r="GY34" s="47"/>
      <c r="GZ34" s="57"/>
      <c r="HA34" s="350"/>
      <c r="HB34" s="47"/>
      <c r="HC34" s="58"/>
      <c r="HD34" s="47"/>
      <c r="HE34" s="47"/>
      <c r="HF34" s="47"/>
      <c r="HG34" s="47"/>
      <c r="HH34" s="59"/>
      <c r="HI34" s="47"/>
      <c r="HJ34" s="47"/>
      <c r="HK34" s="47"/>
      <c r="HL34" s="47"/>
      <c r="HM34" s="47"/>
      <c r="HN34" s="47"/>
      <c r="HO34" s="61"/>
      <c r="HP34" s="55"/>
      <c r="HQ34" s="55"/>
      <c r="HR34" s="350"/>
      <c r="HS34" s="47"/>
      <c r="HT34" s="57"/>
      <c r="HU34" s="350"/>
      <c r="HV34" s="47"/>
      <c r="HW34" s="58"/>
      <c r="HX34" s="47"/>
      <c r="HY34" s="47"/>
      <c r="HZ34" s="47"/>
      <c r="IA34" s="47"/>
      <c r="IB34" s="59"/>
      <c r="IC34" s="47"/>
      <c r="ID34" s="47"/>
      <c r="IE34" s="47"/>
      <c r="IF34" s="47"/>
      <c r="IG34" s="47"/>
      <c r="IH34" s="47"/>
      <c r="II34" s="61"/>
      <c r="IJ34" s="55"/>
      <c r="IK34" s="55"/>
      <c r="IL34" s="350"/>
      <c r="IM34" s="47"/>
      <c r="IN34" s="57"/>
      <c r="IO34" s="350"/>
      <c r="IP34" s="47"/>
      <c r="IQ34" s="58"/>
      <c r="IR34" s="47"/>
      <c r="IS34" s="47"/>
      <c r="IT34" s="47"/>
      <c r="IU34" s="47"/>
      <c r="IV34" s="59"/>
      <c r="IW34" s="47"/>
      <c r="IX34" s="47"/>
      <c r="IY34" s="47"/>
      <c r="IZ34" s="47"/>
      <c r="JA34" s="47"/>
      <c r="JB34" s="47"/>
    </row>
    <row r="35" spans="1:262" s="7" customFormat="1" ht="13.5" customHeight="1">
      <c r="A35" s="46" t="s">
        <v>361</v>
      </c>
      <c r="B35" s="47" t="e">
        <f>VLOOKUP(A35,#REF!,7,FALSE)&amp;"/_"&amp;VLOOKUP(A35,#REF!,11,FALSE)&amp;"_ ("&amp;VLOOKUP(A35,#REF!,8,FALSE)&amp;")"</f>
        <v>#REF!</v>
      </c>
      <c r="C35" s="6"/>
      <c r="E35" s="48">
        <v>2464</v>
      </c>
      <c r="F35" s="339">
        <v>4.0000000000000001E-3</v>
      </c>
      <c r="H35" s="47" t="s">
        <v>692</v>
      </c>
      <c r="I35" s="339">
        <v>0</v>
      </c>
      <c r="J35" s="347">
        <v>0</v>
      </c>
      <c r="K35" s="347"/>
      <c r="L35" s="347"/>
      <c r="M35" s="347"/>
      <c r="N35" s="347"/>
      <c r="O35" s="347"/>
      <c r="P35" s="347"/>
      <c r="Q35" s="48"/>
      <c r="R35" s="347"/>
      <c r="S35" s="347"/>
      <c r="U35" s="347"/>
      <c r="V35" s="347"/>
      <c r="W35" s="6"/>
      <c r="Y35" s="48"/>
      <c r="Z35" s="339"/>
      <c r="AA35" s="339"/>
      <c r="AB35" s="47"/>
      <c r="AC35" s="339"/>
      <c r="AD35" s="339"/>
      <c r="AE35" s="48"/>
      <c r="AF35" s="347"/>
      <c r="AG35" s="347"/>
      <c r="AH35" s="347"/>
      <c r="AI35" s="347"/>
      <c r="AJ35" s="347"/>
      <c r="AK35" s="48"/>
      <c r="AM35" s="347"/>
      <c r="AO35" s="347"/>
      <c r="AP35" s="347"/>
      <c r="AQ35" s="6"/>
      <c r="AS35" s="48"/>
      <c r="AT35" s="339"/>
      <c r="AU35" s="339"/>
      <c r="AV35" s="47"/>
      <c r="AW35" s="339"/>
      <c r="AX35" s="339"/>
      <c r="AY35" s="48"/>
      <c r="AZ35" s="347"/>
      <c r="BA35" s="347"/>
      <c r="BB35" s="347"/>
      <c r="BC35" s="347"/>
      <c r="BD35" s="347"/>
      <c r="BE35" s="48"/>
      <c r="BF35" s="347"/>
      <c r="BG35" s="347"/>
      <c r="BI35" s="347"/>
      <c r="BJ35" s="347"/>
      <c r="BK35" s="6"/>
      <c r="BM35" s="48"/>
      <c r="BN35" s="339" t="s">
        <v>277</v>
      </c>
      <c r="BO35" s="339" t="s">
        <v>277</v>
      </c>
      <c r="BP35" s="47" t="s">
        <v>277</v>
      </c>
      <c r="BQ35" s="339" t="s">
        <v>277</v>
      </c>
      <c r="BR35" s="339" t="s">
        <v>277</v>
      </c>
      <c r="BS35" s="48"/>
      <c r="BT35" s="347" t="s">
        <v>277</v>
      </c>
      <c r="BU35" s="347" t="s">
        <v>277</v>
      </c>
      <c r="BV35" s="347" t="s">
        <v>277</v>
      </c>
      <c r="BW35" s="347" t="s">
        <v>277</v>
      </c>
      <c r="BX35" s="347" t="s">
        <v>277</v>
      </c>
      <c r="BY35" s="48"/>
      <c r="BZ35" s="347"/>
      <c r="CA35" s="347"/>
      <c r="CC35" s="347"/>
      <c r="CD35" s="347"/>
      <c r="CE35" s="48"/>
      <c r="CG35" s="48"/>
      <c r="CH35" s="339"/>
      <c r="CI35" s="339"/>
      <c r="CJ35" s="47"/>
      <c r="CK35" s="339"/>
      <c r="CL35" s="339"/>
      <c r="CM35" s="48"/>
      <c r="CN35" s="347"/>
      <c r="CO35" s="347"/>
      <c r="CR35" s="51"/>
      <c r="CS35" s="48"/>
      <c r="CT35" s="347"/>
      <c r="CU35" s="347"/>
      <c r="CW35" s="347"/>
      <c r="CX35" s="347"/>
      <c r="CY35" s="6"/>
      <c r="DA35" s="48"/>
      <c r="DB35" s="339"/>
      <c r="DC35" s="339"/>
      <c r="DD35" s="47"/>
      <c r="DE35" s="339"/>
      <c r="DF35" s="339"/>
      <c r="DG35" s="48"/>
      <c r="DH35" s="347"/>
      <c r="DI35" s="347"/>
      <c r="DL35" s="51"/>
      <c r="DM35" s="48"/>
      <c r="DN35" s="347"/>
      <c r="DO35" s="347"/>
      <c r="DQ35" s="347"/>
      <c r="DR35" s="347"/>
      <c r="DS35" s="6"/>
      <c r="DU35" s="48"/>
      <c r="DV35" s="339"/>
      <c r="DW35" s="339"/>
      <c r="DX35" s="47"/>
      <c r="DY35" s="339"/>
      <c r="DZ35" s="339"/>
      <c r="EA35" s="48"/>
      <c r="EC35" s="52"/>
      <c r="EF35" s="51"/>
      <c r="EG35" s="48"/>
      <c r="EH35" s="347"/>
      <c r="EI35" s="347"/>
      <c r="EK35" s="347"/>
      <c r="EL35" s="347"/>
      <c r="EM35" s="6"/>
      <c r="EO35" s="48"/>
      <c r="EP35" s="339"/>
      <c r="EQ35" s="339"/>
      <c r="ER35" s="47"/>
      <c r="ES35" s="339"/>
      <c r="ET35" s="339"/>
      <c r="EU35" s="48"/>
      <c r="EV35" s="347"/>
      <c r="EW35" s="347"/>
      <c r="EZ35" s="51"/>
      <c r="FA35" s="48"/>
      <c r="FB35" s="347"/>
      <c r="FC35" s="347"/>
      <c r="FE35" s="347"/>
      <c r="FF35" s="347"/>
      <c r="FG35" s="6"/>
      <c r="FI35" s="48"/>
      <c r="FJ35" s="339"/>
      <c r="FK35" s="339"/>
      <c r="FL35" s="47"/>
      <c r="FM35" s="339"/>
      <c r="FN35" s="339"/>
      <c r="FO35" s="48"/>
      <c r="FP35" s="347"/>
      <c r="FQ35" s="347"/>
      <c r="FT35" s="51"/>
      <c r="FU35" s="48"/>
      <c r="FV35" s="347"/>
      <c r="FW35" s="347"/>
      <c r="FY35" s="347"/>
      <c r="FZ35" s="347"/>
      <c r="GA35" s="61"/>
      <c r="GB35" s="55"/>
      <c r="GC35" s="55"/>
      <c r="GD35" s="350"/>
      <c r="GE35" s="47"/>
      <c r="GF35" s="57"/>
      <c r="GG35" s="350"/>
      <c r="GH35" s="47"/>
      <c r="GI35" s="58"/>
      <c r="GJ35" s="47"/>
      <c r="GK35" s="47"/>
      <c r="GL35" s="47"/>
      <c r="GM35" s="47"/>
      <c r="GN35" s="59"/>
      <c r="GO35" s="47"/>
      <c r="GP35" s="47"/>
      <c r="GQ35" s="47"/>
      <c r="GR35" s="47"/>
      <c r="GS35" s="47"/>
      <c r="GT35" s="47"/>
      <c r="GU35" s="61"/>
      <c r="GV35" s="55"/>
      <c r="GW35" s="55"/>
      <c r="GX35" s="350"/>
      <c r="GY35" s="47"/>
      <c r="GZ35" s="57"/>
      <c r="HA35" s="350"/>
      <c r="HB35" s="47"/>
      <c r="HC35" s="58"/>
      <c r="HD35" s="47"/>
      <c r="HE35" s="47"/>
      <c r="HF35" s="47"/>
      <c r="HG35" s="47"/>
      <c r="HH35" s="59"/>
      <c r="HI35" s="47"/>
      <c r="HJ35" s="47"/>
      <c r="HK35" s="47"/>
      <c r="HL35" s="47"/>
      <c r="HM35" s="47"/>
      <c r="HN35" s="47"/>
      <c r="HO35" s="61"/>
      <c r="HP35" s="55"/>
      <c r="HQ35" s="55"/>
      <c r="HR35" s="350"/>
      <c r="HS35" s="47"/>
      <c r="HT35" s="57"/>
      <c r="HU35" s="350"/>
      <c r="HV35" s="47"/>
      <c r="HW35" s="58"/>
      <c r="HX35" s="47"/>
      <c r="HY35" s="47"/>
      <c r="HZ35" s="47"/>
      <c r="IA35" s="47"/>
      <c r="IB35" s="59"/>
      <c r="IC35" s="47"/>
      <c r="ID35" s="47"/>
      <c r="IE35" s="47"/>
      <c r="IF35" s="47"/>
      <c r="IG35" s="47"/>
      <c r="IH35" s="47"/>
      <c r="II35" s="61"/>
      <c r="IJ35" s="55"/>
      <c r="IK35" s="55"/>
      <c r="IL35" s="350"/>
      <c r="IM35" s="47"/>
      <c r="IN35" s="57"/>
      <c r="IO35" s="350"/>
      <c r="IP35" s="47"/>
      <c r="IQ35" s="58"/>
      <c r="IR35" s="47"/>
      <c r="IS35" s="47"/>
      <c r="IT35" s="47"/>
      <c r="IU35" s="47"/>
      <c r="IV35" s="59"/>
      <c r="IW35" s="47"/>
      <c r="IX35" s="47"/>
      <c r="IY35" s="47"/>
      <c r="IZ35" s="47"/>
      <c r="JA35" s="47"/>
      <c r="JB35" s="47"/>
    </row>
    <row r="36" spans="1:262" s="7" customFormat="1" ht="13.5" customHeight="1">
      <c r="A36" s="46" t="s">
        <v>379</v>
      </c>
      <c r="B36" s="47" t="e">
        <f>VLOOKUP(A36,#REF!,7,FALSE)&amp;"/_"&amp;VLOOKUP(A36,#REF!,11,FALSE)&amp;"_ ("&amp;VLOOKUP(A36,#REF!,8,FALSE)&amp;")"</f>
        <v>#REF!</v>
      </c>
      <c r="C36" s="6"/>
      <c r="E36" s="48"/>
      <c r="F36" s="339"/>
      <c r="G36" s="347"/>
      <c r="H36" s="47"/>
      <c r="I36" s="339"/>
      <c r="J36" s="347"/>
      <c r="K36" s="48"/>
      <c r="L36" s="347"/>
      <c r="M36" s="347"/>
      <c r="N36" s="347"/>
      <c r="O36" s="347"/>
      <c r="P36" s="347"/>
      <c r="Q36" s="48"/>
      <c r="R36" s="347"/>
      <c r="S36" s="347"/>
      <c r="U36" s="347"/>
      <c r="V36" s="347"/>
      <c r="W36" s="6"/>
      <c r="Y36" s="48"/>
      <c r="Z36" s="351"/>
      <c r="AA36" s="339"/>
      <c r="AB36" s="47"/>
      <c r="AC36" s="351"/>
      <c r="AD36" s="339"/>
      <c r="AE36" s="48"/>
      <c r="AF36" s="347"/>
      <c r="AG36" s="347"/>
      <c r="AH36" s="347"/>
      <c r="AI36" s="347"/>
      <c r="AJ36" s="347"/>
      <c r="AK36" s="48"/>
      <c r="AM36" s="347"/>
      <c r="AO36" s="347"/>
      <c r="AP36" s="347"/>
      <c r="AQ36" s="6"/>
      <c r="AS36" s="48">
        <v>41829</v>
      </c>
      <c r="AT36" s="339">
        <v>7.46E-2</v>
      </c>
      <c r="AU36" s="339">
        <f>AT36-Z36</f>
        <v>7.46E-2</v>
      </c>
      <c r="AV36" s="47">
        <v>1</v>
      </c>
      <c r="AW36" s="339">
        <f t="shared" ref="AW36:AW38" si="12">AV36/13</f>
        <v>7.6923076923076927E-2</v>
      </c>
      <c r="AX36" s="339">
        <f>AW36-AC36</f>
        <v>7.6923076923076927E-2</v>
      </c>
      <c r="AY36" s="48"/>
      <c r="AZ36" s="347"/>
      <c r="BA36" s="347"/>
      <c r="BB36" s="347"/>
      <c r="BC36" s="347"/>
      <c r="BD36" s="347"/>
      <c r="BE36" s="48"/>
      <c r="BF36" s="347"/>
      <c r="BG36" s="347"/>
      <c r="BI36" s="347"/>
      <c r="BJ36" s="347"/>
      <c r="BK36" s="6"/>
      <c r="BM36" s="48">
        <v>51834</v>
      </c>
      <c r="BN36" s="339">
        <f>BM36/$BK$7</f>
        <v>5.2587046505965428E-2</v>
      </c>
      <c r="BO36" s="339">
        <f>BN36-AT36</f>
        <v>-2.2012953494034572E-2</v>
      </c>
      <c r="BP36" s="47">
        <v>1</v>
      </c>
      <c r="BQ36" s="339">
        <f>BP36/$BK$3</f>
        <v>7.1428571428571425E-2</v>
      </c>
      <c r="BR36" s="339">
        <f>BQ36-AW36</f>
        <v>-5.4945054945055027E-3</v>
      </c>
      <c r="BS36" s="48"/>
      <c r="BT36" s="347" t="s">
        <v>277</v>
      </c>
      <c r="BU36" s="347" t="s">
        <v>277</v>
      </c>
      <c r="BV36" s="347" t="s">
        <v>277</v>
      </c>
      <c r="BW36" s="347" t="s">
        <v>277</v>
      </c>
      <c r="BX36" s="347" t="s">
        <v>277</v>
      </c>
      <c r="BY36" s="48"/>
      <c r="BZ36" s="347"/>
      <c r="CA36" s="347"/>
      <c r="CC36" s="347"/>
      <c r="CD36" s="347"/>
      <c r="CE36" s="48"/>
      <c r="CG36" s="48"/>
      <c r="CH36" s="339"/>
      <c r="CI36" s="339"/>
      <c r="CJ36" s="47"/>
      <c r="CK36" s="339"/>
      <c r="CL36" s="339"/>
      <c r="CM36" s="48"/>
      <c r="CN36" s="347"/>
      <c r="CO36" s="347"/>
      <c r="CR36" s="51"/>
      <c r="CS36" s="48"/>
      <c r="CT36" s="347"/>
      <c r="CU36" s="347"/>
      <c r="CW36" s="347"/>
      <c r="CX36" s="347"/>
      <c r="CY36" s="6"/>
      <c r="DA36" s="48"/>
      <c r="DB36" s="339"/>
      <c r="DC36" s="339"/>
      <c r="DD36" s="47"/>
      <c r="DE36" s="339"/>
      <c r="DF36" s="339"/>
      <c r="DG36" s="48"/>
      <c r="DH36" s="347"/>
      <c r="DI36" s="347"/>
      <c r="DL36" s="51"/>
      <c r="DM36" s="48"/>
      <c r="DN36" s="347"/>
      <c r="DO36" s="347"/>
      <c r="DQ36" s="347"/>
      <c r="DR36" s="347"/>
      <c r="DS36" s="6"/>
      <c r="DU36" s="48"/>
      <c r="DV36" s="339"/>
      <c r="DW36" s="339"/>
      <c r="DX36" s="47"/>
      <c r="DY36" s="339"/>
      <c r="DZ36" s="339"/>
      <c r="EA36" s="48"/>
      <c r="EC36" s="52"/>
      <c r="EF36" s="51"/>
      <c r="EG36" s="48"/>
      <c r="EH36" s="347"/>
      <c r="EI36" s="347"/>
      <c r="EK36" s="347"/>
      <c r="EL36" s="347"/>
      <c r="EM36" s="6"/>
      <c r="EO36" s="48"/>
      <c r="EP36" s="339"/>
      <c r="EQ36" s="339"/>
      <c r="ER36" s="47"/>
      <c r="ES36" s="339"/>
      <c r="ET36" s="339"/>
      <c r="EU36" s="48"/>
      <c r="EV36" s="347"/>
      <c r="EW36" s="347"/>
      <c r="EZ36" s="51"/>
      <c r="FA36" s="48"/>
      <c r="FB36" s="347"/>
      <c r="FC36" s="347"/>
      <c r="FE36" s="347"/>
      <c r="FF36" s="347"/>
      <c r="FG36" s="6"/>
      <c r="FI36" s="48"/>
      <c r="FJ36" s="339"/>
      <c r="FK36" s="339"/>
      <c r="FL36" s="47"/>
      <c r="FM36" s="339"/>
      <c r="FN36" s="339"/>
      <c r="FO36" s="48"/>
      <c r="FP36" s="347"/>
      <c r="FQ36" s="347"/>
      <c r="FT36" s="51"/>
      <c r="FU36" s="48"/>
      <c r="FV36" s="347"/>
      <c r="FW36" s="347"/>
      <c r="FY36" s="347"/>
      <c r="FZ36" s="347"/>
      <c r="GA36" s="61"/>
      <c r="GB36" s="55"/>
      <c r="GC36" s="55"/>
      <c r="GD36" s="350"/>
      <c r="GE36" s="47"/>
      <c r="GF36" s="57"/>
      <c r="GG36" s="350"/>
      <c r="GH36" s="47"/>
      <c r="GI36" s="58"/>
      <c r="GJ36" s="47"/>
      <c r="GK36" s="47"/>
      <c r="GL36" s="47"/>
      <c r="GM36" s="47"/>
      <c r="GN36" s="59"/>
      <c r="GO36" s="47"/>
      <c r="GP36" s="47"/>
      <c r="GQ36" s="47"/>
      <c r="GR36" s="47"/>
      <c r="GS36" s="47"/>
      <c r="GT36" s="47"/>
      <c r="GU36" s="61"/>
      <c r="GV36" s="55"/>
      <c r="GW36" s="55"/>
      <c r="GX36" s="350"/>
      <c r="GY36" s="47"/>
      <c r="GZ36" s="57"/>
      <c r="HA36" s="350"/>
      <c r="HB36" s="47"/>
      <c r="HC36" s="58"/>
      <c r="HD36" s="47"/>
      <c r="HE36" s="47"/>
      <c r="HF36" s="47"/>
      <c r="HG36" s="47"/>
      <c r="HH36" s="59"/>
      <c r="HI36" s="47"/>
      <c r="HJ36" s="47"/>
      <c r="HK36" s="47"/>
      <c r="HL36" s="47"/>
      <c r="HM36" s="47"/>
      <c r="HN36" s="47"/>
      <c r="HO36" s="61"/>
      <c r="HP36" s="55"/>
      <c r="HQ36" s="55"/>
      <c r="HR36" s="350"/>
      <c r="HS36" s="47"/>
      <c r="HT36" s="57"/>
      <c r="HU36" s="350"/>
      <c r="HV36" s="47"/>
      <c r="HW36" s="58"/>
      <c r="HX36" s="47"/>
      <c r="HY36" s="47"/>
      <c r="HZ36" s="47"/>
      <c r="IA36" s="47"/>
      <c r="IB36" s="59"/>
      <c r="IC36" s="47"/>
      <c r="ID36" s="47"/>
      <c r="IE36" s="47"/>
      <c r="IF36" s="47"/>
      <c r="IG36" s="47"/>
      <c r="IH36" s="47"/>
      <c r="II36" s="61"/>
      <c r="IJ36" s="55"/>
      <c r="IK36" s="55"/>
      <c r="IL36" s="350"/>
      <c r="IM36" s="47"/>
      <c r="IN36" s="57"/>
      <c r="IO36" s="350"/>
      <c r="IP36" s="47"/>
      <c r="IQ36" s="58"/>
      <c r="IR36" s="47"/>
      <c r="IS36" s="47"/>
      <c r="IT36" s="47"/>
      <c r="IU36" s="47"/>
      <c r="IV36" s="59"/>
      <c r="IW36" s="47"/>
      <c r="IX36" s="47"/>
      <c r="IY36" s="47"/>
      <c r="IZ36" s="47"/>
      <c r="JA36" s="47"/>
      <c r="JB36" s="47"/>
    </row>
    <row r="37" spans="1:262" s="7" customFormat="1" ht="13.5" customHeight="1">
      <c r="A37" s="46" t="s">
        <v>1432</v>
      </c>
      <c r="B37" s="47" t="e">
        <f>VLOOKUP(A37,#REF!,7,FALSE)&amp;"/_"&amp;VLOOKUP(A37,#REF!,11,FALSE)&amp;"_ ("&amp;VLOOKUP(A37,#REF!,8,FALSE)&amp;")"</f>
        <v>#REF!</v>
      </c>
      <c r="C37" s="6"/>
      <c r="E37" s="48"/>
      <c r="F37" s="339"/>
      <c r="G37" s="347"/>
      <c r="H37" s="47"/>
      <c r="I37" s="339"/>
      <c r="J37" s="347"/>
      <c r="K37" s="48"/>
      <c r="L37" s="347"/>
      <c r="M37" s="347"/>
      <c r="N37" s="347"/>
      <c r="O37" s="347"/>
      <c r="P37" s="347"/>
      <c r="Q37" s="48"/>
      <c r="R37" s="347"/>
      <c r="S37" s="347"/>
      <c r="U37" s="347"/>
      <c r="V37" s="347"/>
      <c r="W37" s="6"/>
      <c r="Y37" s="48"/>
      <c r="Z37" s="351"/>
      <c r="AA37" s="339"/>
      <c r="AB37" s="47"/>
      <c r="AC37" s="351"/>
      <c r="AD37" s="339"/>
      <c r="AE37" s="48"/>
      <c r="AF37" s="347"/>
      <c r="AG37" s="347"/>
      <c r="AH37" s="347"/>
      <c r="AI37" s="347"/>
      <c r="AJ37" s="347"/>
      <c r="AK37" s="48"/>
      <c r="AM37" s="347"/>
      <c r="AO37" s="347"/>
      <c r="AP37" s="347"/>
      <c r="AQ37" s="6" t="s">
        <v>1424</v>
      </c>
      <c r="AS37" s="48">
        <v>38316</v>
      </c>
      <c r="AT37" s="339">
        <v>6.83E-2</v>
      </c>
      <c r="AU37" s="339">
        <f>AT37-Z37</f>
        <v>6.83E-2</v>
      </c>
      <c r="AV37" s="47">
        <v>1</v>
      </c>
      <c r="AW37" s="339">
        <f t="shared" si="12"/>
        <v>7.6923076923076927E-2</v>
      </c>
      <c r="AX37" s="339">
        <f>AW37-AC37</f>
        <v>7.6923076923076927E-2</v>
      </c>
      <c r="AY37" s="48"/>
      <c r="AZ37" s="347"/>
      <c r="BA37" s="347"/>
      <c r="BB37" s="347"/>
      <c r="BC37" s="347"/>
      <c r="BD37" s="347"/>
      <c r="BE37" s="48"/>
      <c r="BF37" s="347"/>
      <c r="BG37" s="347"/>
      <c r="BI37" s="347"/>
      <c r="BJ37" s="347"/>
      <c r="BK37" s="6"/>
      <c r="BM37" s="48"/>
      <c r="BN37" s="339" t="s">
        <v>277</v>
      </c>
      <c r="BO37" s="339" t="s">
        <v>277</v>
      </c>
      <c r="BP37" s="47" t="s">
        <v>277</v>
      </c>
      <c r="BQ37" s="339" t="s">
        <v>277</v>
      </c>
      <c r="BR37" s="339" t="s">
        <v>277</v>
      </c>
      <c r="BS37" s="48"/>
      <c r="BT37" s="347" t="s">
        <v>277</v>
      </c>
      <c r="BU37" s="347" t="s">
        <v>277</v>
      </c>
      <c r="BV37" s="347" t="s">
        <v>277</v>
      </c>
      <c r="BW37" s="347" t="s">
        <v>277</v>
      </c>
      <c r="BX37" s="347" t="s">
        <v>277</v>
      </c>
      <c r="BY37" s="48"/>
      <c r="BZ37" s="347"/>
      <c r="CA37" s="347"/>
      <c r="CC37" s="347"/>
      <c r="CD37" s="347"/>
      <c r="CE37" s="48"/>
      <c r="CG37" s="48"/>
      <c r="CH37" s="339"/>
      <c r="CI37" s="339"/>
      <c r="CJ37" s="47"/>
      <c r="CK37" s="339"/>
      <c r="CL37" s="339"/>
      <c r="CM37" s="48"/>
      <c r="CN37" s="347"/>
      <c r="CO37" s="347"/>
      <c r="CR37" s="51"/>
      <c r="CS37" s="48"/>
      <c r="CT37" s="347"/>
      <c r="CU37" s="347"/>
      <c r="CW37" s="347"/>
      <c r="CX37" s="347"/>
      <c r="CY37" s="6"/>
      <c r="DA37" s="48"/>
      <c r="DB37" s="339"/>
      <c r="DC37" s="339"/>
      <c r="DD37" s="47"/>
      <c r="DE37" s="339"/>
      <c r="DF37" s="339"/>
      <c r="DG37" s="48"/>
      <c r="DH37" s="347"/>
      <c r="DI37" s="347"/>
      <c r="DL37" s="51"/>
      <c r="DM37" s="48"/>
      <c r="DN37" s="347"/>
      <c r="DO37" s="347"/>
      <c r="DQ37" s="347"/>
      <c r="DR37" s="347"/>
      <c r="DS37" s="6"/>
      <c r="DU37" s="48"/>
      <c r="DV37" s="339"/>
      <c r="DW37" s="339"/>
      <c r="DX37" s="47"/>
      <c r="DY37" s="339"/>
      <c r="DZ37" s="339"/>
      <c r="EA37" s="48"/>
      <c r="EC37" s="52"/>
      <c r="EF37" s="51"/>
      <c r="EG37" s="48"/>
      <c r="EH37" s="347"/>
      <c r="EI37" s="347"/>
      <c r="EK37" s="347"/>
      <c r="EL37" s="347"/>
      <c r="EM37" s="6"/>
      <c r="EO37" s="48"/>
      <c r="EP37" s="339"/>
      <c r="EQ37" s="339"/>
      <c r="ER37" s="47"/>
      <c r="ES37" s="339"/>
      <c r="ET37" s="339"/>
      <c r="EU37" s="48"/>
      <c r="EV37" s="347"/>
      <c r="EW37" s="347"/>
      <c r="EZ37" s="51"/>
      <c r="FA37" s="48"/>
      <c r="FB37" s="347"/>
      <c r="FC37" s="347"/>
      <c r="FE37" s="347"/>
      <c r="FF37" s="347"/>
      <c r="FG37" s="6"/>
      <c r="FI37" s="48"/>
      <c r="FJ37" s="339"/>
      <c r="FK37" s="339"/>
      <c r="FL37" s="47"/>
      <c r="FM37" s="339"/>
      <c r="FN37" s="339"/>
      <c r="FO37" s="48"/>
      <c r="FP37" s="347"/>
      <c r="FQ37" s="347"/>
      <c r="FT37" s="51"/>
      <c r="FU37" s="48"/>
      <c r="FV37" s="347"/>
      <c r="FW37" s="347"/>
      <c r="FY37" s="347"/>
      <c r="FZ37" s="347"/>
      <c r="GA37" s="61"/>
      <c r="GB37" s="55"/>
      <c r="GC37" s="55"/>
      <c r="GD37" s="350"/>
      <c r="GE37" s="47"/>
      <c r="GF37" s="57"/>
      <c r="GG37" s="350"/>
      <c r="GH37" s="47"/>
      <c r="GI37" s="58"/>
      <c r="GJ37" s="47"/>
      <c r="GK37" s="47"/>
      <c r="GL37" s="47"/>
      <c r="GM37" s="47"/>
      <c r="GN37" s="59"/>
      <c r="GO37" s="47"/>
      <c r="GP37" s="47"/>
      <c r="GQ37" s="47"/>
      <c r="GR37" s="47"/>
      <c r="GS37" s="47"/>
      <c r="GT37" s="47"/>
      <c r="GU37" s="61"/>
      <c r="GV37" s="55"/>
      <c r="GW37" s="55"/>
      <c r="GX37" s="350"/>
      <c r="GY37" s="47"/>
      <c r="GZ37" s="57"/>
      <c r="HA37" s="350"/>
      <c r="HB37" s="47"/>
      <c r="HC37" s="58"/>
      <c r="HD37" s="47"/>
      <c r="HE37" s="47"/>
      <c r="HF37" s="47"/>
      <c r="HG37" s="47"/>
      <c r="HH37" s="59"/>
      <c r="HI37" s="47"/>
      <c r="HJ37" s="47"/>
      <c r="HK37" s="47"/>
      <c r="HL37" s="47"/>
      <c r="HM37" s="47"/>
      <c r="HN37" s="47"/>
      <c r="HO37" s="61"/>
      <c r="HP37" s="55"/>
      <c r="HQ37" s="55"/>
      <c r="HR37" s="350"/>
      <c r="HS37" s="47"/>
      <c r="HT37" s="57"/>
      <c r="HU37" s="350"/>
      <c r="HV37" s="47"/>
      <c r="HW37" s="58"/>
      <c r="HX37" s="47"/>
      <c r="HY37" s="47"/>
      <c r="HZ37" s="47"/>
      <c r="IA37" s="47"/>
      <c r="IB37" s="59"/>
      <c r="IC37" s="47"/>
      <c r="ID37" s="47"/>
      <c r="IE37" s="47"/>
      <c r="IF37" s="47"/>
      <c r="IG37" s="47"/>
      <c r="IH37" s="47"/>
      <c r="II37" s="61"/>
      <c r="IJ37" s="55"/>
      <c r="IK37" s="55"/>
      <c r="IL37" s="350"/>
      <c r="IM37" s="47"/>
      <c r="IN37" s="57"/>
      <c r="IO37" s="350"/>
      <c r="IP37" s="47"/>
      <c r="IQ37" s="58"/>
      <c r="IR37" s="47"/>
      <c r="IS37" s="47"/>
      <c r="IT37" s="47"/>
      <c r="IU37" s="47"/>
      <c r="IV37" s="59"/>
      <c r="IW37" s="47"/>
      <c r="IX37" s="47"/>
      <c r="IY37" s="47"/>
      <c r="IZ37" s="47"/>
      <c r="JA37" s="47"/>
      <c r="JB37" s="47"/>
    </row>
    <row r="38" spans="1:262" s="7" customFormat="1" ht="13.5" customHeight="1">
      <c r="A38" s="46" t="s">
        <v>371</v>
      </c>
      <c r="B38" s="47" t="e">
        <f>VLOOKUP(A38,#REF!,7,FALSE)&amp;"/_"&amp;VLOOKUP(A38,#REF!,11,FALSE)&amp;"_ ("&amp;VLOOKUP(A38,#REF!,8,FALSE)&amp;")"</f>
        <v>#REF!</v>
      </c>
      <c r="C38" s="6"/>
      <c r="E38" s="48"/>
      <c r="F38" s="339"/>
      <c r="G38" s="347"/>
      <c r="H38" s="47"/>
      <c r="I38" s="339"/>
      <c r="J38" s="347"/>
      <c r="K38" s="48"/>
      <c r="L38" s="347"/>
      <c r="M38" s="347"/>
      <c r="N38" s="347"/>
      <c r="O38" s="347"/>
      <c r="P38" s="347"/>
      <c r="Q38" s="48"/>
      <c r="R38" s="347"/>
      <c r="S38" s="347"/>
      <c r="U38" s="347"/>
      <c r="V38" s="347"/>
      <c r="W38" s="6"/>
      <c r="Y38" s="48"/>
      <c r="Z38" s="339"/>
      <c r="AA38" s="339"/>
      <c r="AB38" s="47"/>
      <c r="AC38" s="339"/>
      <c r="AD38" s="339"/>
      <c r="AE38" s="48"/>
      <c r="AF38" s="347"/>
      <c r="AG38" s="347"/>
      <c r="AH38" s="347"/>
      <c r="AI38" s="347"/>
      <c r="AJ38" s="347"/>
      <c r="AK38" s="48"/>
      <c r="AM38" s="347"/>
      <c r="AO38" s="347"/>
      <c r="AP38" s="347"/>
      <c r="AQ38" s="6" t="s">
        <v>1423</v>
      </c>
      <c r="AS38" s="48">
        <v>32708</v>
      </c>
      <c r="AT38" s="339">
        <v>5.8300000000000005E-2</v>
      </c>
      <c r="AU38" s="339">
        <f>AT38-Z38</f>
        <v>5.8300000000000005E-2</v>
      </c>
      <c r="AV38" s="47">
        <v>1</v>
      </c>
      <c r="AW38" s="339">
        <f t="shared" si="12"/>
        <v>7.6923076923076927E-2</v>
      </c>
      <c r="AX38" s="339">
        <f>AW38-AC38</f>
        <v>7.6923076923076927E-2</v>
      </c>
      <c r="AY38" s="48"/>
      <c r="AZ38" s="347"/>
      <c r="BA38" s="347"/>
      <c r="BB38" s="347"/>
      <c r="BC38" s="347"/>
      <c r="BD38" s="347"/>
      <c r="BE38" s="48"/>
      <c r="BF38" s="347"/>
      <c r="BG38" s="347"/>
      <c r="BI38" s="347"/>
      <c r="BJ38" s="347"/>
      <c r="BK38" s="6"/>
      <c r="BM38" s="48">
        <v>25562</v>
      </c>
      <c r="BN38" s="339">
        <f>BM38/$BK$7</f>
        <v>2.5933365798230662E-2</v>
      </c>
      <c r="BO38" s="339">
        <f>BN38-AT38</f>
        <v>-3.2366634201769343E-2</v>
      </c>
      <c r="BP38" s="47">
        <v>0</v>
      </c>
      <c r="BQ38" s="339">
        <f>BP38/$BK$3</f>
        <v>0</v>
      </c>
      <c r="BR38" s="339">
        <f>BQ38-AW38</f>
        <v>-7.6923076923076927E-2</v>
      </c>
      <c r="BS38" s="48"/>
      <c r="BT38" s="347" t="s">
        <v>277</v>
      </c>
      <c r="BU38" s="347" t="s">
        <v>277</v>
      </c>
      <c r="BV38" s="347" t="s">
        <v>277</v>
      </c>
      <c r="BW38" s="347" t="s">
        <v>277</v>
      </c>
      <c r="BX38" s="347" t="s">
        <v>277</v>
      </c>
      <c r="BY38" s="48"/>
      <c r="BZ38" s="347"/>
      <c r="CA38" s="347"/>
      <c r="CC38" s="347"/>
      <c r="CD38" s="347"/>
      <c r="CE38" s="48"/>
      <c r="CG38" s="48"/>
      <c r="CH38" s="339"/>
      <c r="CI38" s="339"/>
      <c r="CJ38" s="47"/>
      <c r="CK38" s="339"/>
      <c r="CL38" s="339"/>
      <c r="CM38" s="48"/>
      <c r="CN38" s="347"/>
      <c r="CO38" s="347"/>
      <c r="CR38" s="51"/>
      <c r="CS38" s="48"/>
      <c r="CT38" s="347"/>
      <c r="CU38" s="347"/>
      <c r="CW38" s="347"/>
      <c r="CX38" s="347"/>
      <c r="CY38" s="6"/>
      <c r="DA38" s="48"/>
      <c r="DB38" s="339"/>
      <c r="DC38" s="339"/>
      <c r="DD38" s="47"/>
      <c r="DE38" s="339"/>
      <c r="DF38" s="339"/>
      <c r="DG38" s="48"/>
      <c r="DH38" s="347"/>
      <c r="DI38" s="347"/>
      <c r="DL38" s="51"/>
      <c r="DM38" s="48"/>
      <c r="DN38" s="347"/>
      <c r="DO38" s="347"/>
      <c r="DQ38" s="347"/>
      <c r="DR38" s="347"/>
      <c r="DS38" s="6"/>
      <c r="DU38" s="48"/>
      <c r="DV38" s="339"/>
      <c r="DW38" s="339"/>
      <c r="DX38" s="47"/>
      <c r="DY38" s="339"/>
      <c r="DZ38" s="339"/>
      <c r="EA38" s="48"/>
      <c r="EC38" s="52"/>
      <c r="EF38" s="51"/>
      <c r="EG38" s="48"/>
      <c r="EH38" s="347"/>
      <c r="EI38" s="347"/>
      <c r="EK38" s="347"/>
      <c r="EL38" s="347"/>
      <c r="EM38" s="6"/>
      <c r="EO38" s="48"/>
      <c r="EP38" s="339"/>
      <c r="EQ38" s="339"/>
      <c r="ER38" s="47"/>
      <c r="ES38" s="339"/>
      <c r="ET38" s="339"/>
      <c r="EU38" s="48"/>
      <c r="EV38" s="347"/>
      <c r="EW38" s="347"/>
      <c r="EZ38" s="51"/>
      <c r="FA38" s="48"/>
      <c r="FB38" s="347"/>
      <c r="FC38" s="347"/>
      <c r="FE38" s="347"/>
      <c r="FF38" s="347"/>
      <c r="FG38" s="6"/>
      <c r="FI38" s="48"/>
      <c r="FJ38" s="339"/>
      <c r="FK38" s="339"/>
      <c r="FL38" s="47"/>
      <c r="FM38" s="339"/>
      <c r="FN38" s="339"/>
      <c r="FO38" s="48"/>
      <c r="FP38" s="347"/>
      <c r="FQ38" s="347"/>
      <c r="FT38" s="51"/>
      <c r="FU38" s="48"/>
      <c r="FV38" s="347"/>
      <c r="FW38" s="347"/>
      <c r="FY38" s="347"/>
      <c r="FZ38" s="347"/>
      <c r="GA38" s="61"/>
      <c r="GB38" s="55"/>
      <c r="GC38" s="55"/>
      <c r="GD38" s="350"/>
      <c r="GE38" s="47"/>
      <c r="GF38" s="57"/>
      <c r="GG38" s="350"/>
      <c r="GH38" s="47"/>
      <c r="GI38" s="58"/>
      <c r="GJ38" s="47"/>
      <c r="GK38" s="47"/>
      <c r="GL38" s="47"/>
      <c r="GM38" s="47"/>
      <c r="GN38" s="59"/>
      <c r="GO38" s="47"/>
      <c r="GP38" s="47"/>
      <c r="GQ38" s="47"/>
      <c r="GR38" s="47"/>
      <c r="GS38" s="47"/>
      <c r="GT38" s="47"/>
      <c r="GU38" s="61"/>
      <c r="GV38" s="55"/>
      <c r="GW38" s="55"/>
      <c r="GX38" s="350"/>
      <c r="GY38" s="47"/>
      <c r="GZ38" s="57"/>
      <c r="HA38" s="350"/>
      <c r="HB38" s="47"/>
      <c r="HC38" s="58"/>
      <c r="HD38" s="47"/>
      <c r="HE38" s="47"/>
      <c r="HF38" s="47"/>
      <c r="HG38" s="47"/>
      <c r="HH38" s="59"/>
      <c r="HI38" s="47"/>
      <c r="HJ38" s="47"/>
      <c r="HK38" s="47"/>
      <c r="HL38" s="47"/>
      <c r="HM38" s="47"/>
      <c r="HN38" s="47"/>
      <c r="HO38" s="61"/>
      <c r="HP38" s="55"/>
      <c r="HQ38" s="55"/>
      <c r="HR38" s="350"/>
      <c r="HS38" s="47"/>
      <c r="HT38" s="57"/>
      <c r="HU38" s="350"/>
      <c r="HV38" s="47"/>
      <c r="HW38" s="58"/>
      <c r="HX38" s="47"/>
      <c r="HY38" s="47"/>
      <c r="HZ38" s="47"/>
      <c r="IA38" s="47"/>
      <c r="IB38" s="59"/>
      <c r="IC38" s="47"/>
      <c r="ID38" s="47"/>
      <c r="IE38" s="47"/>
      <c r="IF38" s="47"/>
      <c r="IG38" s="47"/>
      <c r="IH38" s="47"/>
      <c r="II38" s="61"/>
      <c r="IJ38" s="55"/>
      <c r="IK38" s="55"/>
      <c r="IL38" s="350"/>
      <c r="IM38" s="47"/>
      <c r="IN38" s="57"/>
      <c r="IO38" s="350"/>
      <c r="IP38" s="47"/>
      <c r="IQ38" s="58"/>
      <c r="IR38" s="47"/>
      <c r="IS38" s="47"/>
      <c r="IT38" s="47"/>
      <c r="IU38" s="47"/>
      <c r="IV38" s="59"/>
      <c r="IW38" s="47"/>
      <c r="IX38" s="47"/>
      <c r="IY38" s="47"/>
      <c r="IZ38" s="47"/>
      <c r="JA38" s="47"/>
      <c r="JB38" s="47"/>
    </row>
    <row r="39" spans="1:262" s="7" customFormat="1" ht="13.5" customHeight="1">
      <c r="A39" s="46" t="s">
        <v>1433</v>
      </c>
      <c r="B39" s="47" t="e">
        <f>VLOOKUP(A39,#REF!,7,FALSE)&amp;"/_"&amp;VLOOKUP(A39,#REF!,11,FALSE)&amp;"_ ("&amp;VLOOKUP(A39,#REF!,8,FALSE)&amp;")"</f>
        <v>#REF!</v>
      </c>
      <c r="C39" s="6"/>
      <c r="E39" s="48"/>
      <c r="F39" s="339"/>
      <c r="G39" s="347"/>
      <c r="H39" s="47"/>
      <c r="I39" s="339"/>
      <c r="J39" s="347"/>
      <c r="K39" s="48"/>
      <c r="L39" s="347"/>
      <c r="M39" s="347"/>
      <c r="N39" s="347"/>
      <c r="O39" s="347"/>
      <c r="P39" s="347"/>
      <c r="Q39" s="48"/>
      <c r="R39" s="347"/>
      <c r="S39" s="347"/>
      <c r="U39" s="347"/>
      <c r="V39" s="347"/>
      <c r="W39" s="6"/>
      <c r="Y39" s="48"/>
      <c r="Z39" s="339"/>
      <c r="AA39" s="339"/>
      <c r="AB39" s="47"/>
      <c r="AC39" s="339"/>
      <c r="AD39" s="339"/>
      <c r="AE39" s="48"/>
      <c r="AF39" s="347"/>
      <c r="AG39" s="347"/>
      <c r="AH39" s="347"/>
      <c r="AI39" s="347"/>
      <c r="AJ39" s="347"/>
      <c r="AK39" s="48"/>
      <c r="AM39" s="347"/>
      <c r="AO39" s="347"/>
      <c r="AP39" s="347"/>
      <c r="AQ39" s="6"/>
      <c r="AS39" s="48">
        <v>20730</v>
      </c>
      <c r="AT39" s="339">
        <v>3.6900000000000002E-2</v>
      </c>
      <c r="AU39" s="339">
        <f>AT39-Z39</f>
        <v>3.6900000000000002E-2</v>
      </c>
      <c r="AV39" s="47">
        <v>0</v>
      </c>
      <c r="AW39" s="339">
        <v>0</v>
      </c>
      <c r="AX39" s="339">
        <f>AW39-AC39</f>
        <v>0</v>
      </c>
      <c r="AY39" s="48"/>
      <c r="AZ39" s="347"/>
      <c r="BA39" s="347"/>
      <c r="BB39" s="347"/>
      <c r="BC39" s="347"/>
      <c r="BD39" s="347"/>
      <c r="BE39" s="48"/>
      <c r="BF39" s="347"/>
      <c r="BG39" s="347"/>
      <c r="BI39" s="347"/>
      <c r="BJ39" s="347"/>
      <c r="BK39" s="6"/>
      <c r="BM39" s="48"/>
      <c r="BN39" s="339"/>
      <c r="BO39" s="339"/>
      <c r="BP39" s="47"/>
      <c r="BQ39" s="339"/>
      <c r="BR39" s="339"/>
      <c r="BS39" s="48"/>
      <c r="BT39" s="347"/>
      <c r="BU39" s="347"/>
      <c r="BV39" s="347"/>
      <c r="BW39" s="347"/>
      <c r="BX39" s="347"/>
      <c r="BY39" s="48"/>
      <c r="BZ39" s="347"/>
      <c r="CA39" s="347"/>
      <c r="CC39" s="347"/>
      <c r="CD39" s="347"/>
      <c r="CE39" s="48"/>
      <c r="CG39" s="48"/>
      <c r="CH39" s="339"/>
      <c r="CI39" s="339"/>
      <c r="CJ39" s="47"/>
      <c r="CK39" s="339"/>
      <c r="CL39" s="339"/>
      <c r="CM39" s="48"/>
      <c r="CN39" s="347"/>
      <c r="CO39" s="347"/>
      <c r="CR39" s="51"/>
      <c r="CS39" s="48"/>
      <c r="CT39" s="347"/>
      <c r="CU39" s="347"/>
      <c r="CW39" s="347"/>
      <c r="CX39" s="347"/>
      <c r="CY39" s="6"/>
      <c r="DA39" s="48"/>
      <c r="DB39" s="339"/>
      <c r="DC39" s="339"/>
      <c r="DD39" s="47"/>
      <c r="DE39" s="339"/>
      <c r="DF39" s="339"/>
      <c r="DG39" s="48"/>
      <c r="DH39" s="347"/>
      <c r="DI39" s="347"/>
      <c r="DL39" s="51"/>
      <c r="DM39" s="48"/>
      <c r="DN39" s="347"/>
      <c r="DO39" s="347"/>
      <c r="DQ39" s="347"/>
      <c r="DR39" s="347"/>
      <c r="DS39" s="6"/>
      <c r="DU39" s="48"/>
      <c r="DV39" s="339"/>
      <c r="DW39" s="339"/>
      <c r="DX39" s="47"/>
      <c r="DY39" s="339"/>
      <c r="DZ39" s="339"/>
      <c r="EA39" s="48"/>
      <c r="EC39" s="52"/>
      <c r="EF39" s="51"/>
      <c r="EG39" s="48"/>
      <c r="EH39" s="347"/>
      <c r="EI39" s="347"/>
      <c r="EK39" s="347"/>
      <c r="EL39" s="347"/>
      <c r="EM39" s="6"/>
      <c r="EO39" s="48"/>
      <c r="EP39" s="339"/>
      <c r="EQ39" s="339"/>
      <c r="ER39" s="47"/>
      <c r="ES39" s="339"/>
      <c r="ET39" s="339"/>
      <c r="EU39" s="48"/>
      <c r="EV39" s="347"/>
      <c r="EW39" s="347"/>
      <c r="EZ39" s="51"/>
      <c r="FA39" s="48"/>
      <c r="FB39" s="347"/>
      <c r="FC39" s="347"/>
      <c r="FE39" s="347"/>
      <c r="FF39" s="347"/>
      <c r="FG39" s="6"/>
      <c r="FI39" s="48"/>
      <c r="FJ39" s="339"/>
      <c r="FK39" s="339"/>
      <c r="FL39" s="47"/>
      <c r="FM39" s="339"/>
      <c r="FN39" s="339"/>
      <c r="FO39" s="48"/>
      <c r="FP39" s="347"/>
      <c r="FQ39" s="347"/>
      <c r="FT39" s="51"/>
      <c r="FU39" s="48"/>
      <c r="FV39" s="347"/>
      <c r="FW39" s="347"/>
      <c r="FY39" s="347"/>
      <c r="FZ39" s="347"/>
      <c r="GA39" s="61"/>
      <c r="GB39" s="55"/>
      <c r="GC39" s="55"/>
      <c r="GD39" s="350"/>
      <c r="GE39" s="47"/>
      <c r="GF39" s="57"/>
      <c r="GG39" s="350"/>
      <c r="GH39" s="47"/>
      <c r="GI39" s="58"/>
      <c r="GJ39" s="47"/>
      <c r="GK39" s="47"/>
      <c r="GL39" s="47"/>
      <c r="GM39" s="47"/>
      <c r="GN39" s="59"/>
      <c r="GO39" s="47"/>
      <c r="GP39" s="47"/>
      <c r="GQ39" s="47"/>
      <c r="GR39" s="47"/>
      <c r="GS39" s="47"/>
      <c r="GT39" s="47"/>
      <c r="GU39" s="61"/>
      <c r="GV39" s="55"/>
      <c r="GW39" s="55"/>
      <c r="GX39" s="350"/>
      <c r="GY39" s="47"/>
      <c r="GZ39" s="57"/>
      <c r="HA39" s="350"/>
      <c r="HB39" s="47"/>
      <c r="HC39" s="58"/>
      <c r="HD39" s="47"/>
      <c r="HE39" s="47"/>
      <c r="HF39" s="47"/>
      <c r="HG39" s="47"/>
      <c r="HH39" s="59"/>
      <c r="HI39" s="47"/>
      <c r="HJ39" s="47"/>
      <c r="HK39" s="47"/>
      <c r="HL39" s="47"/>
      <c r="HM39" s="47"/>
      <c r="HN39" s="47"/>
      <c r="HO39" s="61"/>
      <c r="HP39" s="55"/>
      <c r="HQ39" s="55"/>
      <c r="HR39" s="350"/>
      <c r="HS39" s="47"/>
      <c r="HT39" s="57"/>
      <c r="HU39" s="350"/>
      <c r="HV39" s="47"/>
      <c r="HW39" s="58"/>
      <c r="HX39" s="47"/>
      <c r="HY39" s="47"/>
      <c r="HZ39" s="47"/>
      <c r="IA39" s="47"/>
      <c r="IB39" s="59"/>
      <c r="IC39" s="47"/>
      <c r="ID39" s="47"/>
      <c r="IE39" s="47"/>
      <c r="IF39" s="47"/>
      <c r="IG39" s="47"/>
      <c r="IH39" s="47"/>
      <c r="II39" s="61"/>
      <c r="IJ39" s="55"/>
      <c r="IK39" s="55"/>
      <c r="IL39" s="350"/>
      <c r="IM39" s="47"/>
      <c r="IN39" s="57"/>
      <c r="IO39" s="350"/>
      <c r="IP39" s="47"/>
      <c r="IQ39" s="58"/>
      <c r="IR39" s="47"/>
      <c r="IS39" s="47"/>
      <c r="IT39" s="47"/>
      <c r="IU39" s="47"/>
      <c r="IV39" s="59"/>
      <c r="IW39" s="47"/>
      <c r="IX39" s="47"/>
      <c r="IY39" s="47"/>
      <c r="IZ39" s="47"/>
      <c r="JA39" s="47"/>
      <c r="JB39" s="47"/>
    </row>
    <row r="40" spans="1:262" s="7" customFormat="1" ht="13.5" customHeight="1">
      <c r="A40" s="46" t="s">
        <v>372</v>
      </c>
      <c r="B40" s="47" t="e">
        <f>VLOOKUP(A40,#REF!,7,FALSE)&amp;"/_"&amp;VLOOKUP(A40,#REF!,11,FALSE)&amp;"_ ("&amp;VLOOKUP(A40,#REF!,8,FALSE)&amp;")"</f>
        <v>#REF!</v>
      </c>
      <c r="E40" s="48"/>
      <c r="F40" s="339"/>
      <c r="G40" s="347"/>
      <c r="H40" s="47"/>
      <c r="I40" s="339"/>
      <c r="J40" s="347"/>
      <c r="K40" s="48"/>
      <c r="L40" s="347"/>
      <c r="M40" s="347"/>
      <c r="N40" s="347"/>
      <c r="O40" s="347"/>
      <c r="P40" s="347"/>
      <c r="Q40" s="48"/>
      <c r="R40" s="347"/>
      <c r="S40" s="347"/>
      <c r="U40" s="347"/>
      <c r="V40" s="347"/>
      <c r="W40" s="6"/>
      <c r="Y40" s="48"/>
      <c r="Z40" s="339"/>
      <c r="AA40" s="339"/>
      <c r="AB40" s="47"/>
      <c r="AC40" s="339"/>
      <c r="AD40" s="339"/>
      <c r="AE40" s="48"/>
      <c r="AF40" s="347"/>
      <c r="AG40" s="347"/>
      <c r="AH40" s="347"/>
      <c r="AI40" s="347"/>
      <c r="AJ40" s="347"/>
      <c r="AK40" s="48"/>
      <c r="AM40" s="347"/>
      <c r="AO40" s="347"/>
      <c r="AP40" s="347"/>
      <c r="AQ40" s="6"/>
      <c r="AS40" s="48">
        <v>9749</v>
      </c>
      <c r="AT40" s="339">
        <v>1.7299999999999999E-2</v>
      </c>
      <c r="AU40" s="339">
        <f t="shared" ref="AU40:AU56" si="13">AT40-Z40</f>
        <v>1.7299999999999999E-2</v>
      </c>
      <c r="AV40" s="47">
        <v>0</v>
      </c>
      <c r="AW40" s="339">
        <v>0</v>
      </c>
      <c r="AX40" s="339">
        <f>AW40-AC40</f>
        <v>0</v>
      </c>
      <c r="AY40" s="48"/>
      <c r="AZ40" s="347"/>
      <c r="BA40" s="347"/>
      <c r="BB40" s="347"/>
      <c r="BC40" s="347"/>
      <c r="BD40" s="347"/>
      <c r="BE40" s="48"/>
      <c r="BF40" s="347"/>
      <c r="BG40" s="347"/>
      <c r="BI40" s="347"/>
      <c r="BJ40" s="347"/>
      <c r="BK40" s="6"/>
      <c r="BM40" s="48">
        <v>118995</v>
      </c>
      <c r="BN40" s="339">
        <f>BM40/$BK$7</f>
        <v>0.12072376430484538</v>
      </c>
      <c r="BO40" s="339">
        <f>BN40-AT40</f>
        <v>0.10342376430484539</v>
      </c>
      <c r="BP40" s="47">
        <v>2</v>
      </c>
      <c r="BQ40" s="339">
        <f>BP40/$BK$3</f>
        <v>0.14285714285714285</v>
      </c>
      <c r="BR40" s="339">
        <f>BQ40-AW40</f>
        <v>0.14285714285714285</v>
      </c>
      <c r="BS40" s="48"/>
      <c r="BT40" s="347"/>
      <c r="BU40" s="347"/>
      <c r="BV40" s="347"/>
      <c r="BW40" s="347"/>
      <c r="BX40" s="347"/>
      <c r="BY40" s="48"/>
      <c r="BZ40" s="347"/>
      <c r="CA40" s="347"/>
      <c r="CC40" s="347"/>
      <c r="CD40" s="347"/>
      <c r="CE40" s="48"/>
      <c r="CG40" s="48"/>
      <c r="CH40" s="339"/>
      <c r="CI40" s="339"/>
      <c r="CJ40" s="47"/>
      <c r="CK40" s="339"/>
      <c r="CL40" s="339"/>
      <c r="CM40" s="48"/>
      <c r="CN40" s="347"/>
      <c r="CO40" s="347"/>
      <c r="CR40" s="51"/>
      <c r="CS40" s="48"/>
      <c r="CT40" s="347"/>
      <c r="CU40" s="347"/>
      <c r="CW40" s="347"/>
      <c r="CX40" s="347"/>
      <c r="CY40" s="6"/>
      <c r="DA40" s="48"/>
      <c r="DB40" s="339"/>
      <c r="DC40" s="339"/>
      <c r="DD40" s="47"/>
      <c r="DE40" s="339"/>
      <c r="DF40" s="339"/>
      <c r="DG40" s="48"/>
      <c r="DH40" s="347"/>
      <c r="DI40" s="347"/>
      <c r="DL40" s="51"/>
      <c r="DM40" s="48"/>
      <c r="DN40" s="347"/>
      <c r="DO40" s="347"/>
      <c r="DQ40" s="347"/>
      <c r="DR40" s="347"/>
      <c r="DS40" s="6"/>
      <c r="DU40" s="48"/>
      <c r="DV40" s="339"/>
      <c r="DW40" s="339"/>
      <c r="DX40" s="47"/>
      <c r="DY40" s="339"/>
      <c r="DZ40" s="339"/>
      <c r="EA40" s="48"/>
      <c r="EC40" s="52"/>
      <c r="EF40" s="51"/>
      <c r="EG40" s="48"/>
      <c r="EH40" s="347"/>
      <c r="EI40" s="347"/>
      <c r="EK40" s="347"/>
      <c r="EL40" s="347"/>
      <c r="EM40" s="6"/>
      <c r="EO40" s="48"/>
      <c r="EP40" s="339"/>
      <c r="EQ40" s="339"/>
      <c r="ER40" s="47"/>
      <c r="ES40" s="339"/>
      <c r="ET40" s="339"/>
      <c r="EU40" s="48"/>
      <c r="EV40" s="347"/>
      <c r="EW40" s="347"/>
      <c r="EZ40" s="51"/>
      <c r="FA40" s="48"/>
      <c r="FB40" s="347"/>
      <c r="FC40" s="347"/>
      <c r="FE40" s="347"/>
      <c r="FF40" s="347"/>
      <c r="FG40" s="6"/>
      <c r="FI40" s="48"/>
      <c r="FJ40" s="339"/>
      <c r="FK40" s="339"/>
      <c r="FL40" s="47"/>
      <c r="FM40" s="339"/>
      <c r="FN40" s="339"/>
      <c r="FO40" s="48"/>
      <c r="FP40" s="347"/>
      <c r="FQ40" s="347"/>
      <c r="FT40" s="51"/>
      <c r="FU40" s="48"/>
      <c r="FV40" s="347"/>
      <c r="FW40" s="347"/>
      <c r="FY40" s="347"/>
      <c r="FZ40" s="347"/>
      <c r="GA40" s="61"/>
      <c r="GB40" s="55"/>
      <c r="GC40" s="55"/>
      <c r="GD40" s="350"/>
      <c r="GE40" s="47"/>
      <c r="GF40" s="57"/>
      <c r="GG40" s="350"/>
      <c r="GH40" s="47"/>
      <c r="GI40" s="58"/>
      <c r="GJ40" s="47"/>
      <c r="GK40" s="47"/>
      <c r="GL40" s="47"/>
      <c r="GM40" s="47"/>
      <c r="GN40" s="59"/>
      <c r="GO40" s="47"/>
      <c r="GP40" s="47"/>
      <c r="GQ40" s="47"/>
      <c r="GR40" s="47"/>
      <c r="GS40" s="47"/>
      <c r="GT40" s="47"/>
      <c r="GU40" s="61"/>
      <c r="GV40" s="55"/>
      <c r="GW40" s="55"/>
      <c r="GX40" s="350"/>
      <c r="GY40" s="47"/>
      <c r="GZ40" s="57"/>
      <c r="HA40" s="350"/>
      <c r="HB40" s="47"/>
      <c r="HC40" s="58"/>
      <c r="HD40" s="47"/>
      <c r="HE40" s="47"/>
      <c r="HF40" s="47"/>
      <c r="HG40" s="47"/>
      <c r="HH40" s="59"/>
      <c r="HI40" s="47"/>
      <c r="HJ40" s="47"/>
      <c r="HK40" s="47"/>
      <c r="HL40" s="47"/>
      <c r="HM40" s="47"/>
      <c r="HN40" s="47"/>
      <c r="HO40" s="61"/>
      <c r="HP40" s="55"/>
      <c r="HQ40" s="55"/>
      <c r="HR40" s="350"/>
      <c r="HS40" s="47"/>
      <c r="HT40" s="57"/>
      <c r="HU40" s="350"/>
      <c r="HV40" s="47"/>
      <c r="HW40" s="58"/>
      <c r="HX40" s="47"/>
      <c r="HY40" s="47"/>
      <c r="HZ40" s="47"/>
      <c r="IA40" s="47"/>
      <c r="IB40" s="59"/>
      <c r="IC40" s="47"/>
      <c r="ID40" s="47"/>
      <c r="IE40" s="47"/>
      <c r="IF40" s="47"/>
      <c r="IG40" s="47"/>
      <c r="IH40" s="47"/>
      <c r="II40" s="61"/>
      <c r="IJ40" s="55"/>
      <c r="IK40" s="55"/>
      <c r="IL40" s="350"/>
      <c r="IM40" s="47"/>
      <c r="IN40" s="57"/>
      <c r="IO40" s="350"/>
      <c r="IP40" s="47"/>
      <c r="IQ40" s="58"/>
      <c r="IR40" s="47"/>
      <c r="IS40" s="47"/>
      <c r="IT40" s="47"/>
      <c r="IU40" s="47"/>
      <c r="IV40" s="59"/>
      <c r="IW40" s="47"/>
      <c r="IX40" s="47"/>
      <c r="IY40" s="47"/>
      <c r="IZ40" s="47"/>
      <c r="JA40" s="47"/>
      <c r="JB40" s="47"/>
    </row>
    <row r="41" spans="1:262" s="7" customFormat="1" ht="13.5" customHeight="1">
      <c r="A41" s="46" t="s">
        <v>1474</v>
      </c>
      <c r="B41" s="47" t="e">
        <f>VLOOKUP(A41,#REF!,7,FALSE)&amp;"/_"&amp;VLOOKUP(A41,#REF!,11,FALSE)&amp;"_ ("&amp;VLOOKUP(A41,#REF!,8,FALSE)&amp;")"</f>
        <v>#REF!</v>
      </c>
      <c r="C41" s="6"/>
      <c r="E41" s="48"/>
      <c r="F41" s="339"/>
      <c r="G41" s="347"/>
      <c r="H41" s="47"/>
      <c r="I41" s="339"/>
      <c r="J41" s="347"/>
      <c r="K41" s="48"/>
      <c r="L41" s="347"/>
      <c r="M41" s="347"/>
      <c r="N41" s="347"/>
      <c r="O41" s="347"/>
      <c r="P41" s="347"/>
      <c r="Q41" s="48"/>
      <c r="R41" s="347"/>
      <c r="S41" s="347"/>
      <c r="U41" s="347"/>
      <c r="V41" s="347"/>
      <c r="W41" s="6"/>
      <c r="Y41" s="48"/>
      <c r="Z41" s="339"/>
      <c r="AA41" s="339"/>
      <c r="AB41" s="47"/>
      <c r="AC41" s="339"/>
      <c r="AD41" s="339"/>
      <c r="AE41" s="48"/>
      <c r="AF41" s="347"/>
      <c r="AG41" s="347"/>
      <c r="AH41" s="347"/>
      <c r="AI41" s="347"/>
      <c r="AJ41" s="347"/>
      <c r="AK41" s="48"/>
      <c r="AM41" s="347"/>
      <c r="AO41" s="347"/>
      <c r="AP41" s="347"/>
      <c r="AQ41" s="6"/>
      <c r="AS41" s="48">
        <v>9322</v>
      </c>
      <c r="AT41" s="339">
        <v>1.66E-2</v>
      </c>
      <c r="AU41" s="339">
        <f t="shared" si="13"/>
        <v>1.66E-2</v>
      </c>
      <c r="AV41" s="47">
        <v>0</v>
      </c>
      <c r="AW41" s="339">
        <v>0</v>
      </c>
      <c r="AX41" s="339">
        <f t="shared" ref="AX41:AX56" si="14">AW41-AC41</f>
        <v>0</v>
      </c>
      <c r="AY41" s="48"/>
      <c r="AZ41" s="347"/>
      <c r="BA41" s="347"/>
      <c r="BB41" s="347"/>
      <c r="BC41" s="347"/>
      <c r="BD41" s="347"/>
      <c r="BE41" s="48"/>
      <c r="BF41" s="347"/>
      <c r="BG41" s="347"/>
      <c r="BI41" s="347"/>
      <c r="BJ41" s="347"/>
      <c r="BK41" s="6"/>
      <c r="BM41" s="48"/>
      <c r="BN41" s="339"/>
      <c r="BO41" s="339"/>
      <c r="BP41" s="47"/>
      <c r="BQ41" s="339"/>
      <c r="BR41" s="339"/>
      <c r="BS41" s="48"/>
      <c r="BT41" s="347"/>
      <c r="BU41" s="347"/>
      <c r="BV41" s="347"/>
      <c r="BW41" s="347"/>
      <c r="BX41" s="347"/>
      <c r="BY41" s="48"/>
      <c r="BZ41" s="347"/>
      <c r="CA41" s="347"/>
      <c r="CC41" s="347"/>
      <c r="CD41" s="347"/>
      <c r="CE41" s="48"/>
      <c r="CG41" s="48"/>
      <c r="CH41" s="339"/>
      <c r="CI41" s="339"/>
      <c r="CJ41" s="47"/>
      <c r="CK41" s="339"/>
      <c r="CL41" s="339"/>
      <c r="CM41" s="48"/>
      <c r="CN41" s="347"/>
      <c r="CO41" s="347"/>
      <c r="CR41" s="51"/>
      <c r="CS41" s="48"/>
      <c r="CT41" s="347"/>
      <c r="CU41" s="347"/>
      <c r="CW41" s="347"/>
      <c r="CX41" s="347"/>
      <c r="CY41" s="6"/>
      <c r="DA41" s="48"/>
      <c r="DB41" s="339"/>
      <c r="DC41" s="339"/>
      <c r="DD41" s="47"/>
      <c r="DE41" s="339"/>
      <c r="DF41" s="339"/>
      <c r="DG41" s="48"/>
      <c r="DH41" s="347"/>
      <c r="DI41" s="347"/>
      <c r="DL41" s="51"/>
      <c r="DM41" s="48"/>
      <c r="DN41" s="347"/>
      <c r="DO41" s="347"/>
      <c r="DQ41" s="347"/>
      <c r="DR41" s="347"/>
      <c r="DS41" s="6"/>
      <c r="DU41" s="48"/>
      <c r="DV41" s="339"/>
      <c r="DW41" s="339"/>
      <c r="DX41" s="47"/>
      <c r="DY41" s="339"/>
      <c r="DZ41" s="339"/>
      <c r="EA41" s="48"/>
      <c r="EC41" s="52"/>
      <c r="EF41" s="51"/>
      <c r="EG41" s="48"/>
      <c r="EH41" s="347"/>
      <c r="EI41" s="347"/>
      <c r="EK41" s="347"/>
      <c r="EL41" s="347"/>
      <c r="EM41" s="6"/>
      <c r="EO41" s="48"/>
      <c r="EP41" s="339"/>
      <c r="EQ41" s="339"/>
      <c r="ER41" s="47"/>
      <c r="ES41" s="339"/>
      <c r="ET41" s="339"/>
      <c r="EU41" s="48"/>
      <c r="EV41" s="347"/>
      <c r="EW41" s="347"/>
      <c r="EZ41" s="51"/>
      <c r="FA41" s="48"/>
      <c r="FB41" s="347"/>
      <c r="FC41" s="347"/>
      <c r="FE41" s="347"/>
      <c r="FF41" s="347"/>
      <c r="FG41" s="6"/>
      <c r="FI41" s="48"/>
      <c r="FJ41" s="339"/>
      <c r="FK41" s="339"/>
      <c r="FL41" s="47"/>
      <c r="FM41" s="339"/>
      <c r="FN41" s="339"/>
      <c r="FO41" s="48"/>
      <c r="FP41" s="347"/>
      <c r="FQ41" s="347"/>
      <c r="FT41" s="51"/>
      <c r="FU41" s="48"/>
      <c r="FV41" s="347"/>
      <c r="FW41" s="347"/>
      <c r="FY41" s="347"/>
      <c r="FZ41" s="347"/>
      <c r="GA41" s="61"/>
      <c r="GB41" s="55"/>
      <c r="GC41" s="55"/>
      <c r="GD41" s="350"/>
      <c r="GE41" s="47"/>
      <c r="GF41" s="57"/>
      <c r="GG41" s="350"/>
      <c r="GH41" s="47"/>
      <c r="GI41" s="58"/>
      <c r="GJ41" s="47"/>
      <c r="GK41" s="47"/>
      <c r="GL41" s="47"/>
      <c r="GM41" s="47"/>
      <c r="GN41" s="59"/>
      <c r="GO41" s="47"/>
      <c r="GP41" s="47"/>
      <c r="GQ41" s="47"/>
      <c r="GR41" s="47"/>
      <c r="GS41" s="47"/>
      <c r="GT41" s="47"/>
      <c r="GU41" s="61"/>
      <c r="GV41" s="55"/>
      <c r="GW41" s="55"/>
      <c r="GX41" s="350"/>
      <c r="GY41" s="47"/>
      <c r="GZ41" s="57"/>
      <c r="HA41" s="350"/>
      <c r="HB41" s="47"/>
      <c r="HC41" s="58"/>
      <c r="HD41" s="47"/>
      <c r="HE41" s="47"/>
      <c r="HF41" s="47"/>
      <c r="HG41" s="47"/>
      <c r="HH41" s="59"/>
      <c r="HI41" s="47"/>
      <c r="HJ41" s="47"/>
      <c r="HK41" s="47"/>
      <c r="HL41" s="47"/>
      <c r="HM41" s="47"/>
      <c r="HN41" s="47"/>
      <c r="HO41" s="61"/>
      <c r="HP41" s="55"/>
      <c r="HQ41" s="55"/>
      <c r="HR41" s="350"/>
      <c r="HS41" s="47"/>
      <c r="HT41" s="57"/>
      <c r="HU41" s="350"/>
      <c r="HV41" s="47"/>
      <c r="HW41" s="58"/>
      <c r="HX41" s="47"/>
      <c r="HY41" s="47"/>
      <c r="HZ41" s="47"/>
      <c r="IA41" s="47"/>
      <c r="IB41" s="59"/>
      <c r="IC41" s="47"/>
      <c r="ID41" s="47"/>
      <c r="IE41" s="47"/>
      <c r="IF41" s="47"/>
      <c r="IG41" s="47"/>
      <c r="IH41" s="47"/>
      <c r="II41" s="61"/>
      <c r="IJ41" s="55"/>
      <c r="IK41" s="55"/>
      <c r="IL41" s="350"/>
      <c r="IM41" s="47"/>
      <c r="IN41" s="57"/>
      <c r="IO41" s="350"/>
      <c r="IP41" s="47"/>
      <c r="IQ41" s="58"/>
      <c r="IR41" s="47"/>
      <c r="IS41" s="47"/>
      <c r="IT41" s="47"/>
      <c r="IU41" s="47"/>
      <c r="IV41" s="59"/>
      <c r="IW41" s="47"/>
      <c r="IX41" s="47"/>
      <c r="IY41" s="47"/>
      <c r="IZ41" s="47"/>
      <c r="JA41" s="47"/>
      <c r="JB41" s="47"/>
    </row>
    <row r="42" spans="1:262" s="7" customFormat="1" ht="13.5" customHeight="1">
      <c r="A42" s="46" t="s">
        <v>1475</v>
      </c>
      <c r="B42" s="47" t="e">
        <f>VLOOKUP(A42,#REF!,7,FALSE)&amp;"/_"&amp;VLOOKUP(A42,#REF!,11,FALSE)&amp;"_ ("&amp;VLOOKUP(A42,#REF!,8,FALSE)&amp;")"</f>
        <v>#REF!</v>
      </c>
      <c r="C42" s="6"/>
      <c r="E42" s="48"/>
      <c r="F42" s="339"/>
      <c r="G42" s="347"/>
      <c r="H42" s="47"/>
      <c r="I42" s="339"/>
      <c r="J42" s="347"/>
      <c r="K42" s="48"/>
      <c r="L42" s="347"/>
      <c r="M42" s="347"/>
      <c r="N42" s="347"/>
      <c r="O42" s="347"/>
      <c r="P42" s="347"/>
      <c r="Q42" s="48"/>
      <c r="R42" s="347"/>
      <c r="S42" s="347"/>
      <c r="U42" s="347"/>
      <c r="V42" s="347"/>
      <c r="W42" s="6"/>
      <c r="Y42" s="48"/>
      <c r="Z42" s="339"/>
      <c r="AA42" s="339"/>
      <c r="AB42" s="47"/>
      <c r="AC42" s="339"/>
      <c r="AD42" s="339"/>
      <c r="AE42" s="48"/>
      <c r="AF42" s="347"/>
      <c r="AG42" s="347"/>
      <c r="AH42" s="347"/>
      <c r="AI42" s="347"/>
      <c r="AJ42" s="347"/>
      <c r="AK42" s="48"/>
      <c r="AM42" s="347"/>
      <c r="AO42" s="347"/>
      <c r="AP42" s="347"/>
      <c r="AQ42" s="6"/>
      <c r="AS42" s="48">
        <v>8378</v>
      </c>
      <c r="AT42" s="339">
        <v>1.49E-2</v>
      </c>
      <c r="AU42" s="339">
        <f t="shared" si="13"/>
        <v>1.49E-2</v>
      </c>
      <c r="AV42" s="47">
        <v>0</v>
      </c>
      <c r="AW42" s="339">
        <v>0</v>
      </c>
      <c r="AX42" s="339">
        <f t="shared" si="14"/>
        <v>0</v>
      </c>
      <c r="AY42" s="48"/>
      <c r="AZ42" s="347"/>
      <c r="BA42" s="347"/>
      <c r="BB42" s="347"/>
      <c r="BC42" s="347"/>
      <c r="BD42" s="347"/>
      <c r="BE42" s="48"/>
      <c r="BF42" s="347"/>
      <c r="BG42" s="347"/>
      <c r="BI42" s="347"/>
      <c r="BJ42" s="347"/>
      <c r="BK42" s="6"/>
      <c r="BM42" s="48"/>
      <c r="BN42" s="339"/>
      <c r="BO42" s="339"/>
      <c r="BP42" s="47"/>
      <c r="BQ42" s="339"/>
      <c r="BR42" s="339"/>
      <c r="BS42" s="48"/>
      <c r="BT42" s="347"/>
      <c r="BU42" s="347"/>
      <c r="BV42" s="347"/>
      <c r="BW42" s="347"/>
      <c r="BX42" s="347"/>
      <c r="BY42" s="48"/>
      <c r="BZ42" s="347"/>
      <c r="CA42" s="347"/>
      <c r="CC42" s="347"/>
      <c r="CD42" s="347"/>
      <c r="CE42" s="48"/>
      <c r="CG42" s="48"/>
      <c r="CH42" s="339"/>
      <c r="CI42" s="339"/>
      <c r="CJ42" s="47"/>
      <c r="CK42" s="339"/>
      <c r="CL42" s="339"/>
      <c r="CM42" s="48"/>
      <c r="CN42" s="347"/>
      <c r="CO42" s="347"/>
      <c r="CR42" s="51"/>
      <c r="CS42" s="48"/>
      <c r="CT42" s="347"/>
      <c r="CU42" s="347"/>
      <c r="CW42" s="347"/>
      <c r="CX42" s="347"/>
      <c r="CY42" s="6"/>
      <c r="DA42" s="48"/>
      <c r="DB42" s="339"/>
      <c r="DC42" s="339"/>
      <c r="DD42" s="47"/>
      <c r="DE42" s="339"/>
      <c r="DF42" s="339"/>
      <c r="DG42" s="48"/>
      <c r="DH42" s="347"/>
      <c r="DI42" s="347"/>
      <c r="DL42" s="51"/>
      <c r="DM42" s="48"/>
      <c r="DN42" s="347"/>
      <c r="DO42" s="347"/>
      <c r="DQ42" s="347"/>
      <c r="DR42" s="347"/>
      <c r="DS42" s="6"/>
      <c r="DU42" s="48"/>
      <c r="DV42" s="339"/>
      <c r="DW42" s="339"/>
      <c r="DX42" s="47"/>
      <c r="DY42" s="339"/>
      <c r="DZ42" s="339"/>
      <c r="EA42" s="48"/>
      <c r="EC42" s="52"/>
      <c r="EF42" s="51"/>
      <c r="EG42" s="48"/>
      <c r="EH42" s="347"/>
      <c r="EI42" s="347"/>
      <c r="EK42" s="347"/>
      <c r="EL42" s="347"/>
      <c r="EM42" s="6"/>
      <c r="EO42" s="48"/>
      <c r="EP42" s="339"/>
      <c r="EQ42" s="339"/>
      <c r="ER42" s="47"/>
      <c r="ES42" s="339"/>
      <c r="ET42" s="339"/>
      <c r="EU42" s="48"/>
      <c r="EV42" s="347"/>
      <c r="EW42" s="347"/>
      <c r="EZ42" s="51"/>
      <c r="FA42" s="48"/>
      <c r="FB42" s="347"/>
      <c r="FC42" s="347"/>
      <c r="FE42" s="347"/>
      <c r="FF42" s="347"/>
      <c r="FG42" s="6"/>
      <c r="FI42" s="48"/>
      <c r="FJ42" s="339"/>
      <c r="FK42" s="339"/>
      <c r="FL42" s="47"/>
      <c r="FM42" s="339"/>
      <c r="FN42" s="339"/>
      <c r="FO42" s="48"/>
      <c r="FP42" s="347"/>
      <c r="FQ42" s="347"/>
      <c r="FT42" s="51"/>
      <c r="FU42" s="48"/>
      <c r="FV42" s="347"/>
      <c r="FW42" s="347"/>
      <c r="FY42" s="347"/>
      <c r="FZ42" s="347"/>
      <c r="GA42" s="61"/>
      <c r="GB42" s="55"/>
      <c r="GC42" s="55"/>
      <c r="GD42" s="350"/>
      <c r="GE42" s="47"/>
      <c r="GF42" s="57"/>
      <c r="GG42" s="350"/>
      <c r="GH42" s="47"/>
      <c r="GI42" s="58"/>
      <c r="GJ42" s="47"/>
      <c r="GK42" s="47"/>
      <c r="GL42" s="47"/>
      <c r="GM42" s="47"/>
      <c r="GN42" s="59"/>
      <c r="GO42" s="47"/>
      <c r="GP42" s="47"/>
      <c r="GQ42" s="47"/>
      <c r="GR42" s="47"/>
      <c r="GS42" s="47"/>
      <c r="GT42" s="47"/>
      <c r="GU42" s="61"/>
      <c r="GV42" s="55"/>
      <c r="GW42" s="55"/>
      <c r="GX42" s="350"/>
      <c r="GY42" s="47"/>
      <c r="GZ42" s="57"/>
      <c r="HA42" s="350"/>
      <c r="HB42" s="47"/>
      <c r="HC42" s="58"/>
      <c r="HD42" s="47"/>
      <c r="HE42" s="47"/>
      <c r="HF42" s="47"/>
      <c r="HG42" s="47"/>
      <c r="HH42" s="59"/>
      <c r="HI42" s="47"/>
      <c r="HJ42" s="47"/>
      <c r="HK42" s="47"/>
      <c r="HL42" s="47"/>
      <c r="HM42" s="47"/>
      <c r="HN42" s="47"/>
      <c r="HO42" s="61"/>
      <c r="HP42" s="55"/>
      <c r="HQ42" s="55"/>
      <c r="HR42" s="350"/>
      <c r="HS42" s="47"/>
      <c r="HT42" s="57"/>
      <c r="HU42" s="350"/>
      <c r="HV42" s="47"/>
      <c r="HW42" s="58"/>
      <c r="HX42" s="47"/>
      <c r="HY42" s="47"/>
      <c r="HZ42" s="47"/>
      <c r="IA42" s="47"/>
      <c r="IB42" s="59"/>
      <c r="IC42" s="47"/>
      <c r="ID42" s="47"/>
      <c r="IE42" s="47"/>
      <c r="IF42" s="47"/>
      <c r="IG42" s="47"/>
      <c r="IH42" s="47"/>
      <c r="II42" s="61"/>
      <c r="IJ42" s="55"/>
      <c r="IK42" s="55"/>
      <c r="IL42" s="350"/>
      <c r="IM42" s="47"/>
      <c r="IN42" s="57"/>
      <c r="IO42" s="350"/>
      <c r="IP42" s="47"/>
      <c r="IQ42" s="58"/>
      <c r="IR42" s="47"/>
      <c r="IS42" s="47"/>
      <c r="IT42" s="47"/>
      <c r="IU42" s="47"/>
      <c r="IV42" s="59"/>
      <c r="IW42" s="47"/>
      <c r="IX42" s="47"/>
      <c r="IY42" s="47"/>
      <c r="IZ42" s="47"/>
      <c r="JA42" s="47"/>
      <c r="JB42" s="47"/>
    </row>
    <row r="43" spans="1:262" s="7" customFormat="1" ht="13.5" customHeight="1">
      <c r="A43" s="82" t="s">
        <v>383</v>
      </c>
      <c r="B43" s="47" t="e">
        <f>VLOOKUP(A43,#REF!,7,FALSE)&amp;"/_"&amp;VLOOKUP(A43,#REF!,11,FALSE)&amp;"_ ("&amp;VLOOKUP(A43,#REF!,8,FALSE)&amp;")"</f>
        <v>#REF!</v>
      </c>
      <c r="E43" s="48"/>
      <c r="F43" s="339"/>
      <c r="G43" s="347"/>
      <c r="H43" s="47"/>
      <c r="I43" s="339"/>
      <c r="J43" s="347"/>
      <c r="K43" s="48"/>
      <c r="L43" s="347"/>
      <c r="M43" s="347"/>
      <c r="P43" s="51"/>
      <c r="Q43" s="48"/>
      <c r="R43" s="347"/>
      <c r="S43" s="347"/>
      <c r="U43" s="347"/>
      <c r="V43" s="347"/>
      <c r="W43" s="6"/>
      <c r="Y43" s="48"/>
      <c r="Z43" s="339"/>
      <c r="AA43" s="339"/>
      <c r="AB43" s="47"/>
      <c r="AC43" s="339"/>
      <c r="AD43" s="339"/>
      <c r="AE43" s="48"/>
      <c r="AF43" s="347"/>
      <c r="AG43" s="347"/>
      <c r="AJ43" s="51"/>
      <c r="AK43" s="48"/>
      <c r="AM43" s="347"/>
      <c r="AO43" s="347"/>
      <c r="AP43" s="347"/>
      <c r="AQ43" s="6"/>
      <c r="AS43" s="48">
        <v>7763</v>
      </c>
      <c r="AT43" s="339">
        <v>1.38E-2</v>
      </c>
      <c r="AU43" s="339">
        <f t="shared" si="13"/>
        <v>1.38E-2</v>
      </c>
      <c r="AV43" s="47">
        <v>0</v>
      </c>
      <c r="AW43" s="339">
        <v>0</v>
      </c>
      <c r="AX43" s="339">
        <f t="shared" si="14"/>
        <v>0</v>
      </c>
      <c r="AY43" s="48"/>
      <c r="AZ43" s="347"/>
      <c r="BA43" s="347"/>
      <c r="BD43" s="51"/>
      <c r="BE43" s="48"/>
      <c r="BF43" s="347"/>
      <c r="BG43" s="347"/>
      <c r="BI43" s="347"/>
      <c r="BJ43" s="347"/>
      <c r="BK43" s="6"/>
      <c r="BM43" s="48"/>
      <c r="BN43" s="339"/>
      <c r="BO43" s="339"/>
      <c r="BP43" s="47"/>
      <c r="BQ43" s="339"/>
      <c r="BR43" s="339"/>
      <c r="BS43" s="48"/>
      <c r="BT43" s="347"/>
      <c r="BU43" s="347"/>
      <c r="BX43" s="51"/>
      <c r="BY43" s="48"/>
      <c r="BZ43" s="347"/>
      <c r="CA43" s="347"/>
      <c r="CC43" s="347"/>
      <c r="CD43" s="347"/>
      <c r="CE43" s="48"/>
      <c r="CG43" s="48"/>
      <c r="CH43" s="339"/>
      <c r="CI43" s="339"/>
      <c r="CJ43" s="47"/>
      <c r="CK43" s="339"/>
      <c r="CL43" s="339"/>
      <c r="CM43" s="48"/>
      <c r="CN43" s="347"/>
      <c r="CO43" s="347"/>
      <c r="CR43" s="51"/>
      <c r="CS43" s="48"/>
      <c r="CT43" s="347"/>
      <c r="CU43" s="347"/>
      <c r="CW43" s="347"/>
      <c r="CX43" s="347"/>
      <c r="CY43" s="6"/>
      <c r="DA43" s="48"/>
      <c r="DB43" s="339"/>
      <c r="DC43" s="339"/>
      <c r="DD43" s="47"/>
      <c r="DE43" s="339"/>
      <c r="DF43" s="339"/>
      <c r="DG43" s="48"/>
      <c r="DH43" s="347"/>
      <c r="DI43" s="347"/>
      <c r="DL43" s="51"/>
      <c r="DM43" s="48"/>
      <c r="DN43" s="347"/>
      <c r="DO43" s="347"/>
      <c r="DQ43" s="347"/>
      <c r="DR43" s="347"/>
      <c r="DS43" s="6"/>
      <c r="DU43" s="48"/>
      <c r="DV43" s="339"/>
      <c r="DW43" s="339"/>
      <c r="DX43" s="47"/>
      <c r="DY43" s="339"/>
      <c r="DZ43" s="339"/>
      <c r="EA43" s="48"/>
      <c r="EC43" s="52"/>
      <c r="EF43" s="51"/>
      <c r="EG43" s="48"/>
      <c r="EH43" s="347"/>
      <c r="EI43" s="347"/>
      <c r="EK43" s="347"/>
      <c r="EL43" s="347"/>
      <c r="EM43" s="6"/>
      <c r="EO43" s="48"/>
      <c r="EP43" s="339"/>
      <c r="EQ43" s="339"/>
      <c r="ER43" s="47"/>
      <c r="ES43" s="339"/>
      <c r="ET43" s="339"/>
      <c r="EU43" s="48"/>
      <c r="EV43" s="347"/>
      <c r="EW43" s="347"/>
      <c r="EZ43" s="51"/>
      <c r="FA43" s="48"/>
      <c r="FB43" s="347"/>
      <c r="FC43" s="347"/>
      <c r="FE43" s="347"/>
      <c r="FF43" s="347"/>
      <c r="FG43" s="6"/>
      <c r="FI43" s="48"/>
      <c r="FJ43" s="339"/>
      <c r="FK43" s="339"/>
      <c r="FL43" s="47"/>
      <c r="FM43" s="339"/>
      <c r="FN43" s="339"/>
      <c r="FO43" s="48"/>
      <c r="FP43" s="347"/>
      <c r="FQ43" s="347"/>
      <c r="FT43" s="51"/>
      <c r="FU43" s="48"/>
      <c r="FV43" s="347"/>
      <c r="FW43" s="347"/>
      <c r="FY43" s="347"/>
      <c r="FZ43" s="347"/>
      <c r="GA43" s="61"/>
      <c r="GB43" s="55"/>
      <c r="GC43" s="55"/>
      <c r="GD43" s="350"/>
      <c r="GE43" s="47"/>
      <c r="GF43" s="57"/>
      <c r="GG43" s="350"/>
      <c r="GH43" s="47"/>
      <c r="GI43" s="58"/>
      <c r="GJ43" s="47"/>
      <c r="GK43" s="47"/>
      <c r="GL43" s="47"/>
      <c r="GM43" s="47"/>
      <c r="GN43" s="59"/>
      <c r="GO43" s="47"/>
      <c r="GP43" s="47"/>
      <c r="GQ43" s="47"/>
      <c r="GR43" s="47"/>
      <c r="GS43" s="47"/>
      <c r="GT43" s="47"/>
      <c r="GU43" s="61"/>
      <c r="GV43" s="55"/>
      <c r="GW43" s="55"/>
      <c r="GX43" s="350"/>
      <c r="GY43" s="47"/>
      <c r="GZ43" s="57"/>
      <c r="HA43" s="350"/>
      <c r="HB43" s="47"/>
      <c r="HC43" s="58"/>
      <c r="HD43" s="47"/>
      <c r="HE43" s="47"/>
      <c r="HF43" s="47"/>
      <c r="HG43" s="47"/>
      <c r="HH43" s="59"/>
      <c r="HI43" s="47"/>
      <c r="HJ43" s="47"/>
      <c r="HK43" s="47"/>
      <c r="HL43" s="47"/>
      <c r="HM43" s="47"/>
      <c r="HN43" s="47"/>
      <c r="HO43" s="61"/>
      <c r="HP43" s="55"/>
      <c r="HQ43" s="55"/>
      <c r="HR43" s="350"/>
      <c r="HS43" s="47"/>
      <c r="HT43" s="57"/>
      <c r="HU43" s="350"/>
      <c r="HV43" s="47"/>
      <c r="HW43" s="58"/>
      <c r="HX43" s="47"/>
      <c r="HY43" s="47"/>
      <c r="HZ43" s="47"/>
      <c r="IA43" s="47"/>
      <c r="IB43" s="59"/>
      <c r="IC43" s="47"/>
      <c r="ID43" s="47"/>
      <c r="IE43" s="47"/>
      <c r="IF43" s="47"/>
      <c r="IG43" s="47"/>
      <c r="IH43" s="47"/>
      <c r="II43" s="61"/>
      <c r="IJ43" s="55"/>
      <c r="IK43" s="55"/>
      <c r="IL43" s="350"/>
      <c r="IM43" s="47"/>
      <c r="IN43" s="57"/>
      <c r="IO43" s="350"/>
      <c r="IP43" s="47"/>
      <c r="IQ43" s="58"/>
      <c r="IR43" s="47"/>
      <c r="IS43" s="47"/>
      <c r="IT43" s="47"/>
      <c r="IU43" s="47"/>
      <c r="IV43" s="59"/>
      <c r="IW43" s="47"/>
      <c r="IX43" s="47"/>
      <c r="IY43" s="47"/>
      <c r="IZ43" s="47"/>
      <c r="JA43" s="47"/>
      <c r="JB43" s="47"/>
    </row>
    <row r="44" spans="1:262" s="7" customFormat="1" ht="13.5" customHeight="1">
      <c r="A44" s="46" t="s">
        <v>1476</v>
      </c>
      <c r="B44" s="47" t="e">
        <f>VLOOKUP(A44,#REF!,7,FALSE)&amp;"/_"&amp;VLOOKUP(A44,#REF!,11,FALSE)&amp;"_ ("&amp;VLOOKUP(A44,#REF!,8,FALSE)&amp;")"</f>
        <v>#REF!</v>
      </c>
      <c r="C44" s="6"/>
      <c r="E44" s="48"/>
      <c r="F44" s="339"/>
      <c r="G44" s="347"/>
      <c r="H44" s="47"/>
      <c r="I44" s="339"/>
      <c r="J44" s="347"/>
      <c r="K44" s="48"/>
      <c r="L44" s="347"/>
      <c r="M44" s="347"/>
      <c r="P44" s="51"/>
      <c r="Q44" s="48"/>
      <c r="R44" s="347"/>
      <c r="S44" s="347"/>
      <c r="U44" s="347"/>
      <c r="V44" s="347"/>
      <c r="W44" s="6"/>
      <c r="Y44" s="48"/>
      <c r="Z44" s="339"/>
      <c r="AA44" s="339"/>
      <c r="AB44" s="47"/>
      <c r="AC44" s="339"/>
      <c r="AD44" s="339"/>
      <c r="AE44" s="48"/>
      <c r="AF44" s="347"/>
      <c r="AG44" s="347"/>
      <c r="AJ44" s="51"/>
      <c r="AK44" s="48"/>
      <c r="AM44" s="347"/>
      <c r="AO44" s="347"/>
      <c r="AP44" s="347"/>
      <c r="AQ44" s="6"/>
      <c r="AS44" s="48">
        <v>6646</v>
      </c>
      <c r="AT44" s="339">
        <v>1.18E-2</v>
      </c>
      <c r="AU44" s="339">
        <f t="shared" si="13"/>
        <v>1.18E-2</v>
      </c>
      <c r="AV44" s="47">
        <v>0</v>
      </c>
      <c r="AW44" s="339">
        <v>0</v>
      </c>
      <c r="AX44" s="339">
        <f t="shared" si="14"/>
        <v>0</v>
      </c>
      <c r="AY44" s="48"/>
      <c r="AZ44" s="347"/>
      <c r="BA44" s="347"/>
      <c r="BD44" s="51"/>
      <c r="BE44" s="48"/>
      <c r="BF44" s="347"/>
      <c r="BG44" s="347"/>
      <c r="BI44" s="347"/>
      <c r="BJ44" s="347"/>
      <c r="BK44" s="6"/>
      <c r="BM44" s="48"/>
      <c r="BN44" s="339"/>
      <c r="BO44" s="339"/>
      <c r="BP44" s="47"/>
      <c r="BQ44" s="339"/>
      <c r="BR44" s="339"/>
      <c r="BS44" s="48"/>
      <c r="BT44" s="347"/>
      <c r="BU44" s="347"/>
      <c r="BX44" s="51"/>
      <c r="BY44" s="48"/>
      <c r="BZ44" s="347"/>
      <c r="CA44" s="347"/>
      <c r="CC44" s="347"/>
      <c r="CD44" s="347"/>
      <c r="CE44" s="48"/>
      <c r="CG44" s="48"/>
      <c r="CH44" s="339"/>
      <c r="CI44" s="339"/>
      <c r="CJ44" s="47"/>
      <c r="CK44" s="339"/>
      <c r="CL44" s="339"/>
      <c r="CM44" s="48"/>
      <c r="CN44" s="347"/>
      <c r="CO44" s="347"/>
      <c r="CR44" s="51"/>
      <c r="CS44" s="48"/>
      <c r="CT44" s="347"/>
      <c r="CU44" s="347"/>
      <c r="CW44" s="347"/>
      <c r="CX44" s="347"/>
      <c r="CY44" s="6"/>
      <c r="DA44" s="48"/>
      <c r="DB44" s="339"/>
      <c r="DC44" s="339"/>
      <c r="DD44" s="47"/>
      <c r="DE44" s="339"/>
      <c r="DF44" s="339"/>
      <c r="DG44" s="48"/>
      <c r="DH44" s="347"/>
      <c r="DI44" s="347"/>
      <c r="DL44" s="51"/>
      <c r="DM44" s="48"/>
      <c r="DN44" s="347"/>
      <c r="DO44" s="347"/>
      <c r="DQ44" s="347"/>
      <c r="DR44" s="347"/>
      <c r="DS44" s="6"/>
      <c r="DU44" s="48"/>
      <c r="DV44" s="339"/>
      <c r="DW44" s="339"/>
      <c r="DX44" s="47"/>
      <c r="DY44" s="339"/>
      <c r="DZ44" s="339"/>
      <c r="EA44" s="48"/>
      <c r="EC44" s="52"/>
      <c r="EF44" s="51"/>
      <c r="EG44" s="48"/>
      <c r="EH44" s="347"/>
      <c r="EI44" s="347"/>
      <c r="EK44" s="347"/>
      <c r="EL44" s="347"/>
      <c r="EM44" s="6"/>
      <c r="EO44" s="48"/>
      <c r="EP44" s="339"/>
      <c r="EQ44" s="339"/>
      <c r="ER44" s="47"/>
      <c r="ES44" s="339"/>
      <c r="ET44" s="339"/>
      <c r="EU44" s="48"/>
      <c r="EV44" s="347"/>
      <c r="EW44" s="347"/>
      <c r="EZ44" s="51"/>
      <c r="FA44" s="48"/>
      <c r="FB44" s="347"/>
      <c r="FC44" s="347"/>
      <c r="FE44" s="347"/>
      <c r="FF44" s="347"/>
      <c r="FG44" s="6"/>
      <c r="FI44" s="48"/>
      <c r="FJ44" s="339"/>
      <c r="FK44" s="339"/>
      <c r="FL44" s="47"/>
      <c r="FM44" s="339"/>
      <c r="FN44" s="339"/>
      <c r="FO44" s="48"/>
      <c r="FP44" s="347"/>
      <c r="FQ44" s="347"/>
      <c r="FT44" s="51"/>
      <c r="FU44" s="48"/>
      <c r="FV44" s="347"/>
      <c r="FW44" s="347"/>
      <c r="FY44" s="347"/>
      <c r="FZ44" s="347"/>
      <c r="GA44" s="61"/>
      <c r="GB44" s="55"/>
      <c r="GC44" s="55"/>
      <c r="GD44" s="350"/>
      <c r="GE44" s="47"/>
      <c r="GF44" s="57"/>
      <c r="GG44" s="350"/>
      <c r="GH44" s="47"/>
      <c r="GI44" s="58"/>
      <c r="GJ44" s="47"/>
      <c r="GK44" s="47"/>
      <c r="GL44" s="47"/>
      <c r="GM44" s="47"/>
      <c r="GN44" s="59"/>
      <c r="GO44" s="47"/>
      <c r="GP44" s="47"/>
      <c r="GQ44" s="47"/>
      <c r="GR44" s="47"/>
      <c r="GS44" s="47"/>
      <c r="GT44" s="47"/>
      <c r="GU44" s="61"/>
      <c r="GV44" s="55"/>
      <c r="GW44" s="55"/>
      <c r="GX44" s="350"/>
      <c r="GY44" s="47"/>
      <c r="GZ44" s="57"/>
      <c r="HA44" s="350"/>
      <c r="HB44" s="47"/>
      <c r="HC44" s="58"/>
      <c r="HD44" s="47"/>
      <c r="HE44" s="47"/>
      <c r="HF44" s="47"/>
      <c r="HG44" s="47"/>
      <c r="HH44" s="59"/>
      <c r="HI44" s="47"/>
      <c r="HJ44" s="47"/>
      <c r="HK44" s="47"/>
      <c r="HL44" s="47"/>
      <c r="HM44" s="47"/>
      <c r="HN44" s="47"/>
      <c r="HO44" s="61"/>
      <c r="HP44" s="55"/>
      <c r="HQ44" s="55"/>
      <c r="HR44" s="350"/>
      <c r="HS44" s="47"/>
      <c r="HT44" s="57"/>
      <c r="HU44" s="350"/>
      <c r="HV44" s="47"/>
      <c r="HW44" s="58"/>
      <c r="HX44" s="47"/>
      <c r="HY44" s="47"/>
      <c r="HZ44" s="47"/>
      <c r="IA44" s="47"/>
      <c r="IB44" s="59"/>
      <c r="IC44" s="47"/>
      <c r="ID44" s="47"/>
      <c r="IE44" s="47"/>
      <c r="IF44" s="47"/>
      <c r="IG44" s="47"/>
      <c r="IH44" s="47"/>
      <c r="II44" s="61"/>
      <c r="IJ44" s="55"/>
      <c r="IK44" s="55"/>
      <c r="IL44" s="350"/>
      <c r="IM44" s="47"/>
      <c r="IN44" s="57"/>
      <c r="IO44" s="350"/>
      <c r="IP44" s="47"/>
      <c r="IQ44" s="58"/>
      <c r="IR44" s="47"/>
      <c r="IS44" s="47"/>
      <c r="IT44" s="47"/>
      <c r="IU44" s="47"/>
      <c r="IV44" s="59"/>
      <c r="IW44" s="47"/>
      <c r="IX44" s="47"/>
      <c r="IY44" s="47"/>
      <c r="IZ44" s="47"/>
      <c r="JA44" s="47"/>
      <c r="JB44" s="47"/>
    </row>
    <row r="45" spans="1:262" s="7" customFormat="1" ht="13.5" customHeight="1">
      <c r="A45" s="46" t="s">
        <v>375</v>
      </c>
      <c r="B45" s="47" t="e">
        <f>VLOOKUP(A45,#REF!,7,FALSE)&amp;"/_"&amp;VLOOKUP(A45,#REF!,11,FALSE)&amp;"_ ("&amp;VLOOKUP(A45,#REF!,8,FALSE)&amp;")"</f>
        <v>#REF!</v>
      </c>
      <c r="C45" s="6"/>
      <c r="E45" s="48"/>
      <c r="F45" s="339"/>
      <c r="G45" s="347"/>
      <c r="H45" s="47"/>
      <c r="I45" s="339"/>
      <c r="J45" s="347"/>
      <c r="K45" s="48"/>
      <c r="L45" s="347"/>
      <c r="M45" s="347"/>
      <c r="P45" s="51"/>
      <c r="Q45" s="48"/>
      <c r="R45" s="347"/>
      <c r="S45" s="347"/>
      <c r="U45" s="347"/>
      <c r="V45" s="347"/>
      <c r="W45" s="6"/>
      <c r="Y45" s="48"/>
      <c r="Z45" s="339"/>
      <c r="AA45" s="339"/>
      <c r="AB45" s="47"/>
      <c r="AC45" s="339"/>
      <c r="AD45" s="339"/>
      <c r="AE45" s="48"/>
      <c r="AF45" s="347"/>
      <c r="AG45" s="347"/>
      <c r="AJ45" s="51"/>
      <c r="AK45" s="48"/>
      <c r="AM45" s="347"/>
      <c r="AO45" s="347"/>
      <c r="AP45" s="347"/>
      <c r="AQ45" s="6"/>
      <c r="AS45" s="48">
        <v>3739</v>
      </c>
      <c r="AT45" s="339">
        <v>6.6000000000000008E-3</v>
      </c>
      <c r="AU45" s="339">
        <f t="shared" si="13"/>
        <v>6.6000000000000008E-3</v>
      </c>
      <c r="AV45" s="47">
        <v>0</v>
      </c>
      <c r="AW45" s="339">
        <v>0</v>
      </c>
      <c r="AX45" s="339">
        <f t="shared" si="14"/>
        <v>0</v>
      </c>
      <c r="AY45" s="48"/>
      <c r="AZ45" s="347"/>
      <c r="BA45" s="347"/>
      <c r="BD45" s="51"/>
      <c r="BE45" s="48"/>
      <c r="BF45" s="347"/>
      <c r="BG45" s="347"/>
      <c r="BI45" s="347"/>
      <c r="BJ45" s="347"/>
      <c r="BK45" s="6"/>
      <c r="BM45" s="48"/>
      <c r="BN45" s="339"/>
      <c r="BO45" s="339"/>
      <c r="BP45" s="47"/>
      <c r="BQ45" s="339"/>
      <c r="BR45" s="339"/>
      <c r="BS45" s="48"/>
      <c r="BT45" s="347"/>
      <c r="BU45" s="347"/>
      <c r="BX45" s="51"/>
      <c r="BY45" s="48"/>
      <c r="BZ45" s="347"/>
      <c r="CA45" s="347"/>
      <c r="CC45" s="347"/>
      <c r="CD45" s="347"/>
      <c r="CE45" s="48"/>
      <c r="CG45" s="48"/>
      <c r="CH45" s="339"/>
      <c r="CI45" s="339"/>
      <c r="CJ45" s="47"/>
      <c r="CK45" s="339"/>
      <c r="CL45" s="339"/>
      <c r="CM45" s="48"/>
      <c r="CN45" s="347"/>
      <c r="CO45" s="347"/>
      <c r="CR45" s="51"/>
      <c r="CS45" s="48"/>
      <c r="CT45" s="347"/>
      <c r="CU45" s="347"/>
      <c r="CW45" s="347"/>
      <c r="CX45" s="347"/>
      <c r="CY45" s="6"/>
      <c r="DA45" s="48"/>
      <c r="DB45" s="339"/>
      <c r="DC45" s="339"/>
      <c r="DD45" s="47"/>
      <c r="DE45" s="339"/>
      <c r="DF45" s="339"/>
      <c r="DG45" s="48"/>
      <c r="DH45" s="347"/>
      <c r="DI45" s="347"/>
      <c r="DL45" s="51"/>
      <c r="DM45" s="48"/>
      <c r="DN45" s="347"/>
      <c r="DO45" s="347"/>
      <c r="DQ45" s="347"/>
      <c r="DR45" s="347"/>
      <c r="DS45" s="6"/>
      <c r="DU45" s="48"/>
      <c r="DV45" s="339"/>
      <c r="DW45" s="339"/>
      <c r="DX45" s="47"/>
      <c r="DY45" s="339"/>
      <c r="DZ45" s="339"/>
      <c r="EA45" s="48"/>
      <c r="EC45" s="52"/>
      <c r="EF45" s="51"/>
      <c r="EG45" s="48"/>
      <c r="EH45" s="347"/>
      <c r="EI45" s="347"/>
      <c r="EK45" s="347"/>
      <c r="EL45" s="347"/>
      <c r="EM45" s="6"/>
      <c r="EO45" s="48"/>
      <c r="EP45" s="339"/>
      <c r="EQ45" s="339"/>
      <c r="ER45" s="47"/>
      <c r="ES45" s="339"/>
      <c r="ET45" s="339"/>
      <c r="EU45" s="48"/>
      <c r="EV45" s="347"/>
      <c r="EW45" s="347"/>
      <c r="EZ45" s="51"/>
      <c r="FA45" s="48"/>
      <c r="FB45" s="347"/>
      <c r="FC45" s="347"/>
      <c r="FE45" s="347"/>
      <c r="FF45" s="347"/>
      <c r="FG45" s="6"/>
      <c r="FI45" s="48"/>
      <c r="FJ45" s="339"/>
      <c r="FK45" s="339"/>
      <c r="FL45" s="47"/>
      <c r="FM45" s="339"/>
      <c r="FN45" s="339"/>
      <c r="FO45" s="48"/>
      <c r="FP45" s="347"/>
      <c r="FQ45" s="347"/>
      <c r="FT45" s="51"/>
      <c r="FU45" s="48"/>
      <c r="FV45" s="347"/>
      <c r="FW45" s="347"/>
      <c r="FY45" s="347"/>
      <c r="FZ45" s="347"/>
      <c r="GA45" s="61"/>
      <c r="GB45" s="55"/>
      <c r="GC45" s="55"/>
      <c r="GD45" s="350"/>
      <c r="GE45" s="47"/>
      <c r="GF45" s="57"/>
      <c r="GG45" s="350"/>
      <c r="GH45" s="47"/>
      <c r="GI45" s="58"/>
      <c r="GJ45" s="47"/>
      <c r="GK45" s="47"/>
      <c r="GL45" s="47"/>
      <c r="GM45" s="47"/>
      <c r="GN45" s="59"/>
      <c r="GO45" s="47"/>
      <c r="GP45" s="47"/>
      <c r="GQ45" s="47"/>
      <c r="GR45" s="47"/>
      <c r="GS45" s="47"/>
      <c r="GT45" s="47"/>
      <c r="GU45" s="61"/>
      <c r="GV45" s="55"/>
      <c r="GW45" s="55"/>
      <c r="GX45" s="350"/>
      <c r="GY45" s="47"/>
      <c r="GZ45" s="57"/>
      <c r="HA45" s="350"/>
      <c r="HB45" s="47"/>
      <c r="HC45" s="58"/>
      <c r="HD45" s="47"/>
      <c r="HE45" s="47"/>
      <c r="HF45" s="47"/>
      <c r="HG45" s="47"/>
      <c r="HH45" s="59"/>
      <c r="HI45" s="47"/>
      <c r="HJ45" s="47"/>
      <c r="HK45" s="47"/>
      <c r="HL45" s="47"/>
      <c r="HM45" s="47"/>
      <c r="HN45" s="47"/>
      <c r="HO45" s="61"/>
      <c r="HP45" s="55"/>
      <c r="HQ45" s="55"/>
      <c r="HR45" s="350"/>
      <c r="HS45" s="47"/>
      <c r="HT45" s="57"/>
      <c r="HU45" s="350"/>
      <c r="HV45" s="47"/>
      <c r="HW45" s="58"/>
      <c r="HX45" s="47"/>
      <c r="HY45" s="47"/>
      <c r="HZ45" s="47"/>
      <c r="IA45" s="47"/>
      <c r="IB45" s="59"/>
      <c r="IC45" s="47"/>
      <c r="ID45" s="47"/>
      <c r="IE45" s="47"/>
      <c r="IF45" s="47"/>
      <c r="IG45" s="47"/>
      <c r="IH45" s="47"/>
      <c r="II45" s="61"/>
      <c r="IJ45" s="55"/>
      <c r="IK45" s="55"/>
      <c r="IL45" s="350"/>
      <c r="IM45" s="47"/>
      <c r="IN45" s="57"/>
      <c r="IO45" s="350"/>
      <c r="IP45" s="47"/>
      <c r="IQ45" s="58"/>
      <c r="IR45" s="47"/>
      <c r="IS45" s="47"/>
      <c r="IT45" s="47"/>
      <c r="IU45" s="47"/>
      <c r="IV45" s="59"/>
      <c r="IW45" s="47"/>
      <c r="IX45" s="47"/>
      <c r="IY45" s="47"/>
      <c r="IZ45" s="47"/>
      <c r="JA45" s="47"/>
      <c r="JB45" s="47"/>
    </row>
    <row r="46" spans="1:262" s="7" customFormat="1" ht="13.5" customHeight="1">
      <c r="A46" s="46" t="s">
        <v>1477</v>
      </c>
      <c r="B46" s="47" t="e">
        <f>VLOOKUP(A46,#REF!,7,FALSE)&amp;"/_"&amp;VLOOKUP(A46,#REF!,11,FALSE)&amp;"_ ("&amp;VLOOKUP(A46,#REF!,8,FALSE)&amp;")"</f>
        <v>#REF!</v>
      </c>
      <c r="C46" s="6"/>
      <c r="E46" s="48"/>
      <c r="F46" s="339"/>
      <c r="G46" s="347"/>
      <c r="H46" s="47"/>
      <c r="I46" s="339"/>
      <c r="J46" s="347"/>
      <c r="K46" s="48"/>
      <c r="L46" s="347"/>
      <c r="M46" s="347"/>
      <c r="P46" s="51"/>
      <c r="Q46" s="48"/>
      <c r="R46" s="347"/>
      <c r="S46" s="347"/>
      <c r="U46" s="347"/>
      <c r="V46" s="347"/>
      <c r="W46" s="6"/>
      <c r="Y46" s="48"/>
      <c r="Z46" s="339"/>
      <c r="AA46" s="339"/>
      <c r="AB46" s="47"/>
      <c r="AC46" s="339"/>
      <c r="AD46" s="339"/>
      <c r="AE46" s="48"/>
      <c r="AF46" s="347"/>
      <c r="AG46" s="347"/>
      <c r="AJ46" s="51"/>
      <c r="AK46" s="48"/>
      <c r="AM46" s="347"/>
      <c r="AO46" s="347"/>
      <c r="AP46" s="347"/>
      <c r="AQ46" s="6"/>
      <c r="AS46" s="48">
        <v>3631</v>
      </c>
      <c r="AT46" s="339">
        <v>6.4000000000000003E-3</v>
      </c>
      <c r="AU46" s="339">
        <f t="shared" si="13"/>
        <v>6.4000000000000003E-3</v>
      </c>
      <c r="AV46" s="47">
        <v>0</v>
      </c>
      <c r="AW46" s="339">
        <v>0</v>
      </c>
      <c r="AX46" s="339">
        <f t="shared" si="14"/>
        <v>0</v>
      </c>
      <c r="AY46" s="48"/>
      <c r="AZ46" s="347"/>
      <c r="BA46" s="347"/>
      <c r="BD46" s="51"/>
      <c r="BE46" s="48"/>
      <c r="BF46" s="347"/>
      <c r="BG46" s="347"/>
      <c r="BI46" s="347"/>
      <c r="BJ46" s="347"/>
      <c r="BK46" s="6"/>
      <c r="BM46" s="48"/>
      <c r="BN46" s="339"/>
      <c r="BO46" s="339"/>
      <c r="BP46" s="47"/>
      <c r="BQ46" s="339"/>
      <c r="BR46" s="339"/>
      <c r="BS46" s="48"/>
      <c r="BT46" s="347"/>
      <c r="BU46" s="347"/>
      <c r="BX46" s="51"/>
      <c r="BY46" s="48"/>
      <c r="BZ46" s="347"/>
      <c r="CA46" s="347"/>
      <c r="CC46" s="347"/>
      <c r="CD46" s="347"/>
      <c r="CE46" s="48"/>
      <c r="CG46" s="48"/>
      <c r="CH46" s="339"/>
      <c r="CI46" s="339"/>
      <c r="CJ46" s="47"/>
      <c r="CK46" s="339"/>
      <c r="CL46" s="339"/>
      <c r="CM46" s="48"/>
      <c r="CN46" s="347"/>
      <c r="CO46" s="347"/>
      <c r="CR46" s="51"/>
      <c r="CS46" s="48"/>
      <c r="CT46" s="347"/>
      <c r="CU46" s="347"/>
      <c r="CW46" s="347"/>
      <c r="CX46" s="347"/>
      <c r="CY46" s="6"/>
      <c r="DA46" s="48"/>
      <c r="DB46" s="339"/>
      <c r="DC46" s="339"/>
      <c r="DD46" s="47"/>
      <c r="DE46" s="339"/>
      <c r="DF46" s="339"/>
      <c r="DG46" s="48"/>
      <c r="DH46" s="347"/>
      <c r="DI46" s="347"/>
      <c r="DL46" s="51"/>
      <c r="DM46" s="48"/>
      <c r="DN46" s="347"/>
      <c r="DO46" s="347"/>
      <c r="DQ46" s="347"/>
      <c r="DR46" s="347"/>
      <c r="DS46" s="6"/>
      <c r="DU46" s="48"/>
      <c r="DV46" s="339"/>
      <c r="DW46" s="339"/>
      <c r="DX46" s="47"/>
      <c r="DY46" s="339"/>
      <c r="DZ46" s="339"/>
      <c r="EA46" s="48"/>
      <c r="EC46" s="52"/>
      <c r="EF46" s="51"/>
      <c r="EG46" s="48"/>
      <c r="EH46" s="347"/>
      <c r="EI46" s="347"/>
      <c r="EK46" s="347"/>
      <c r="EL46" s="347"/>
      <c r="EM46" s="6"/>
      <c r="EO46" s="48"/>
      <c r="EP46" s="339"/>
      <c r="EQ46" s="339"/>
      <c r="ER46" s="47"/>
      <c r="ES46" s="339"/>
      <c r="ET46" s="339"/>
      <c r="EU46" s="48"/>
      <c r="EV46" s="347"/>
      <c r="EW46" s="347"/>
      <c r="EZ46" s="51"/>
      <c r="FA46" s="48"/>
      <c r="FB46" s="347"/>
      <c r="FC46" s="347"/>
      <c r="FE46" s="347"/>
      <c r="FF46" s="347"/>
      <c r="FG46" s="6"/>
      <c r="FI46" s="48"/>
      <c r="FJ46" s="339"/>
      <c r="FK46" s="339"/>
      <c r="FL46" s="47"/>
      <c r="FM46" s="339"/>
      <c r="FN46" s="339"/>
      <c r="FO46" s="48"/>
      <c r="FP46" s="347"/>
      <c r="FQ46" s="347"/>
      <c r="FT46" s="51"/>
      <c r="FU46" s="48"/>
      <c r="FV46" s="347"/>
      <c r="FW46" s="347"/>
      <c r="FY46" s="347"/>
      <c r="FZ46" s="347"/>
      <c r="GA46" s="61"/>
      <c r="GB46" s="55"/>
      <c r="GC46" s="55"/>
      <c r="GD46" s="350"/>
      <c r="GE46" s="47"/>
      <c r="GF46" s="57"/>
      <c r="GG46" s="350"/>
      <c r="GH46" s="47"/>
      <c r="GI46" s="58"/>
      <c r="GJ46" s="47"/>
      <c r="GK46" s="47"/>
      <c r="GL46" s="47"/>
      <c r="GM46" s="47"/>
      <c r="GN46" s="59"/>
      <c r="GO46" s="47"/>
      <c r="GP46" s="47"/>
      <c r="GQ46" s="47"/>
      <c r="GR46" s="47"/>
      <c r="GS46" s="47"/>
      <c r="GT46" s="47"/>
      <c r="GU46" s="61"/>
      <c r="GV46" s="55"/>
      <c r="GW46" s="55"/>
      <c r="GX46" s="350"/>
      <c r="GY46" s="47"/>
      <c r="GZ46" s="57"/>
      <c r="HA46" s="350"/>
      <c r="HB46" s="47"/>
      <c r="HC46" s="58"/>
      <c r="HD46" s="47"/>
      <c r="HE46" s="47"/>
      <c r="HF46" s="47"/>
      <c r="HG46" s="47"/>
      <c r="HH46" s="59"/>
      <c r="HI46" s="47"/>
      <c r="HJ46" s="47"/>
      <c r="HK46" s="47"/>
      <c r="HL46" s="47"/>
      <c r="HM46" s="47"/>
      <c r="HN46" s="47"/>
      <c r="HO46" s="61"/>
      <c r="HP46" s="55"/>
      <c r="HQ46" s="55"/>
      <c r="HR46" s="350"/>
      <c r="HS46" s="47"/>
      <c r="HT46" s="57"/>
      <c r="HU46" s="350"/>
      <c r="HV46" s="47"/>
      <c r="HW46" s="58"/>
      <c r="HX46" s="47"/>
      <c r="HY46" s="47"/>
      <c r="HZ46" s="47"/>
      <c r="IA46" s="47"/>
      <c r="IB46" s="59"/>
      <c r="IC46" s="47"/>
      <c r="ID46" s="47"/>
      <c r="IE46" s="47"/>
      <c r="IF46" s="47"/>
      <c r="IG46" s="47"/>
      <c r="IH46" s="47"/>
      <c r="II46" s="61"/>
      <c r="IJ46" s="55"/>
      <c r="IK46" s="55"/>
      <c r="IL46" s="350"/>
      <c r="IM46" s="47"/>
      <c r="IN46" s="57"/>
      <c r="IO46" s="350"/>
      <c r="IP46" s="47"/>
      <c r="IQ46" s="58"/>
      <c r="IR46" s="47"/>
      <c r="IS46" s="47"/>
      <c r="IT46" s="47"/>
      <c r="IU46" s="47"/>
      <c r="IV46" s="59"/>
      <c r="IW46" s="47"/>
      <c r="IX46" s="47"/>
      <c r="IY46" s="47"/>
      <c r="IZ46" s="47"/>
      <c r="JA46" s="47"/>
      <c r="JB46" s="47"/>
    </row>
    <row r="47" spans="1:262" s="7" customFormat="1" ht="13.5" customHeight="1">
      <c r="A47" s="46" t="s">
        <v>1478</v>
      </c>
      <c r="B47" s="47" t="e">
        <f>VLOOKUP(A47,#REF!,7,FALSE)&amp;"/_"&amp;VLOOKUP(A47,#REF!,11,FALSE)&amp;"_ ("&amp;VLOOKUP(A47,#REF!,8,FALSE)&amp;")"</f>
        <v>#REF!</v>
      </c>
      <c r="C47" s="6"/>
      <c r="E47" s="48"/>
      <c r="F47" s="339"/>
      <c r="G47" s="347"/>
      <c r="H47" s="47"/>
      <c r="I47" s="339"/>
      <c r="J47" s="347"/>
      <c r="K47" s="48"/>
      <c r="L47" s="347"/>
      <c r="M47" s="347"/>
      <c r="P47" s="51"/>
      <c r="Q47" s="48"/>
      <c r="R47" s="347"/>
      <c r="S47" s="347"/>
      <c r="U47" s="347"/>
      <c r="V47" s="347"/>
      <c r="W47" s="6"/>
      <c r="Y47" s="48"/>
      <c r="Z47" s="339"/>
      <c r="AA47" s="339"/>
      <c r="AB47" s="47"/>
      <c r="AC47" s="339"/>
      <c r="AD47" s="339"/>
      <c r="AE47" s="48"/>
      <c r="AF47" s="347"/>
      <c r="AG47" s="347"/>
      <c r="AJ47" s="51"/>
      <c r="AK47" s="48"/>
      <c r="AM47" s="347"/>
      <c r="AO47" s="347"/>
      <c r="AP47" s="347"/>
      <c r="AQ47" s="6"/>
      <c r="AS47" s="48">
        <v>2851</v>
      </c>
      <c r="AT47" s="339">
        <v>5.0000000000000001E-3</v>
      </c>
      <c r="AU47" s="339">
        <f t="shared" si="13"/>
        <v>5.0000000000000001E-3</v>
      </c>
      <c r="AV47" s="47">
        <v>0</v>
      </c>
      <c r="AW47" s="339">
        <v>0</v>
      </c>
      <c r="AX47" s="339">
        <f t="shared" si="14"/>
        <v>0</v>
      </c>
      <c r="AY47" s="48"/>
      <c r="AZ47" s="347"/>
      <c r="BA47" s="347"/>
      <c r="BD47" s="51"/>
      <c r="BE47" s="48"/>
      <c r="BF47" s="347"/>
      <c r="BG47" s="347"/>
      <c r="BI47" s="347"/>
      <c r="BJ47" s="347"/>
      <c r="BK47" s="6"/>
      <c r="BM47" s="48"/>
      <c r="BN47" s="339"/>
      <c r="BO47" s="339"/>
      <c r="BP47" s="47"/>
      <c r="BQ47" s="339"/>
      <c r="BR47" s="339"/>
      <c r="BS47" s="48"/>
      <c r="BT47" s="347"/>
      <c r="BU47" s="347"/>
      <c r="BX47" s="51"/>
      <c r="BY47" s="48"/>
      <c r="BZ47" s="347"/>
      <c r="CA47" s="347"/>
      <c r="CC47" s="347"/>
      <c r="CD47" s="347"/>
      <c r="CE47" s="48"/>
      <c r="CG47" s="48"/>
      <c r="CH47" s="339"/>
      <c r="CI47" s="339"/>
      <c r="CJ47" s="47"/>
      <c r="CK47" s="339"/>
      <c r="CL47" s="339"/>
      <c r="CM47" s="48"/>
      <c r="CN47" s="347"/>
      <c r="CO47" s="347"/>
      <c r="CR47" s="51"/>
      <c r="CS47" s="48"/>
      <c r="CT47" s="347"/>
      <c r="CU47" s="347"/>
      <c r="CW47" s="347"/>
      <c r="CX47" s="347"/>
      <c r="CY47" s="6"/>
      <c r="DA47" s="48"/>
      <c r="DB47" s="339"/>
      <c r="DC47" s="339"/>
      <c r="DD47" s="47"/>
      <c r="DE47" s="339"/>
      <c r="DF47" s="339"/>
      <c r="DG47" s="48"/>
      <c r="DH47" s="347"/>
      <c r="DI47" s="347"/>
      <c r="DL47" s="51"/>
      <c r="DM47" s="48"/>
      <c r="DN47" s="347"/>
      <c r="DO47" s="347"/>
      <c r="DQ47" s="347"/>
      <c r="DR47" s="347"/>
      <c r="DS47" s="6"/>
      <c r="DU47" s="48"/>
      <c r="DV47" s="339"/>
      <c r="DW47" s="339"/>
      <c r="DX47" s="47"/>
      <c r="DY47" s="339"/>
      <c r="DZ47" s="339"/>
      <c r="EA47" s="48"/>
      <c r="EC47" s="52"/>
      <c r="EF47" s="51"/>
      <c r="EG47" s="48"/>
      <c r="EH47" s="347"/>
      <c r="EI47" s="347"/>
      <c r="EK47" s="347"/>
      <c r="EL47" s="347"/>
      <c r="EM47" s="6"/>
      <c r="EO47" s="48"/>
      <c r="EP47" s="339"/>
      <c r="EQ47" s="339"/>
      <c r="ER47" s="47"/>
      <c r="ES47" s="339"/>
      <c r="ET47" s="339"/>
      <c r="EU47" s="48"/>
      <c r="EV47" s="347"/>
      <c r="EW47" s="347"/>
      <c r="EZ47" s="51"/>
      <c r="FA47" s="48"/>
      <c r="FB47" s="347"/>
      <c r="FC47" s="347"/>
      <c r="FE47" s="347"/>
      <c r="FF47" s="347"/>
      <c r="FG47" s="6"/>
      <c r="FI47" s="48"/>
      <c r="FJ47" s="339"/>
      <c r="FK47" s="339"/>
      <c r="FL47" s="47"/>
      <c r="FM47" s="339"/>
      <c r="FN47" s="339"/>
      <c r="FO47" s="48"/>
      <c r="FP47" s="347"/>
      <c r="FQ47" s="347"/>
      <c r="FT47" s="51"/>
      <c r="FU47" s="48"/>
      <c r="FV47" s="347"/>
      <c r="FW47" s="347"/>
      <c r="FY47" s="347"/>
      <c r="FZ47" s="347"/>
      <c r="GA47" s="61"/>
      <c r="GB47" s="55"/>
      <c r="GC47" s="55"/>
      <c r="GD47" s="350"/>
      <c r="GE47" s="47"/>
      <c r="GF47" s="57"/>
      <c r="GG47" s="350"/>
      <c r="GH47" s="47"/>
      <c r="GI47" s="58"/>
      <c r="GJ47" s="47"/>
      <c r="GK47" s="47"/>
      <c r="GL47" s="47"/>
      <c r="GM47" s="47"/>
      <c r="GN47" s="59"/>
      <c r="GO47" s="47"/>
      <c r="GP47" s="47"/>
      <c r="GQ47" s="47"/>
      <c r="GR47" s="47"/>
      <c r="GS47" s="47"/>
      <c r="GT47" s="47"/>
      <c r="GU47" s="61"/>
      <c r="GV47" s="55"/>
      <c r="GW47" s="55"/>
      <c r="GX47" s="350"/>
      <c r="GY47" s="47"/>
      <c r="GZ47" s="57"/>
      <c r="HA47" s="350"/>
      <c r="HB47" s="47"/>
      <c r="HC47" s="58"/>
      <c r="HD47" s="47"/>
      <c r="HE47" s="47"/>
      <c r="HF47" s="47"/>
      <c r="HG47" s="47"/>
      <c r="HH47" s="59"/>
      <c r="HI47" s="47"/>
      <c r="HJ47" s="47"/>
      <c r="HK47" s="47"/>
      <c r="HL47" s="47"/>
      <c r="HM47" s="47"/>
      <c r="HN47" s="47"/>
      <c r="HO47" s="61"/>
      <c r="HP47" s="55"/>
      <c r="HQ47" s="55"/>
      <c r="HR47" s="350"/>
      <c r="HS47" s="47"/>
      <c r="HT47" s="57"/>
      <c r="HU47" s="350"/>
      <c r="HV47" s="47"/>
      <c r="HW47" s="58"/>
      <c r="HX47" s="47"/>
      <c r="HY47" s="47"/>
      <c r="HZ47" s="47"/>
      <c r="IA47" s="47"/>
      <c r="IB47" s="59"/>
      <c r="IC47" s="47"/>
      <c r="ID47" s="47"/>
      <c r="IE47" s="47"/>
      <c r="IF47" s="47"/>
      <c r="IG47" s="47"/>
      <c r="IH47" s="47"/>
      <c r="II47" s="61"/>
      <c r="IJ47" s="55"/>
      <c r="IK47" s="55"/>
      <c r="IL47" s="350"/>
      <c r="IM47" s="47"/>
      <c r="IN47" s="57"/>
      <c r="IO47" s="350"/>
      <c r="IP47" s="47"/>
      <c r="IQ47" s="58"/>
      <c r="IR47" s="47"/>
      <c r="IS47" s="47"/>
      <c r="IT47" s="47"/>
      <c r="IU47" s="47"/>
      <c r="IV47" s="59"/>
      <c r="IW47" s="47"/>
      <c r="IX47" s="47"/>
      <c r="IY47" s="47"/>
      <c r="IZ47" s="47"/>
      <c r="JA47" s="47"/>
      <c r="JB47" s="47"/>
    </row>
    <row r="48" spans="1:262" s="7" customFormat="1" ht="13.5" customHeight="1">
      <c r="A48" s="46" t="s">
        <v>1479</v>
      </c>
      <c r="B48" s="47" t="e">
        <f>VLOOKUP(A48,#REF!,7,FALSE)&amp;"/_"&amp;VLOOKUP(A48,#REF!,11,FALSE)&amp;"_ ("&amp;VLOOKUP(A48,#REF!,8,FALSE)&amp;")"</f>
        <v>#REF!</v>
      </c>
      <c r="C48" s="6"/>
      <c r="E48" s="48"/>
      <c r="F48" s="339"/>
      <c r="G48" s="347"/>
      <c r="H48" s="47"/>
      <c r="I48" s="339"/>
      <c r="J48" s="347"/>
      <c r="K48" s="48"/>
      <c r="L48" s="347"/>
      <c r="M48" s="347"/>
      <c r="P48" s="51"/>
      <c r="Q48" s="48"/>
      <c r="R48" s="347"/>
      <c r="S48" s="347"/>
      <c r="U48" s="347"/>
      <c r="V48" s="347"/>
      <c r="W48" s="6"/>
      <c r="Y48" s="48"/>
      <c r="Z48" s="339"/>
      <c r="AA48" s="339"/>
      <c r="AB48" s="47"/>
      <c r="AC48" s="339"/>
      <c r="AD48" s="339"/>
      <c r="AE48" s="48"/>
      <c r="AF48" s="347"/>
      <c r="AG48" s="347"/>
      <c r="AJ48" s="51"/>
      <c r="AK48" s="48"/>
      <c r="AM48" s="347"/>
      <c r="AO48" s="347"/>
      <c r="AP48" s="347"/>
      <c r="AQ48" s="6"/>
      <c r="AS48" s="48">
        <v>2773</v>
      </c>
      <c r="AT48" s="339">
        <v>4.8999999999999998E-3</v>
      </c>
      <c r="AU48" s="339">
        <f t="shared" si="13"/>
        <v>4.8999999999999998E-3</v>
      </c>
      <c r="AV48" s="47">
        <v>0</v>
      </c>
      <c r="AW48" s="339">
        <v>0</v>
      </c>
      <c r="AX48" s="339">
        <f t="shared" si="14"/>
        <v>0</v>
      </c>
      <c r="AY48" s="48"/>
      <c r="AZ48" s="347"/>
      <c r="BA48" s="347"/>
      <c r="BD48" s="51"/>
      <c r="BE48" s="48"/>
      <c r="BF48" s="347"/>
      <c r="BG48" s="347"/>
      <c r="BI48" s="347"/>
      <c r="BJ48" s="347"/>
      <c r="BK48" s="6"/>
      <c r="BM48" s="48"/>
      <c r="BN48" s="339"/>
      <c r="BO48" s="339"/>
      <c r="BP48" s="47"/>
      <c r="BQ48" s="339"/>
      <c r="BR48" s="339"/>
      <c r="BS48" s="48"/>
      <c r="BT48" s="347"/>
      <c r="BU48" s="347"/>
      <c r="BX48" s="51"/>
      <c r="BY48" s="48"/>
      <c r="BZ48" s="347"/>
      <c r="CA48" s="347"/>
      <c r="CC48" s="347"/>
      <c r="CD48" s="347"/>
      <c r="CE48" s="48"/>
      <c r="CG48" s="48"/>
      <c r="CH48" s="339"/>
      <c r="CI48" s="339"/>
      <c r="CJ48" s="47"/>
      <c r="CK48" s="339"/>
      <c r="CL48" s="339"/>
      <c r="CM48" s="48"/>
      <c r="CN48" s="347"/>
      <c r="CO48" s="347"/>
      <c r="CR48" s="51"/>
      <c r="CS48" s="48"/>
      <c r="CT48" s="347"/>
      <c r="CU48" s="347"/>
      <c r="CW48" s="347"/>
      <c r="CX48" s="347"/>
      <c r="CY48" s="6"/>
      <c r="DA48" s="48"/>
      <c r="DB48" s="339"/>
      <c r="DC48" s="339"/>
      <c r="DD48" s="47"/>
      <c r="DE48" s="339"/>
      <c r="DF48" s="339"/>
      <c r="DG48" s="48"/>
      <c r="DH48" s="347"/>
      <c r="DI48" s="347"/>
      <c r="DL48" s="51"/>
      <c r="DM48" s="48"/>
      <c r="DN48" s="347"/>
      <c r="DO48" s="347"/>
      <c r="DQ48" s="347"/>
      <c r="DR48" s="347"/>
      <c r="DS48" s="6"/>
      <c r="DU48" s="48"/>
      <c r="DV48" s="339"/>
      <c r="DW48" s="339"/>
      <c r="DX48" s="47"/>
      <c r="DY48" s="339"/>
      <c r="DZ48" s="339"/>
      <c r="EA48" s="48"/>
      <c r="EC48" s="52"/>
      <c r="EF48" s="51"/>
      <c r="EG48" s="48"/>
      <c r="EH48" s="347"/>
      <c r="EI48" s="347"/>
      <c r="EK48" s="347"/>
      <c r="EL48" s="347"/>
      <c r="EM48" s="6"/>
      <c r="EO48" s="48"/>
      <c r="EP48" s="339"/>
      <c r="EQ48" s="339"/>
      <c r="ER48" s="47"/>
      <c r="ES48" s="339"/>
      <c r="ET48" s="339"/>
      <c r="EU48" s="48"/>
      <c r="EV48" s="347"/>
      <c r="EW48" s="347"/>
      <c r="EZ48" s="51"/>
      <c r="FA48" s="48"/>
      <c r="FB48" s="347"/>
      <c r="FC48" s="347"/>
      <c r="FE48" s="347"/>
      <c r="FF48" s="347"/>
      <c r="FG48" s="6"/>
      <c r="FI48" s="48"/>
      <c r="FJ48" s="339"/>
      <c r="FK48" s="339"/>
      <c r="FL48" s="47"/>
      <c r="FM48" s="339"/>
      <c r="FN48" s="339"/>
      <c r="FO48" s="48"/>
      <c r="FP48" s="347"/>
      <c r="FQ48" s="347"/>
      <c r="FT48" s="51"/>
      <c r="FU48" s="48"/>
      <c r="FV48" s="347"/>
      <c r="FW48" s="347"/>
      <c r="FY48" s="347"/>
      <c r="FZ48" s="347"/>
      <c r="GA48" s="61"/>
      <c r="GB48" s="55"/>
      <c r="GC48" s="55"/>
      <c r="GD48" s="350"/>
      <c r="GE48" s="47"/>
      <c r="GF48" s="57"/>
      <c r="GG48" s="350"/>
      <c r="GH48" s="47"/>
      <c r="GI48" s="58"/>
      <c r="GJ48" s="47"/>
      <c r="GK48" s="47"/>
      <c r="GL48" s="47"/>
      <c r="GM48" s="47"/>
      <c r="GN48" s="59"/>
      <c r="GO48" s="47"/>
      <c r="GP48" s="47"/>
      <c r="GQ48" s="47"/>
      <c r="GR48" s="47"/>
      <c r="GS48" s="47"/>
      <c r="GT48" s="47"/>
      <c r="GU48" s="61"/>
      <c r="GV48" s="55"/>
      <c r="GW48" s="55"/>
      <c r="GX48" s="350"/>
      <c r="GY48" s="47"/>
      <c r="GZ48" s="57"/>
      <c r="HA48" s="350"/>
      <c r="HB48" s="47"/>
      <c r="HC48" s="58"/>
      <c r="HD48" s="47"/>
      <c r="HE48" s="47"/>
      <c r="HF48" s="47"/>
      <c r="HG48" s="47"/>
      <c r="HH48" s="59"/>
      <c r="HI48" s="47"/>
      <c r="HJ48" s="47"/>
      <c r="HK48" s="47"/>
      <c r="HL48" s="47"/>
      <c r="HM48" s="47"/>
      <c r="HN48" s="47"/>
      <c r="HO48" s="61"/>
      <c r="HP48" s="55"/>
      <c r="HQ48" s="55"/>
      <c r="HR48" s="350"/>
      <c r="HS48" s="47"/>
      <c r="HT48" s="57"/>
      <c r="HU48" s="350"/>
      <c r="HV48" s="47"/>
      <c r="HW48" s="58"/>
      <c r="HX48" s="47"/>
      <c r="HY48" s="47"/>
      <c r="HZ48" s="47"/>
      <c r="IA48" s="47"/>
      <c r="IB48" s="59"/>
      <c r="IC48" s="47"/>
      <c r="ID48" s="47"/>
      <c r="IE48" s="47"/>
      <c r="IF48" s="47"/>
      <c r="IG48" s="47"/>
      <c r="IH48" s="47"/>
      <c r="II48" s="61"/>
      <c r="IJ48" s="55"/>
      <c r="IK48" s="55"/>
      <c r="IL48" s="350"/>
      <c r="IM48" s="47"/>
      <c r="IN48" s="57"/>
      <c r="IO48" s="350"/>
      <c r="IP48" s="47"/>
      <c r="IQ48" s="58"/>
      <c r="IR48" s="47"/>
      <c r="IS48" s="47"/>
      <c r="IT48" s="47"/>
      <c r="IU48" s="47"/>
      <c r="IV48" s="59"/>
      <c r="IW48" s="47"/>
      <c r="IX48" s="47"/>
      <c r="IY48" s="47"/>
      <c r="IZ48" s="47"/>
      <c r="JA48" s="47"/>
      <c r="JB48" s="47"/>
    </row>
    <row r="49" spans="1:262" s="7" customFormat="1" ht="13.5" customHeight="1">
      <c r="A49" s="46" t="s">
        <v>1480</v>
      </c>
      <c r="B49" s="47" t="e">
        <f>VLOOKUP(A49,#REF!,7,FALSE)&amp;"/_"&amp;VLOOKUP(A49,#REF!,11,FALSE)&amp;"_ ("&amp;VLOOKUP(A49,#REF!,8,FALSE)&amp;")"</f>
        <v>#REF!</v>
      </c>
      <c r="C49" s="6"/>
      <c r="E49" s="48"/>
      <c r="F49" s="339"/>
      <c r="G49" s="347"/>
      <c r="H49" s="47"/>
      <c r="I49" s="339"/>
      <c r="J49" s="347"/>
      <c r="K49" s="48"/>
      <c r="L49" s="347"/>
      <c r="M49" s="347"/>
      <c r="P49" s="51"/>
      <c r="Q49" s="48"/>
      <c r="R49" s="347"/>
      <c r="S49" s="347"/>
      <c r="U49" s="347"/>
      <c r="V49" s="347"/>
      <c r="W49" s="6"/>
      <c r="Y49" s="48"/>
      <c r="Z49" s="339"/>
      <c r="AA49" s="339"/>
      <c r="AB49" s="47"/>
      <c r="AC49" s="339"/>
      <c r="AD49" s="339"/>
      <c r="AE49" s="48"/>
      <c r="AF49" s="347"/>
      <c r="AG49" s="347"/>
      <c r="AJ49" s="51"/>
      <c r="AK49" s="48"/>
      <c r="AM49" s="347"/>
      <c r="AO49" s="347"/>
      <c r="AP49" s="347"/>
      <c r="AQ49" s="6"/>
      <c r="AS49" s="48">
        <v>2696</v>
      </c>
      <c r="AT49" s="339">
        <v>4.7999999999999996E-3</v>
      </c>
      <c r="AU49" s="339">
        <f t="shared" si="13"/>
        <v>4.7999999999999996E-3</v>
      </c>
      <c r="AV49" s="47">
        <v>0</v>
      </c>
      <c r="AW49" s="339">
        <v>0</v>
      </c>
      <c r="AX49" s="339">
        <f t="shared" si="14"/>
        <v>0</v>
      </c>
      <c r="AY49" s="48"/>
      <c r="AZ49" s="347"/>
      <c r="BA49" s="347"/>
      <c r="BD49" s="51"/>
      <c r="BE49" s="48"/>
      <c r="BF49" s="347"/>
      <c r="BG49" s="347"/>
      <c r="BI49" s="347"/>
      <c r="BJ49" s="347"/>
      <c r="BK49" s="6"/>
      <c r="BM49" s="48"/>
      <c r="BN49" s="339"/>
      <c r="BO49" s="339"/>
      <c r="BP49" s="47"/>
      <c r="BQ49" s="339"/>
      <c r="BR49" s="339"/>
      <c r="BS49" s="48"/>
      <c r="BT49" s="347"/>
      <c r="BU49" s="347"/>
      <c r="BX49" s="51"/>
      <c r="BY49" s="48"/>
      <c r="BZ49" s="347"/>
      <c r="CA49" s="347"/>
      <c r="CC49" s="347"/>
      <c r="CD49" s="347"/>
      <c r="CE49" s="48"/>
      <c r="CG49" s="48"/>
      <c r="CH49" s="339"/>
      <c r="CI49" s="339"/>
      <c r="CJ49" s="47"/>
      <c r="CK49" s="339"/>
      <c r="CL49" s="339"/>
      <c r="CM49" s="48"/>
      <c r="CN49" s="347"/>
      <c r="CO49" s="347"/>
      <c r="CR49" s="51"/>
      <c r="CS49" s="48"/>
      <c r="CT49" s="347"/>
      <c r="CU49" s="347"/>
      <c r="CW49" s="347"/>
      <c r="CX49" s="347"/>
      <c r="CY49" s="6"/>
      <c r="DA49" s="48"/>
      <c r="DB49" s="339"/>
      <c r="DC49" s="339"/>
      <c r="DD49" s="47"/>
      <c r="DE49" s="339"/>
      <c r="DF49" s="339"/>
      <c r="DG49" s="48"/>
      <c r="DH49" s="347"/>
      <c r="DI49" s="347"/>
      <c r="DL49" s="51"/>
      <c r="DM49" s="48"/>
      <c r="DN49" s="347"/>
      <c r="DO49" s="347"/>
      <c r="DQ49" s="347"/>
      <c r="DR49" s="347"/>
      <c r="DS49" s="6"/>
      <c r="DU49" s="48"/>
      <c r="DV49" s="339"/>
      <c r="DW49" s="339"/>
      <c r="DX49" s="47"/>
      <c r="DY49" s="339"/>
      <c r="DZ49" s="339"/>
      <c r="EA49" s="48"/>
      <c r="EC49" s="52"/>
      <c r="EF49" s="51"/>
      <c r="EG49" s="48"/>
      <c r="EH49" s="347"/>
      <c r="EI49" s="347"/>
      <c r="EK49" s="347"/>
      <c r="EL49" s="347"/>
      <c r="EM49" s="6"/>
      <c r="EO49" s="48"/>
      <c r="EP49" s="339"/>
      <c r="EQ49" s="339"/>
      <c r="ER49" s="47"/>
      <c r="ES49" s="339"/>
      <c r="ET49" s="339"/>
      <c r="EU49" s="48"/>
      <c r="EV49" s="347"/>
      <c r="EW49" s="347"/>
      <c r="EZ49" s="51"/>
      <c r="FA49" s="48"/>
      <c r="FB49" s="347"/>
      <c r="FC49" s="347"/>
      <c r="FE49" s="347"/>
      <c r="FF49" s="347"/>
      <c r="FG49" s="6"/>
      <c r="FI49" s="48"/>
      <c r="FJ49" s="339"/>
      <c r="FK49" s="339"/>
      <c r="FL49" s="47"/>
      <c r="FM49" s="339"/>
      <c r="FN49" s="339"/>
      <c r="FO49" s="48"/>
      <c r="FP49" s="347"/>
      <c r="FQ49" s="347"/>
      <c r="FT49" s="51"/>
      <c r="FU49" s="48"/>
      <c r="FV49" s="347"/>
      <c r="FW49" s="347"/>
      <c r="FY49" s="347"/>
      <c r="FZ49" s="347"/>
      <c r="GA49" s="61"/>
      <c r="GB49" s="55"/>
      <c r="GC49" s="55"/>
      <c r="GD49" s="350"/>
      <c r="GE49" s="47"/>
      <c r="GF49" s="57"/>
      <c r="GG49" s="350"/>
      <c r="GH49" s="47"/>
      <c r="GI49" s="58"/>
      <c r="GJ49" s="47"/>
      <c r="GK49" s="47"/>
      <c r="GL49" s="47"/>
      <c r="GM49" s="47"/>
      <c r="GN49" s="59"/>
      <c r="GO49" s="47"/>
      <c r="GP49" s="47"/>
      <c r="GQ49" s="47"/>
      <c r="GR49" s="47"/>
      <c r="GS49" s="47"/>
      <c r="GT49" s="47"/>
      <c r="GU49" s="61"/>
      <c r="GV49" s="55"/>
      <c r="GW49" s="55"/>
      <c r="GX49" s="350"/>
      <c r="GY49" s="47"/>
      <c r="GZ49" s="57"/>
      <c r="HA49" s="350"/>
      <c r="HB49" s="47"/>
      <c r="HC49" s="58"/>
      <c r="HD49" s="47"/>
      <c r="HE49" s="47"/>
      <c r="HF49" s="47"/>
      <c r="HG49" s="47"/>
      <c r="HH49" s="59"/>
      <c r="HI49" s="47"/>
      <c r="HJ49" s="47"/>
      <c r="HK49" s="47"/>
      <c r="HL49" s="47"/>
      <c r="HM49" s="47"/>
      <c r="HN49" s="47"/>
      <c r="HO49" s="61"/>
      <c r="HP49" s="55"/>
      <c r="HQ49" s="55"/>
      <c r="HR49" s="350"/>
      <c r="HS49" s="47"/>
      <c r="HT49" s="57"/>
      <c r="HU49" s="350"/>
      <c r="HV49" s="47"/>
      <c r="HW49" s="58"/>
      <c r="HX49" s="47"/>
      <c r="HY49" s="47"/>
      <c r="HZ49" s="47"/>
      <c r="IA49" s="47"/>
      <c r="IB49" s="59"/>
      <c r="IC49" s="47"/>
      <c r="ID49" s="47"/>
      <c r="IE49" s="47"/>
      <c r="IF49" s="47"/>
      <c r="IG49" s="47"/>
      <c r="IH49" s="47"/>
      <c r="II49" s="61"/>
      <c r="IJ49" s="55"/>
      <c r="IK49" s="55"/>
      <c r="IL49" s="350"/>
      <c r="IM49" s="47"/>
      <c r="IN49" s="57"/>
      <c r="IO49" s="350"/>
      <c r="IP49" s="47"/>
      <c r="IQ49" s="58"/>
      <c r="IR49" s="47"/>
      <c r="IS49" s="47"/>
      <c r="IT49" s="47"/>
      <c r="IU49" s="47"/>
      <c r="IV49" s="59"/>
      <c r="IW49" s="47"/>
      <c r="IX49" s="47"/>
      <c r="IY49" s="47"/>
      <c r="IZ49" s="47"/>
      <c r="JA49" s="47"/>
      <c r="JB49" s="47"/>
    </row>
    <row r="50" spans="1:262" s="7" customFormat="1" ht="13.5" customHeight="1">
      <c r="A50" s="46" t="s">
        <v>344</v>
      </c>
      <c r="B50" s="47" t="e">
        <f>VLOOKUP(A50,#REF!,7,FALSE)&amp;"/_"&amp;VLOOKUP(A50,#REF!,11,FALSE)&amp;"_ ("&amp;VLOOKUP(A50,#REF!,8,FALSE)&amp;")"</f>
        <v>#REF!</v>
      </c>
      <c r="C50" s="6"/>
      <c r="E50" s="48"/>
      <c r="F50" s="339"/>
      <c r="G50" s="347"/>
      <c r="H50" s="47"/>
      <c r="I50" s="339"/>
      <c r="J50" s="347"/>
      <c r="K50" s="48"/>
      <c r="L50" s="347"/>
      <c r="M50" s="347"/>
      <c r="P50" s="51"/>
      <c r="Q50" s="48"/>
      <c r="R50" s="347"/>
      <c r="S50" s="347"/>
      <c r="U50" s="347"/>
      <c r="V50" s="347"/>
      <c r="W50" s="6"/>
      <c r="Y50" s="48"/>
      <c r="Z50" s="339"/>
      <c r="AA50" s="339"/>
      <c r="AB50" s="47"/>
      <c r="AC50" s="339"/>
      <c r="AD50" s="339"/>
      <c r="AE50" s="48"/>
      <c r="AF50" s="347"/>
      <c r="AG50" s="347"/>
      <c r="AJ50" s="51"/>
      <c r="AK50" s="48"/>
      <c r="AM50" s="347"/>
      <c r="AO50" s="347"/>
      <c r="AP50" s="347"/>
      <c r="AQ50" s="6"/>
      <c r="AS50" s="48">
        <v>2590</v>
      </c>
      <c r="AT50" s="339">
        <v>4.5999999999999999E-3</v>
      </c>
      <c r="AU50" s="339">
        <f t="shared" si="13"/>
        <v>4.5999999999999999E-3</v>
      </c>
      <c r="AV50" s="47">
        <v>0</v>
      </c>
      <c r="AW50" s="339">
        <v>0</v>
      </c>
      <c r="AX50" s="339">
        <f t="shared" si="14"/>
        <v>0</v>
      </c>
      <c r="AY50" s="48"/>
      <c r="AZ50" s="347"/>
      <c r="BA50" s="347"/>
      <c r="BD50" s="51"/>
      <c r="BE50" s="48"/>
      <c r="BF50" s="347"/>
      <c r="BG50" s="347"/>
      <c r="BI50" s="347"/>
      <c r="BJ50" s="347"/>
      <c r="BK50" s="6"/>
      <c r="BM50" s="48"/>
      <c r="BN50" s="339"/>
      <c r="BO50" s="339"/>
      <c r="BP50" s="47"/>
      <c r="BQ50" s="339"/>
      <c r="BR50" s="339"/>
      <c r="BS50" s="48"/>
      <c r="BT50" s="347"/>
      <c r="BU50" s="347"/>
      <c r="BX50" s="51"/>
      <c r="BY50" s="48"/>
      <c r="BZ50" s="347"/>
      <c r="CA50" s="347"/>
      <c r="CC50" s="347"/>
      <c r="CD50" s="347"/>
      <c r="CE50" s="48"/>
      <c r="CG50" s="48"/>
      <c r="CH50" s="339"/>
      <c r="CI50" s="339"/>
      <c r="CJ50" s="47"/>
      <c r="CK50" s="339"/>
      <c r="CL50" s="339"/>
      <c r="CM50" s="48"/>
      <c r="CN50" s="347"/>
      <c r="CO50" s="347"/>
      <c r="CR50" s="51"/>
      <c r="CS50" s="48"/>
      <c r="CT50" s="347"/>
      <c r="CU50" s="347"/>
      <c r="CW50" s="347"/>
      <c r="CX50" s="347"/>
      <c r="CY50" s="6"/>
      <c r="DA50" s="48"/>
      <c r="DB50" s="339"/>
      <c r="DC50" s="339"/>
      <c r="DD50" s="47"/>
      <c r="DE50" s="339"/>
      <c r="DF50" s="339"/>
      <c r="DG50" s="48"/>
      <c r="DH50" s="347"/>
      <c r="DI50" s="347"/>
      <c r="DL50" s="51"/>
      <c r="DM50" s="48"/>
      <c r="DN50" s="347"/>
      <c r="DO50" s="347"/>
      <c r="DQ50" s="347"/>
      <c r="DR50" s="347"/>
      <c r="DS50" s="6"/>
      <c r="DU50" s="48"/>
      <c r="DV50" s="339"/>
      <c r="DW50" s="339"/>
      <c r="DX50" s="47"/>
      <c r="DY50" s="339"/>
      <c r="DZ50" s="339"/>
      <c r="EA50" s="48"/>
      <c r="EC50" s="52"/>
      <c r="EF50" s="51"/>
      <c r="EG50" s="48"/>
      <c r="EH50" s="347"/>
      <c r="EI50" s="347"/>
      <c r="EK50" s="347"/>
      <c r="EL50" s="347"/>
      <c r="EM50" s="6"/>
      <c r="EO50" s="48"/>
      <c r="EP50" s="339"/>
      <c r="EQ50" s="339"/>
      <c r="ER50" s="47"/>
      <c r="ES50" s="339"/>
      <c r="ET50" s="339"/>
      <c r="EU50" s="48"/>
      <c r="EV50" s="347"/>
      <c r="EW50" s="347"/>
      <c r="EZ50" s="51"/>
      <c r="FA50" s="48"/>
      <c r="FB50" s="347"/>
      <c r="FC50" s="347"/>
      <c r="FE50" s="347"/>
      <c r="FF50" s="347"/>
      <c r="FG50" s="6"/>
      <c r="FI50" s="48"/>
      <c r="FJ50" s="339"/>
      <c r="FK50" s="339"/>
      <c r="FL50" s="47"/>
      <c r="FM50" s="339"/>
      <c r="FN50" s="339"/>
      <c r="FO50" s="48"/>
      <c r="FP50" s="347"/>
      <c r="FQ50" s="347"/>
      <c r="FT50" s="51"/>
      <c r="FU50" s="48"/>
      <c r="FV50" s="347"/>
      <c r="FW50" s="347"/>
      <c r="FY50" s="347"/>
      <c r="FZ50" s="347"/>
      <c r="GA50" s="61"/>
      <c r="GB50" s="55"/>
      <c r="GC50" s="55"/>
      <c r="GD50" s="350"/>
      <c r="GE50" s="47"/>
      <c r="GF50" s="57"/>
      <c r="GG50" s="350"/>
      <c r="GH50" s="47"/>
      <c r="GI50" s="58"/>
      <c r="GJ50" s="47"/>
      <c r="GK50" s="47"/>
      <c r="GL50" s="47"/>
      <c r="GM50" s="47"/>
      <c r="GN50" s="59"/>
      <c r="GO50" s="47"/>
      <c r="GP50" s="47"/>
      <c r="GQ50" s="47"/>
      <c r="GR50" s="47"/>
      <c r="GS50" s="47"/>
      <c r="GT50" s="47"/>
      <c r="GU50" s="61"/>
      <c r="GV50" s="55"/>
      <c r="GW50" s="55"/>
      <c r="GX50" s="350"/>
      <c r="GY50" s="47"/>
      <c r="GZ50" s="57"/>
      <c r="HA50" s="350"/>
      <c r="HB50" s="47"/>
      <c r="HC50" s="58"/>
      <c r="HD50" s="47"/>
      <c r="HE50" s="47"/>
      <c r="HF50" s="47"/>
      <c r="HG50" s="47"/>
      <c r="HH50" s="59"/>
      <c r="HI50" s="47"/>
      <c r="HJ50" s="47"/>
      <c r="HK50" s="47"/>
      <c r="HL50" s="47"/>
      <c r="HM50" s="47"/>
      <c r="HN50" s="47"/>
      <c r="HO50" s="61"/>
      <c r="HP50" s="55"/>
      <c r="HQ50" s="55"/>
      <c r="HR50" s="350"/>
      <c r="HS50" s="47"/>
      <c r="HT50" s="57"/>
      <c r="HU50" s="350"/>
      <c r="HV50" s="47"/>
      <c r="HW50" s="58"/>
      <c r="HX50" s="47"/>
      <c r="HY50" s="47"/>
      <c r="HZ50" s="47"/>
      <c r="IA50" s="47"/>
      <c r="IB50" s="59"/>
      <c r="IC50" s="47"/>
      <c r="ID50" s="47"/>
      <c r="IE50" s="47"/>
      <c r="IF50" s="47"/>
      <c r="IG50" s="47"/>
      <c r="IH50" s="47"/>
      <c r="II50" s="61"/>
      <c r="IJ50" s="55"/>
      <c r="IK50" s="55"/>
      <c r="IL50" s="350"/>
      <c r="IM50" s="47"/>
      <c r="IN50" s="57"/>
      <c r="IO50" s="350"/>
      <c r="IP50" s="47"/>
      <c r="IQ50" s="58"/>
      <c r="IR50" s="47"/>
      <c r="IS50" s="47"/>
      <c r="IT50" s="47"/>
      <c r="IU50" s="47"/>
      <c r="IV50" s="59"/>
      <c r="IW50" s="47"/>
      <c r="IX50" s="47"/>
      <c r="IY50" s="47"/>
      <c r="IZ50" s="47"/>
      <c r="JA50" s="47"/>
      <c r="JB50" s="47"/>
    </row>
    <row r="51" spans="1:262" s="7" customFormat="1" ht="13.5" customHeight="1">
      <c r="A51" s="46" t="s">
        <v>1481</v>
      </c>
      <c r="B51" s="47" t="e">
        <f>VLOOKUP(A51,#REF!,7,FALSE)&amp;"/_"&amp;VLOOKUP(A51,#REF!,11,FALSE)&amp;"_ ("&amp;VLOOKUP(A51,#REF!,8,FALSE)&amp;")"</f>
        <v>#REF!</v>
      </c>
      <c r="C51" s="6"/>
      <c r="E51" s="48"/>
      <c r="F51" s="339"/>
      <c r="G51" s="347"/>
      <c r="H51" s="47"/>
      <c r="I51" s="339"/>
      <c r="J51" s="347"/>
      <c r="K51" s="48"/>
      <c r="L51" s="347"/>
      <c r="M51" s="347"/>
      <c r="P51" s="51"/>
      <c r="Q51" s="48"/>
      <c r="R51" s="347"/>
      <c r="S51" s="347"/>
      <c r="U51" s="347"/>
      <c r="V51" s="347"/>
      <c r="W51" s="6"/>
      <c r="Y51" s="48"/>
      <c r="Z51" s="339"/>
      <c r="AA51" s="339"/>
      <c r="AB51" s="47"/>
      <c r="AC51" s="339"/>
      <c r="AD51" s="339"/>
      <c r="AE51" s="48"/>
      <c r="AF51" s="347"/>
      <c r="AG51" s="347"/>
      <c r="AJ51" s="51"/>
      <c r="AK51" s="48"/>
      <c r="AM51" s="347"/>
      <c r="AO51" s="347"/>
      <c r="AP51" s="347"/>
      <c r="AQ51" s="6"/>
      <c r="AS51" s="48">
        <v>2405</v>
      </c>
      <c r="AT51" s="339">
        <v>4.1999999999999997E-3</v>
      </c>
      <c r="AU51" s="339">
        <f t="shared" si="13"/>
        <v>4.1999999999999997E-3</v>
      </c>
      <c r="AV51" s="47">
        <v>0</v>
      </c>
      <c r="AW51" s="339">
        <v>0</v>
      </c>
      <c r="AX51" s="339">
        <f t="shared" si="14"/>
        <v>0</v>
      </c>
      <c r="AY51" s="48"/>
      <c r="AZ51" s="347"/>
      <c r="BA51" s="347"/>
      <c r="BD51" s="51"/>
      <c r="BE51" s="48"/>
      <c r="BF51" s="347"/>
      <c r="BG51" s="347"/>
      <c r="BI51" s="347"/>
      <c r="BJ51" s="347"/>
      <c r="BK51" s="6"/>
      <c r="BM51" s="48"/>
      <c r="BN51" s="339"/>
      <c r="BO51" s="339"/>
      <c r="BP51" s="47"/>
      <c r="BQ51" s="339"/>
      <c r="BR51" s="339"/>
      <c r="BS51" s="48"/>
      <c r="BT51" s="347"/>
      <c r="BU51" s="347"/>
      <c r="BX51" s="51"/>
      <c r="BY51" s="48"/>
      <c r="BZ51" s="347"/>
      <c r="CA51" s="347"/>
      <c r="CC51" s="347"/>
      <c r="CD51" s="347"/>
      <c r="CE51" s="48"/>
      <c r="CG51" s="48"/>
      <c r="CH51" s="339"/>
      <c r="CI51" s="339"/>
      <c r="CJ51" s="47"/>
      <c r="CK51" s="339"/>
      <c r="CL51" s="339"/>
      <c r="CM51" s="48"/>
      <c r="CN51" s="347"/>
      <c r="CO51" s="347"/>
      <c r="CR51" s="51"/>
      <c r="CS51" s="48"/>
      <c r="CT51" s="347"/>
      <c r="CU51" s="347"/>
      <c r="CW51" s="347"/>
      <c r="CX51" s="347"/>
      <c r="CY51" s="6"/>
      <c r="DA51" s="48"/>
      <c r="DB51" s="339"/>
      <c r="DC51" s="339"/>
      <c r="DD51" s="47"/>
      <c r="DE51" s="339"/>
      <c r="DF51" s="339"/>
      <c r="DG51" s="48"/>
      <c r="DH51" s="347"/>
      <c r="DI51" s="347"/>
      <c r="DL51" s="51"/>
      <c r="DM51" s="48"/>
      <c r="DN51" s="347"/>
      <c r="DO51" s="347"/>
      <c r="DQ51" s="347"/>
      <c r="DR51" s="347"/>
      <c r="DS51" s="6"/>
      <c r="DU51" s="48"/>
      <c r="DV51" s="339"/>
      <c r="DW51" s="339"/>
      <c r="DX51" s="47"/>
      <c r="DY51" s="339"/>
      <c r="DZ51" s="339"/>
      <c r="EA51" s="48"/>
      <c r="EC51" s="52"/>
      <c r="EF51" s="51"/>
      <c r="EG51" s="48"/>
      <c r="EH51" s="347"/>
      <c r="EI51" s="347"/>
      <c r="EK51" s="347"/>
      <c r="EL51" s="347"/>
      <c r="EM51" s="6"/>
      <c r="EO51" s="48"/>
      <c r="EP51" s="339"/>
      <c r="EQ51" s="339"/>
      <c r="ER51" s="47"/>
      <c r="ES51" s="339"/>
      <c r="ET51" s="339"/>
      <c r="EU51" s="48"/>
      <c r="EV51" s="347"/>
      <c r="EW51" s="347"/>
      <c r="EZ51" s="51"/>
      <c r="FA51" s="48"/>
      <c r="FB51" s="347"/>
      <c r="FC51" s="347"/>
      <c r="FE51" s="347"/>
      <c r="FF51" s="347"/>
      <c r="FG51" s="6"/>
      <c r="FI51" s="48"/>
      <c r="FJ51" s="339"/>
      <c r="FK51" s="339"/>
      <c r="FL51" s="47"/>
      <c r="FM51" s="339"/>
      <c r="FN51" s="339"/>
      <c r="FO51" s="48"/>
      <c r="FP51" s="347"/>
      <c r="FQ51" s="347"/>
      <c r="FT51" s="51"/>
      <c r="FU51" s="48"/>
      <c r="FV51" s="347"/>
      <c r="FW51" s="347"/>
      <c r="FY51" s="347"/>
      <c r="FZ51" s="347"/>
      <c r="GA51" s="61"/>
      <c r="GB51" s="55"/>
      <c r="GC51" s="55"/>
      <c r="GD51" s="62"/>
      <c r="GE51" s="47"/>
      <c r="GF51" s="55"/>
      <c r="GG51" s="350"/>
      <c r="GH51" s="47"/>
      <c r="GI51" s="58"/>
      <c r="GJ51" s="47"/>
      <c r="GK51" s="47"/>
      <c r="GL51" s="47"/>
      <c r="GM51" s="47"/>
      <c r="GN51" s="59"/>
      <c r="GO51" s="47"/>
      <c r="GP51" s="47"/>
      <c r="GQ51" s="47"/>
      <c r="GR51" s="47"/>
      <c r="GS51" s="47"/>
      <c r="GT51" s="47"/>
      <c r="GU51" s="61"/>
      <c r="GV51" s="55"/>
      <c r="GW51" s="55"/>
      <c r="GX51" s="62"/>
      <c r="GY51" s="47"/>
      <c r="GZ51" s="55"/>
      <c r="HA51" s="350"/>
      <c r="HB51" s="47"/>
      <c r="HC51" s="58"/>
      <c r="HD51" s="47"/>
      <c r="HE51" s="47"/>
      <c r="HF51" s="47"/>
      <c r="HG51" s="47"/>
      <c r="HH51" s="59"/>
      <c r="HI51" s="47"/>
      <c r="HJ51" s="47"/>
      <c r="HK51" s="47"/>
      <c r="HL51" s="47"/>
      <c r="HM51" s="47"/>
      <c r="HN51" s="47"/>
      <c r="HO51" s="61"/>
      <c r="HP51" s="55"/>
      <c r="HQ51" s="55"/>
      <c r="HR51" s="62"/>
      <c r="HS51" s="47"/>
      <c r="HT51" s="55"/>
      <c r="HU51" s="350"/>
      <c r="HV51" s="47"/>
      <c r="HW51" s="58"/>
      <c r="HX51" s="47"/>
      <c r="HY51" s="47"/>
      <c r="HZ51" s="47"/>
      <c r="IA51" s="47"/>
      <c r="IB51" s="59"/>
      <c r="IC51" s="47"/>
      <c r="ID51" s="47"/>
      <c r="IE51" s="47"/>
      <c r="IF51" s="47"/>
      <c r="IG51" s="47"/>
      <c r="IH51" s="47"/>
      <c r="II51" s="61"/>
      <c r="IJ51" s="55"/>
      <c r="IK51" s="55"/>
      <c r="IL51" s="62"/>
      <c r="IM51" s="47"/>
      <c r="IN51" s="55"/>
      <c r="IO51" s="350"/>
      <c r="IP51" s="47"/>
      <c r="IQ51" s="58"/>
      <c r="IR51" s="47"/>
      <c r="IS51" s="47"/>
      <c r="IT51" s="47"/>
      <c r="IU51" s="47"/>
      <c r="IV51" s="59"/>
      <c r="IW51" s="47"/>
      <c r="IX51" s="47"/>
      <c r="IY51" s="47"/>
      <c r="IZ51" s="47"/>
      <c r="JA51" s="47"/>
      <c r="JB51" s="47"/>
    </row>
    <row r="52" spans="1:262" s="7" customFormat="1" ht="13.5" customHeight="1">
      <c r="A52" s="46" t="s">
        <v>1482</v>
      </c>
      <c r="B52" s="47" t="e">
        <f>VLOOKUP(A52,#REF!,7,FALSE)&amp;"/_"&amp;VLOOKUP(A52,#REF!,11,FALSE)&amp;"_ ("&amp;VLOOKUP(A52,#REF!,8,FALSE)&amp;")"</f>
        <v>#REF!</v>
      </c>
      <c r="C52" s="6"/>
      <c r="E52" s="48"/>
      <c r="F52" s="339"/>
      <c r="G52" s="347"/>
      <c r="H52" s="47"/>
      <c r="I52" s="339"/>
      <c r="J52" s="347"/>
      <c r="K52" s="48"/>
      <c r="L52" s="347"/>
      <c r="M52" s="347"/>
      <c r="P52" s="51"/>
      <c r="Q52" s="48"/>
      <c r="R52" s="347"/>
      <c r="S52" s="347"/>
      <c r="U52" s="347"/>
      <c r="V52" s="347"/>
      <c r="W52" s="6"/>
      <c r="Y52" s="48"/>
      <c r="Z52" s="339"/>
      <c r="AA52" s="339"/>
      <c r="AB52" s="47"/>
      <c r="AC52" s="339"/>
      <c r="AD52" s="339"/>
      <c r="AE52" s="48"/>
      <c r="AF52" s="347"/>
      <c r="AG52" s="347"/>
      <c r="AJ52" s="51"/>
      <c r="AK52" s="48"/>
      <c r="AM52" s="347"/>
      <c r="AO52" s="347"/>
      <c r="AP52" s="347"/>
      <c r="AQ52" s="6"/>
      <c r="AS52" s="48">
        <v>1769</v>
      </c>
      <c r="AT52" s="339">
        <v>3.0999999999999999E-3</v>
      </c>
      <c r="AU52" s="339">
        <f t="shared" si="13"/>
        <v>3.0999999999999999E-3</v>
      </c>
      <c r="AV52" s="47">
        <v>0</v>
      </c>
      <c r="AW52" s="339">
        <v>0</v>
      </c>
      <c r="AX52" s="339">
        <f t="shared" si="14"/>
        <v>0</v>
      </c>
      <c r="AY52" s="48"/>
      <c r="AZ52" s="347"/>
      <c r="BA52" s="347"/>
      <c r="BD52" s="51"/>
      <c r="BE52" s="48"/>
      <c r="BF52" s="347"/>
      <c r="BG52" s="347"/>
      <c r="BI52" s="347"/>
      <c r="BJ52" s="347"/>
      <c r="BK52" s="6"/>
      <c r="BM52" s="48"/>
      <c r="BN52" s="339"/>
      <c r="BO52" s="339"/>
      <c r="BP52" s="47"/>
      <c r="BQ52" s="339"/>
      <c r="BR52" s="339"/>
      <c r="BS52" s="48"/>
      <c r="BT52" s="347"/>
      <c r="BU52" s="347"/>
      <c r="BX52" s="51"/>
      <c r="BY52" s="48"/>
      <c r="BZ52" s="347"/>
      <c r="CA52" s="347"/>
      <c r="CC52" s="347"/>
      <c r="CD52" s="347"/>
      <c r="CE52" s="48"/>
      <c r="CG52" s="48"/>
      <c r="CH52" s="339"/>
      <c r="CI52" s="339"/>
      <c r="CJ52" s="47"/>
      <c r="CK52" s="339"/>
      <c r="CL52" s="339"/>
      <c r="CM52" s="48"/>
      <c r="CN52" s="347"/>
      <c r="CO52" s="347"/>
      <c r="CR52" s="51"/>
      <c r="CS52" s="48"/>
      <c r="CT52" s="347"/>
      <c r="CU52" s="347"/>
      <c r="CW52" s="347"/>
      <c r="CX52" s="347"/>
      <c r="CY52" s="6"/>
      <c r="DA52" s="48"/>
      <c r="DB52" s="339"/>
      <c r="DC52" s="339"/>
      <c r="DD52" s="47"/>
      <c r="DE52" s="339"/>
      <c r="DF52" s="339"/>
      <c r="DG52" s="48"/>
      <c r="DH52" s="347"/>
      <c r="DI52" s="347"/>
      <c r="DL52" s="51"/>
      <c r="DM52" s="48"/>
      <c r="DN52" s="347"/>
      <c r="DO52" s="347"/>
      <c r="DQ52" s="347"/>
      <c r="DR52" s="347"/>
      <c r="DS52" s="6"/>
      <c r="DU52" s="48"/>
      <c r="DV52" s="339"/>
      <c r="DW52" s="339"/>
      <c r="DX52" s="47"/>
      <c r="DY52" s="339"/>
      <c r="DZ52" s="339"/>
      <c r="EA52" s="48"/>
      <c r="EC52" s="52"/>
      <c r="EF52" s="51"/>
      <c r="EG52" s="48"/>
      <c r="EH52" s="347"/>
      <c r="EI52" s="347"/>
      <c r="EK52" s="347"/>
      <c r="EL52" s="347"/>
      <c r="EM52" s="6"/>
      <c r="EO52" s="48"/>
      <c r="EP52" s="339"/>
      <c r="EQ52" s="339"/>
      <c r="ER52" s="47"/>
      <c r="ES52" s="339"/>
      <c r="ET52" s="339"/>
      <c r="EU52" s="48"/>
      <c r="EV52" s="347"/>
      <c r="EW52" s="347"/>
      <c r="EZ52" s="51"/>
      <c r="FA52" s="48"/>
      <c r="FB52" s="347"/>
      <c r="FC52" s="347"/>
      <c r="FE52" s="347"/>
      <c r="FF52" s="347"/>
      <c r="FG52" s="6"/>
      <c r="FI52" s="48"/>
      <c r="FJ52" s="339"/>
      <c r="FK52" s="339"/>
      <c r="FL52" s="47"/>
      <c r="FM52" s="339"/>
      <c r="FN52" s="339"/>
      <c r="FO52" s="48"/>
      <c r="FP52" s="347"/>
      <c r="FQ52" s="347"/>
      <c r="FT52" s="51"/>
      <c r="FU52" s="48"/>
      <c r="FV52" s="347"/>
      <c r="FW52" s="347"/>
      <c r="FY52" s="347"/>
      <c r="FZ52" s="347"/>
      <c r="GA52" s="61"/>
      <c r="GB52" s="55"/>
      <c r="GC52" s="55"/>
      <c r="GD52" s="62"/>
      <c r="GE52" s="47"/>
      <c r="GF52" s="55"/>
      <c r="GG52" s="350"/>
      <c r="GH52" s="47"/>
      <c r="GI52" s="58"/>
      <c r="GJ52" s="47"/>
      <c r="GK52" s="47"/>
      <c r="GL52" s="47"/>
      <c r="GM52" s="47"/>
      <c r="GN52" s="59"/>
      <c r="GO52" s="47"/>
      <c r="GP52" s="47"/>
      <c r="GQ52" s="47"/>
      <c r="GR52" s="47"/>
      <c r="GS52" s="47"/>
      <c r="GT52" s="47"/>
      <c r="GU52" s="61"/>
      <c r="GV52" s="55"/>
      <c r="GW52" s="55"/>
      <c r="GX52" s="62"/>
      <c r="GY52" s="47"/>
      <c r="GZ52" s="55"/>
      <c r="HA52" s="350"/>
      <c r="HB52" s="47"/>
      <c r="HC52" s="58"/>
      <c r="HD52" s="47"/>
      <c r="HE52" s="47"/>
      <c r="HF52" s="47"/>
      <c r="HG52" s="47"/>
      <c r="HH52" s="59"/>
      <c r="HI52" s="47"/>
      <c r="HJ52" s="47"/>
      <c r="HK52" s="47"/>
      <c r="HL52" s="47"/>
      <c r="HM52" s="47"/>
      <c r="HN52" s="47"/>
      <c r="HO52" s="61"/>
      <c r="HP52" s="55"/>
      <c r="HQ52" s="55"/>
      <c r="HR52" s="62"/>
      <c r="HS52" s="47"/>
      <c r="HT52" s="55"/>
      <c r="HU52" s="350"/>
      <c r="HV52" s="47"/>
      <c r="HW52" s="58"/>
      <c r="HX52" s="47"/>
      <c r="HY52" s="47"/>
      <c r="HZ52" s="47"/>
      <c r="IA52" s="47"/>
      <c r="IB52" s="59"/>
      <c r="IC52" s="47"/>
      <c r="ID52" s="47"/>
      <c r="IE52" s="47"/>
      <c r="IF52" s="47"/>
      <c r="IG52" s="47"/>
      <c r="IH52" s="47"/>
      <c r="II52" s="61"/>
      <c r="IJ52" s="55"/>
      <c r="IK52" s="55"/>
      <c r="IL52" s="62"/>
      <c r="IM52" s="47"/>
      <c r="IN52" s="55"/>
      <c r="IO52" s="350"/>
      <c r="IP52" s="47"/>
      <c r="IQ52" s="58"/>
      <c r="IR52" s="47"/>
      <c r="IS52" s="47"/>
      <c r="IT52" s="47"/>
      <c r="IU52" s="47"/>
      <c r="IV52" s="59"/>
      <c r="IW52" s="47"/>
      <c r="IX52" s="47"/>
      <c r="IY52" s="47"/>
      <c r="IZ52" s="47"/>
      <c r="JA52" s="47"/>
      <c r="JB52" s="47"/>
    </row>
    <row r="53" spans="1:262" s="7" customFormat="1" ht="13.5" customHeight="1">
      <c r="A53" s="46" t="s">
        <v>1483</v>
      </c>
      <c r="B53" s="47" t="e">
        <f>VLOOKUP(A53,#REF!,7,FALSE)&amp;"/_"&amp;VLOOKUP(A53,#REF!,11,FALSE)&amp;"_ ("&amp;VLOOKUP(A53,#REF!,8,FALSE)&amp;")"</f>
        <v>#REF!</v>
      </c>
      <c r="C53" s="6"/>
      <c r="E53" s="48"/>
      <c r="F53" s="339"/>
      <c r="G53" s="347"/>
      <c r="H53" s="47"/>
      <c r="I53" s="339"/>
      <c r="J53" s="347"/>
      <c r="K53" s="48"/>
      <c r="L53" s="347"/>
      <c r="M53" s="347"/>
      <c r="P53" s="51"/>
      <c r="Q53" s="48"/>
      <c r="R53" s="347"/>
      <c r="S53" s="347"/>
      <c r="U53" s="347"/>
      <c r="V53" s="347"/>
      <c r="W53" s="6"/>
      <c r="Y53" s="48"/>
      <c r="Z53" s="339"/>
      <c r="AA53" s="339"/>
      <c r="AB53" s="47"/>
      <c r="AC53" s="339"/>
      <c r="AD53" s="339"/>
      <c r="AE53" s="48"/>
      <c r="AF53" s="347"/>
      <c r="AG53" s="347"/>
      <c r="AJ53" s="51"/>
      <c r="AK53" s="48"/>
      <c r="AM53" s="347"/>
      <c r="AO53" s="347"/>
      <c r="AP53" s="347"/>
      <c r="AQ53" s="6"/>
      <c r="AS53" s="48">
        <v>1311</v>
      </c>
      <c r="AT53" s="339">
        <v>2.3E-3</v>
      </c>
      <c r="AU53" s="339">
        <f t="shared" si="13"/>
        <v>2.3E-3</v>
      </c>
      <c r="AV53" s="47">
        <v>0</v>
      </c>
      <c r="AW53" s="339">
        <v>0</v>
      </c>
      <c r="AX53" s="339">
        <f t="shared" si="14"/>
        <v>0</v>
      </c>
      <c r="AY53" s="48"/>
      <c r="AZ53" s="347"/>
      <c r="BA53" s="347"/>
      <c r="BD53" s="51"/>
      <c r="BE53" s="48"/>
      <c r="BF53" s="347"/>
      <c r="BG53" s="347"/>
      <c r="BI53" s="347"/>
      <c r="BJ53" s="347"/>
      <c r="BK53" s="6"/>
      <c r="BM53" s="48"/>
      <c r="BN53" s="339"/>
      <c r="BO53" s="339"/>
      <c r="BP53" s="47"/>
      <c r="BQ53" s="339"/>
      <c r="BR53" s="339"/>
      <c r="BS53" s="48"/>
      <c r="BT53" s="347"/>
      <c r="BU53" s="347"/>
      <c r="BX53" s="51"/>
      <c r="BY53" s="48"/>
      <c r="BZ53" s="347"/>
      <c r="CA53" s="347"/>
      <c r="CC53" s="347"/>
      <c r="CD53" s="347"/>
      <c r="CE53" s="48"/>
      <c r="CG53" s="48"/>
      <c r="CH53" s="339"/>
      <c r="CI53" s="339"/>
      <c r="CJ53" s="47"/>
      <c r="CK53" s="339"/>
      <c r="CL53" s="339"/>
      <c r="CM53" s="48"/>
      <c r="CN53" s="347"/>
      <c r="CO53" s="347"/>
      <c r="CR53" s="51"/>
      <c r="CS53" s="48"/>
      <c r="CT53" s="347"/>
      <c r="CU53" s="347"/>
      <c r="CW53" s="347"/>
      <c r="CX53" s="347"/>
      <c r="CY53" s="6"/>
      <c r="DA53" s="48"/>
      <c r="DB53" s="339"/>
      <c r="DC53" s="339"/>
      <c r="DD53" s="47"/>
      <c r="DE53" s="339"/>
      <c r="DF53" s="339"/>
      <c r="DG53" s="48"/>
      <c r="DH53" s="347"/>
      <c r="DI53" s="347"/>
      <c r="DL53" s="51"/>
      <c r="DM53" s="48"/>
      <c r="DN53" s="347"/>
      <c r="DO53" s="347"/>
      <c r="DQ53" s="347"/>
      <c r="DR53" s="347"/>
      <c r="DS53" s="6"/>
      <c r="DU53" s="48"/>
      <c r="DV53" s="339"/>
      <c r="DW53" s="339"/>
      <c r="DX53" s="47"/>
      <c r="DY53" s="339"/>
      <c r="DZ53" s="339"/>
      <c r="EA53" s="48"/>
      <c r="EC53" s="52"/>
      <c r="EF53" s="51"/>
      <c r="EG53" s="48"/>
      <c r="EH53" s="347"/>
      <c r="EI53" s="347"/>
      <c r="EK53" s="347"/>
      <c r="EL53" s="347"/>
      <c r="EM53" s="6"/>
      <c r="EO53" s="48"/>
      <c r="EP53" s="339"/>
      <c r="EQ53" s="339"/>
      <c r="ER53" s="47"/>
      <c r="ES53" s="339"/>
      <c r="ET53" s="339"/>
      <c r="EU53" s="48"/>
      <c r="EV53" s="347"/>
      <c r="EW53" s="347"/>
      <c r="EZ53" s="51"/>
      <c r="FA53" s="48"/>
      <c r="FB53" s="347"/>
      <c r="FC53" s="347"/>
      <c r="FE53" s="347"/>
      <c r="FF53" s="347"/>
      <c r="FG53" s="6"/>
      <c r="FI53" s="48"/>
      <c r="FJ53" s="339"/>
      <c r="FK53" s="339"/>
      <c r="FL53" s="47"/>
      <c r="FM53" s="339"/>
      <c r="FN53" s="339"/>
      <c r="FO53" s="48"/>
      <c r="FP53" s="347"/>
      <c r="FQ53" s="347"/>
      <c r="FT53" s="51"/>
      <c r="FU53" s="48"/>
      <c r="FV53" s="347"/>
      <c r="FW53" s="347"/>
      <c r="FY53" s="347"/>
      <c r="FZ53" s="347"/>
      <c r="GA53" s="63"/>
      <c r="GB53" s="55"/>
      <c r="GC53" s="350"/>
      <c r="GD53" s="57"/>
      <c r="GE53" s="350"/>
      <c r="GF53" s="55"/>
      <c r="GG53" s="350"/>
      <c r="GH53" s="350"/>
      <c r="GI53" s="64"/>
      <c r="GJ53" s="350"/>
      <c r="GN53" s="51"/>
      <c r="GS53" s="57"/>
      <c r="GT53" s="350"/>
      <c r="GU53" s="63"/>
      <c r="GV53" s="55"/>
      <c r="GW53" s="350"/>
      <c r="GX53" s="57"/>
      <c r="GY53" s="350"/>
      <c r="GZ53" s="55"/>
      <c r="HA53" s="350"/>
      <c r="HB53" s="350"/>
      <c r="HC53" s="64"/>
      <c r="HD53" s="350"/>
      <c r="HH53" s="51"/>
      <c r="HM53" s="57"/>
      <c r="HN53" s="350"/>
      <c r="HO53" s="63"/>
      <c r="HP53" s="55"/>
      <c r="HQ53" s="350"/>
      <c r="HR53" s="57"/>
      <c r="HS53" s="350"/>
      <c r="HT53" s="55"/>
      <c r="HU53" s="350"/>
      <c r="HV53" s="350"/>
      <c r="HW53" s="64"/>
      <c r="HX53" s="350"/>
      <c r="IB53" s="51"/>
      <c r="IG53" s="57"/>
      <c r="IH53" s="350"/>
      <c r="II53" s="63"/>
      <c r="IJ53" s="55"/>
      <c r="IK53" s="350"/>
      <c r="IL53" s="57"/>
      <c r="IM53" s="350"/>
      <c r="IN53" s="55"/>
      <c r="IO53" s="350"/>
      <c r="IP53" s="350"/>
      <c r="IQ53" s="64"/>
      <c r="IR53" s="350"/>
      <c r="IV53" s="51"/>
      <c r="JA53" s="57"/>
      <c r="JB53" s="350"/>
    </row>
    <row r="54" spans="1:262" s="7" customFormat="1" ht="13.5" customHeight="1">
      <c r="A54" s="46" t="s">
        <v>1484</v>
      </c>
      <c r="B54" s="47" t="e">
        <f>VLOOKUP(A54,#REF!,7,FALSE)&amp;"/_"&amp;VLOOKUP(A54,#REF!,11,FALSE)&amp;"_ ("&amp;VLOOKUP(A54,#REF!,8,FALSE)&amp;")"</f>
        <v>#REF!</v>
      </c>
      <c r="C54" s="6"/>
      <c r="E54" s="48"/>
      <c r="F54" s="339"/>
      <c r="G54" s="347"/>
      <c r="H54" s="47"/>
      <c r="I54" s="339"/>
      <c r="J54" s="347"/>
      <c r="K54" s="48"/>
      <c r="L54" s="347"/>
      <c r="M54" s="347"/>
      <c r="P54" s="51"/>
      <c r="Q54" s="48"/>
      <c r="R54" s="347"/>
      <c r="S54" s="347"/>
      <c r="U54" s="347"/>
      <c r="V54" s="347"/>
      <c r="W54" s="6"/>
      <c r="Y54" s="48"/>
      <c r="Z54" s="339"/>
      <c r="AA54" s="339"/>
      <c r="AB54" s="47"/>
      <c r="AC54" s="339"/>
      <c r="AD54" s="339"/>
      <c r="AE54" s="48"/>
      <c r="AF54" s="347"/>
      <c r="AG54" s="347"/>
      <c r="AJ54" s="51"/>
      <c r="AK54" s="48"/>
      <c r="AM54" s="347"/>
      <c r="AO54" s="347"/>
      <c r="AP54" s="347"/>
      <c r="AQ54" s="6"/>
      <c r="AS54" s="48">
        <v>1273</v>
      </c>
      <c r="AT54" s="339">
        <v>2.2000000000000001E-3</v>
      </c>
      <c r="AU54" s="339">
        <f t="shared" si="13"/>
        <v>2.2000000000000001E-3</v>
      </c>
      <c r="AV54" s="47">
        <v>0</v>
      </c>
      <c r="AW54" s="339">
        <v>0</v>
      </c>
      <c r="AX54" s="339">
        <f t="shared" si="14"/>
        <v>0</v>
      </c>
      <c r="AY54" s="48"/>
      <c r="AZ54" s="347"/>
      <c r="BA54" s="347"/>
      <c r="BD54" s="51"/>
      <c r="BE54" s="48"/>
      <c r="BF54" s="347"/>
      <c r="BG54" s="347"/>
      <c r="BI54" s="347"/>
      <c r="BJ54" s="347"/>
      <c r="BK54" s="6"/>
      <c r="BM54" s="48"/>
      <c r="BN54" s="339"/>
      <c r="BO54" s="339"/>
      <c r="BP54" s="47"/>
      <c r="BQ54" s="339"/>
      <c r="BR54" s="339"/>
      <c r="BS54" s="48"/>
      <c r="BT54" s="347"/>
      <c r="BU54" s="347"/>
      <c r="BX54" s="51"/>
      <c r="BY54" s="48"/>
      <c r="BZ54" s="347"/>
      <c r="CA54" s="347"/>
      <c r="CC54" s="347"/>
      <c r="CD54" s="347"/>
      <c r="CE54" s="48"/>
      <c r="CG54" s="48"/>
      <c r="CH54" s="339"/>
      <c r="CI54" s="339"/>
      <c r="CJ54" s="47"/>
      <c r="CK54" s="339"/>
      <c r="CL54" s="339"/>
      <c r="CM54" s="48"/>
      <c r="CN54" s="347"/>
      <c r="CO54" s="347"/>
      <c r="CR54" s="51"/>
      <c r="CS54" s="48"/>
      <c r="CT54" s="347"/>
      <c r="CU54" s="347"/>
      <c r="CW54" s="347"/>
      <c r="CX54" s="347"/>
      <c r="CY54" s="6"/>
      <c r="DA54" s="48"/>
      <c r="DB54" s="339"/>
      <c r="DC54" s="339"/>
      <c r="DD54" s="47"/>
      <c r="DE54" s="339"/>
      <c r="DF54" s="339"/>
      <c r="DG54" s="48"/>
      <c r="DH54" s="347"/>
      <c r="DI54" s="347"/>
      <c r="DL54" s="51"/>
      <c r="DM54" s="48"/>
      <c r="DN54" s="347"/>
      <c r="DO54" s="347"/>
      <c r="DQ54" s="347"/>
      <c r="DR54" s="347"/>
      <c r="DS54" s="6"/>
      <c r="DU54" s="48"/>
      <c r="DV54" s="339"/>
      <c r="DW54" s="339"/>
      <c r="DX54" s="47"/>
      <c r="DY54" s="339"/>
      <c r="DZ54" s="339"/>
      <c r="EA54" s="48"/>
      <c r="EC54" s="52"/>
      <c r="EF54" s="51"/>
      <c r="EG54" s="48"/>
      <c r="EH54" s="347"/>
      <c r="EI54" s="347"/>
      <c r="EK54" s="347"/>
      <c r="EL54" s="347"/>
      <c r="EM54" s="6"/>
      <c r="EO54" s="48"/>
      <c r="EP54" s="339"/>
      <c r="EQ54" s="339"/>
      <c r="ER54" s="47"/>
      <c r="ES54" s="339"/>
      <c r="ET54" s="339"/>
      <c r="EU54" s="48"/>
      <c r="EV54" s="347"/>
      <c r="EW54" s="347"/>
      <c r="EZ54" s="51"/>
      <c r="FA54" s="48"/>
      <c r="FB54" s="347"/>
      <c r="FC54" s="347"/>
      <c r="FE54" s="347"/>
      <c r="FF54" s="347"/>
      <c r="FG54" s="6"/>
      <c r="FI54" s="48"/>
      <c r="FJ54" s="339"/>
      <c r="FK54" s="339"/>
      <c r="FL54" s="47"/>
      <c r="FM54" s="339"/>
      <c r="FN54" s="339"/>
      <c r="FO54" s="48"/>
      <c r="FP54" s="347"/>
      <c r="FQ54" s="347"/>
      <c r="FT54" s="51"/>
      <c r="FU54" s="48"/>
      <c r="FV54" s="347"/>
      <c r="FW54" s="347"/>
      <c r="FY54" s="347"/>
      <c r="FZ54" s="347"/>
      <c r="GA54" s="61"/>
      <c r="GB54" s="55"/>
      <c r="GC54" s="55"/>
      <c r="GD54" s="62"/>
      <c r="GE54" s="47"/>
      <c r="GF54" s="55"/>
      <c r="GG54" s="350"/>
      <c r="GH54" s="47"/>
      <c r="GI54" s="58"/>
      <c r="GJ54" s="47"/>
      <c r="GK54" s="47"/>
      <c r="GL54" s="47"/>
      <c r="GM54" s="47"/>
      <c r="GN54" s="59"/>
      <c r="GO54" s="47"/>
      <c r="GP54" s="47"/>
      <c r="GQ54" s="47"/>
      <c r="GR54" s="47"/>
      <c r="GS54" s="47"/>
      <c r="GT54" s="47"/>
      <c r="GU54" s="61"/>
      <c r="GV54" s="55"/>
      <c r="GW54" s="55"/>
      <c r="GX54" s="62"/>
      <c r="GY54" s="47"/>
      <c r="GZ54" s="55"/>
      <c r="HA54" s="350"/>
      <c r="HB54" s="47"/>
      <c r="HC54" s="58"/>
      <c r="HD54" s="47"/>
      <c r="HE54" s="47"/>
      <c r="HF54" s="47"/>
      <c r="HG54" s="47"/>
      <c r="HH54" s="59"/>
      <c r="HI54" s="47"/>
      <c r="HJ54" s="47"/>
      <c r="HK54" s="47"/>
      <c r="HL54" s="47"/>
      <c r="HM54" s="47"/>
      <c r="HN54" s="47"/>
      <c r="HO54" s="61"/>
      <c r="HP54" s="55"/>
      <c r="HQ54" s="55"/>
      <c r="HR54" s="62"/>
      <c r="HS54" s="47"/>
      <c r="HT54" s="55"/>
      <c r="HU54" s="350"/>
      <c r="HV54" s="47"/>
      <c r="HW54" s="58"/>
      <c r="HX54" s="47"/>
      <c r="HY54" s="47"/>
      <c r="HZ54" s="47"/>
      <c r="IA54" s="47"/>
      <c r="IB54" s="59"/>
      <c r="IC54" s="47"/>
      <c r="ID54" s="47"/>
      <c r="IE54" s="47"/>
      <c r="IF54" s="47"/>
      <c r="IG54" s="47"/>
      <c r="IH54" s="47"/>
      <c r="II54" s="61"/>
      <c r="IJ54" s="55"/>
      <c r="IK54" s="55"/>
      <c r="IL54" s="62"/>
      <c r="IM54" s="47"/>
      <c r="IN54" s="55"/>
      <c r="IO54" s="350"/>
      <c r="IP54" s="47"/>
      <c r="IQ54" s="58"/>
      <c r="IR54" s="47"/>
      <c r="IS54" s="47"/>
      <c r="IT54" s="47"/>
      <c r="IU54" s="47"/>
      <c r="IV54" s="59"/>
      <c r="IW54" s="47"/>
      <c r="IX54" s="47"/>
      <c r="IY54" s="47"/>
      <c r="IZ54" s="47"/>
      <c r="JA54" s="47"/>
      <c r="JB54" s="47"/>
    </row>
    <row r="55" spans="1:262" s="7" customFormat="1" ht="13.5" customHeight="1">
      <c r="A55" s="46" t="s">
        <v>1485</v>
      </c>
      <c r="B55" s="47" t="e">
        <f>VLOOKUP(A55,#REF!,7,FALSE)&amp;"/_"&amp;VLOOKUP(A55,#REF!,11,FALSE)&amp;"_ ("&amp;VLOOKUP(A55,#REF!,8,FALSE)&amp;")"</f>
        <v>#REF!</v>
      </c>
      <c r="C55" s="6"/>
      <c r="E55" s="48"/>
      <c r="F55" s="339"/>
      <c r="G55" s="347"/>
      <c r="H55" s="47"/>
      <c r="I55" s="339"/>
      <c r="J55" s="347"/>
      <c r="K55" s="48"/>
      <c r="L55" s="347"/>
      <c r="M55" s="347"/>
      <c r="P55" s="51"/>
      <c r="Q55" s="48"/>
      <c r="R55" s="347"/>
      <c r="S55" s="347"/>
      <c r="U55" s="347"/>
      <c r="V55" s="347"/>
      <c r="W55" s="6"/>
      <c r="Y55" s="48"/>
      <c r="Z55" s="339"/>
      <c r="AA55" s="339"/>
      <c r="AB55" s="47"/>
      <c r="AC55" s="339"/>
      <c r="AD55" s="339"/>
      <c r="AE55" s="48"/>
      <c r="AF55" s="347"/>
      <c r="AG55" s="347"/>
      <c r="AJ55" s="51"/>
      <c r="AK55" s="48"/>
      <c r="AM55" s="347"/>
      <c r="AO55" s="347"/>
      <c r="AP55" s="347"/>
      <c r="AQ55" s="6"/>
      <c r="AS55" s="48">
        <v>1170</v>
      </c>
      <c r="AT55" s="339">
        <v>2E-3</v>
      </c>
      <c r="AU55" s="339">
        <f t="shared" si="13"/>
        <v>2E-3</v>
      </c>
      <c r="AV55" s="47">
        <v>0</v>
      </c>
      <c r="AW55" s="339">
        <v>0</v>
      </c>
      <c r="AX55" s="339">
        <f t="shared" si="14"/>
        <v>0</v>
      </c>
      <c r="AY55" s="48"/>
      <c r="AZ55" s="347"/>
      <c r="BA55" s="347"/>
      <c r="BD55" s="51"/>
      <c r="BE55" s="48"/>
      <c r="BF55" s="347"/>
      <c r="BG55" s="347"/>
      <c r="BI55" s="347"/>
      <c r="BJ55" s="347"/>
      <c r="BK55" s="6"/>
      <c r="BM55" s="48"/>
      <c r="BN55" s="339"/>
      <c r="BO55" s="339"/>
      <c r="BP55" s="47"/>
      <c r="BQ55" s="339"/>
      <c r="BR55" s="339"/>
      <c r="BS55" s="48"/>
      <c r="BT55" s="347"/>
      <c r="BU55" s="347"/>
      <c r="BX55" s="51"/>
      <c r="BY55" s="48"/>
      <c r="BZ55" s="347"/>
      <c r="CA55" s="347"/>
      <c r="CC55" s="347"/>
      <c r="CD55" s="347"/>
      <c r="CE55" s="48"/>
      <c r="CG55" s="48"/>
      <c r="CH55" s="339"/>
      <c r="CI55" s="339"/>
      <c r="CJ55" s="47"/>
      <c r="CK55" s="339"/>
      <c r="CL55" s="339"/>
      <c r="CM55" s="48"/>
      <c r="CN55" s="347"/>
      <c r="CO55" s="347"/>
      <c r="CR55" s="51"/>
      <c r="CS55" s="48"/>
      <c r="CT55" s="347"/>
      <c r="CU55" s="347"/>
      <c r="CW55" s="347"/>
      <c r="CX55" s="347"/>
      <c r="CY55" s="6"/>
      <c r="DA55" s="48"/>
      <c r="DB55" s="339"/>
      <c r="DC55" s="339"/>
      <c r="DD55" s="47"/>
      <c r="DE55" s="339"/>
      <c r="DF55" s="339"/>
      <c r="DG55" s="48"/>
      <c r="DH55" s="347"/>
      <c r="DI55" s="347"/>
      <c r="DL55" s="51"/>
      <c r="DM55" s="48"/>
      <c r="DN55" s="347"/>
      <c r="DO55" s="347"/>
      <c r="DQ55" s="347"/>
      <c r="DR55" s="347"/>
      <c r="DS55" s="6"/>
      <c r="DU55" s="48"/>
      <c r="DV55" s="339"/>
      <c r="DW55" s="339"/>
      <c r="DX55" s="47"/>
      <c r="DY55" s="339"/>
      <c r="DZ55" s="339"/>
      <c r="EA55" s="48"/>
      <c r="EC55" s="52"/>
      <c r="EF55" s="51"/>
      <c r="EG55" s="48"/>
      <c r="EH55" s="347"/>
      <c r="EI55" s="347"/>
      <c r="EK55" s="347"/>
      <c r="EL55" s="347"/>
      <c r="EM55" s="6"/>
      <c r="EO55" s="48"/>
      <c r="EP55" s="339"/>
      <c r="EQ55" s="339"/>
      <c r="ER55" s="47"/>
      <c r="ES55" s="339"/>
      <c r="ET55" s="339"/>
      <c r="EU55" s="48"/>
      <c r="EV55" s="347"/>
      <c r="EW55" s="347"/>
      <c r="EZ55" s="51"/>
      <c r="FA55" s="48"/>
      <c r="FB55" s="347"/>
      <c r="FC55" s="347"/>
      <c r="FE55" s="347"/>
      <c r="FF55" s="347"/>
      <c r="FG55" s="6"/>
      <c r="FI55" s="48"/>
      <c r="FJ55" s="339"/>
      <c r="FK55" s="339"/>
      <c r="FL55" s="47"/>
      <c r="FM55" s="339"/>
      <c r="FN55" s="339"/>
      <c r="FO55" s="48"/>
      <c r="FP55" s="347"/>
      <c r="FQ55" s="347"/>
      <c r="FT55" s="51"/>
      <c r="FU55" s="48"/>
      <c r="FV55" s="347"/>
      <c r="FW55" s="347"/>
      <c r="FY55" s="347"/>
      <c r="FZ55" s="347"/>
      <c r="GA55" s="61"/>
      <c r="GB55" s="55"/>
      <c r="GC55" s="55"/>
      <c r="GD55" s="62"/>
      <c r="GE55" s="62"/>
      <c r="GF55" s="55"/>
      <c r="GG55" s="350"/>
      <c r="GH55" s="47"/>
      <c r="GI55" s="58"/>
      <c r="GJ55" s="47"/>
      <c r="GK55" s="47"/>
      <c r="GL55" s="47"/>
      <c r="GM55" s="47"/>
      <c r="GN55" s="59"/>
      <c r="GO55" s="47"/>
      <c r="GP55" s="47"/>
      <c r="GQ55" s="47"/>
      <c r="GR55" s="47"/>
      <c r="GS55" s="47"/>
      <c r="GT55" s="47"/>
      <c r="GU55" s="61"/>
      <c r="GV55" s="55"/>
      <c r="GW55" s="55"/>
      <c r="GX55" s="62"/>
      <c r="GY55" s="62"/>
      <c r="GZ55" s="55"/>
      <c r="HA55" s="350"/>
      <c r="HB55" s="47"/>
      <c r="HC55" s="58"/>
      <c r="HD55" s="47"/>
      <c r="HE55" s="47"/>
      <c r="HF55" s="47"/>
      <c r="HG55" s="47"/>
      <c r="HH55" s="59"/>
      <c r="HI55" s="47"/>
      <c r="HJ55" s="47"/>
      <c r="HK55" s="47"/>
      <c r="HL55" s="47"/>
      <c r="HM55" s="47"/>
      <c r="HN55" s="47"/>
      <c r="HO55" s="61"/>
      <c r="HP55" s="55"/>
      <c r="HQ55" s="55"/>
      <c r="HR55" s="62"/>
      <c r="HS55" s="62"/>
      <c r="HT55" s="55"/>
      <c r="HU55" s="350"/>
      <c r="HV55" s="47"/>
      <c r="HW55" s="58"/>
      <c r="HX55" s="47"/>
      <c r="HY55" s="47"/>
      <c r="HZ55" s="47"/>
      <c r="IA55" s="47"/>
      <c r="IB55" s="59"/>
      <c r="IC55" s="47"/>
      <c r="ID55" s="47"/>
      <c r="IE55" s="47"/>
      <c r="IF55" s="47"/>
      <c r="IG55" s="47"/>
      <c r="IH55" s="47"/>
      <c r="II55" s="61"/>
      <c r="IJ55" s="55"/>
      <c r="IK55" s="55"/>
      <c r="IL55" s="62"/>
      <c r="IM55" s="62"/>
      <c r="IN55" s="55"/>
      <c r="IO55" s="350"/>
      <c r="IP55" s="47"/>
      <c r="IQ55" s="58"/>
      <c r="IR55" s="47"/>
      <c r="IS55" s="47"/>
      <c r="IT55" s="47"/>
      <c r="IU55" s="47"/>
      <c r="IV55" s="59"/>
      <c r="IW55" s="47"/>
      <c r="IX55" s="47"/>
      <c r="IY55" s="47"/>
      <c r="IZ55" s="47"/>
      <c r="JA55" s="47"/>
      <c r="JB55" s="47"/>
    </row>
    <row r="56" spans="1:262" s="7" customFormat="1" ht="13.5" customHeight="1">
      <c r="A56" s="46" t="s">
        <v>1486</v>
      </c>
      <c r="B56" s="47" t="e">
        <f>VLOOKUP(A56,#REF!,7,FALSE)&amp;"/_"&amp;VLOOKUP(A56,#REF!,11,FALSE)&amp;"_ ("&amp;VLOOKUP(A56,#REF!,8,FALSE)&amp;")"</f>
        <v>#REF!</v>
      </c>
      <c r="C56" s="6"/>
      <c r="E56" s="48"/>
      <c r="F56" s="339"/>
      <c r="G56" s="347"/>
      <c r="H56" s="47"/>
      <c r="I56" s="339"/>
      <c r="J56" s="347"/>
      <c r="K56" s="48"/>
      <c r="L56" s="347"/>
      <c r="M56" s="347"/>
      <c r="P56" s="51"/>
      <c r="Q56" s="48"/>
      <c r="R56" s="347"/>
      <c r="S56" s="347"/>
      <c r="U56" s="347"/>
      <c r="V56" s="347"/>
      <c r="W56" s="6"/>
      <c r="Y56" s="48"/>
      <c r="Z56" s="339"/>
      <c r="AA56" s="339"/>
      <c r="AB56" s="47"/>
      <c r="AC56" s="339"/>
      <c r="AD56" s="339"/>
      <c r="AE56" s="48"/>
      <c r="AF56" s="347"/>
      <c r="AG56" s="347"/>
      <c r="AJ56" s="51"/>
      <c r="AK56" s="48"/>
      <c r="AM56" s="347"/>
      <c r="AO56" s="347"/>
      <c r="AP56" s="347"/>
      <c r="AQ56" s="6"/>
      <c r="AS56" s="48">
        <v>900</v>
      </c>
      <c r="AT56" s="339">
        <v>1.6000000000000001E-3</v>
      </c>
      <c r="AU56" s="339">
        <f t="shared" si="13"/>
        <v>1.6000000000000001E-3</v>
      </c>
      <c r="AV56" s="47">
        <v>0</v>
      </c>
      <c r="AW56" s="339">
        <v>0</v>
      </c>
      <c r="AX56" s="339">
        <f t="shared" si="14"/>
        <v>0</v>
      </c>
      <c r="AY56" s="48"/>
      <c r="AZ56" s="347"/>
      <c r="BA56" s="347"/>
      <c r="BD56" s="51"/>
      <c r="BE56" s="48"/>
      <c r="BF56" s="347"/>
      <c r="BG56" s="347"/>
      <c r="BI56" s="347"/>
      <c r="BJ56" s="347"/>
      <c r="BK56" s="6"/>
      <c r="BM56" s="48"/>
      <c r="BN56" s="339"/>
      <c r="BO56" s="339"/>
      <c r="BP56" s="47"/>
      <c r="BQ56" s="339"/>
      <c r="BR56" s="339"/>
      <c r="BS56" s="48"/>
      <c r="BT56" s="347"/>
      <c r="BU56" s="347"/>
      <c r="BX56" s="51"/>
      <c r="BY56" s="48"/>
      <c r="BZ56" s="347"/>
      <c r="CA56" s="347"/>
      <c r="CC56" s="347"/>
      <c r="CD56" s="347"/>
      <c r="CE56" s="48"/>
      <c r="CG56" s="48"/>
      <c r="CH56" s="339"/>
      <c r="CI56" s="339"/>
      <c r="CJ56" s="47"/>
      <c r="CK56" s="339"/>
      <c r="CL56" s="339"/>
      <c r="CM56" s="48"/>
      <c r="CN56" s="347"/>
      <c r="CO56" s="347"/>
      <c r="CR56" s="51"/>
      <c r="CS56" s="48"/>
      <c r="CT56" s="347"/>
      <c r="CU56" s="347"/>
      <c r="CW56" s="347"/>
      <c r="CX56" s="347"/>
      <c r="CY56" s="6"/>
      <c r="DA56" s="48"/>
      <c r="DB56" s="339"/>
      <c r="DC56" s="339"/>
      <c r="DD56" s="47"/>
      <c r="DE56" s="339"/>
      <c r="DF56" s="339"/>
      <c r="DG56" s="48"/>
      <c r="DH56" s="347"/>
      <c r="DI56" s="347"/>
      <c r="DL56" s="51"/>
      <c r="DM56" s="48"/>
      <c r="DN56" s="347"/>
      <c r="DO56" s="347"/>
      <c r="DQ56" s="347"/>
      <c r="DR56" s="347"/>
      <c r="DS56" s="6"/>
      <c r="DU56" s="48"/>
      <c r="DV56" s="339"/>
      <c r="DW56" s="339"/>
      <c r="DX56" s="47"/>
      <c r="DY56" s="339"/>
      <c r="DZ56" s="339"/>
      <c r="EA56" s="48"/>
      <c r="EC56" s="52"/>
      <c r="EF56" s="51"/>
      <c r="EG56" s="48"/>
      <c r="EH56" s="347"/>
      <c r="EI56" s="347"/>
      <c r="EK56" s="347"/>
      <c r="EL56" s="347"/>
      <c r="EM56" s="6"/>
      <c r="EO56" s="48"/>
      <c r="EP56" s="339"/>
      <c r="EQ56" s="339"/>
      <c r="ER56" s="47"/>
      <c r="ES56" s="339"/>
      <c r="ET56" s="339"/>
      <c r="EU56" s="48"/>
      <c r="EV56" s="347"/>
      <c r="EW56" s="347"/>
      <c r="EZ56" s="51"/>
      <c r="FA56" s="48"/>
      <c r="FB56" s="347"/>
      <c r="FC56" s="347"/>
      <c r="FE56" s="347"/>
      <c r="FF56" s="347"/>
      <c r="FG56" s="6"/>
      <c r="FI56" s="48"/>
      <c r="FJ56" s="339"/>
      <c r="FK56" s="339"/>
      <c r="FL56" s="47"/>
      <c r="FM56" s="339"/>
      <c r="FN56" s="339"/>
      <c r="FO56" s="48"/>
      <c r="FP56" s="347"/>
      <c r="FQ56" s="347"/>
      <c r="FT56" s="51"/>
      <c r="FU56" s="48"/>
      <c r="FV56" s="347"/>
      <c r="FW56" s="347"/>
      <c r="FY56" s="347"/>
      <c r="FZ56" s="347"/>
      <c r="GA56" s="6"/>
      <c r="GG56" s="347"/>
      <c r="GI56" s="53"/>
      <c r="GN56" s="51"/>
      <c r="GU56" s="6"/>
      <c r="HA56" s="347"/>
      <c r="HC56" s="53"/>
      <c r="HH56" s="51"/>
      <c r="HO56" s="6"/>
      <c r="HU56" s="347"/>
      <c r="HW56" s="53"/>
      <c r="IB56" s="51"/>
      <c r="II56" s="6"/>
      <c r="IO56" s="347"/>
      <c r="IQ56" s="53"/>
      <c r="IV56" s="51"/>
    </row>
    <row r="57" spans="1:262" s="7" customFormat="1" ht="13.5" customHeight="1">
      <c r="A57" s="65" t="s">
        <v>322</v>
      </c>
      <c r="B57" s="47" t="s">
        <v>450</v>
      </c>
      <c r="C57" s="6"/>
      <c r="E57" s="48"/>
      <c r="F57" s="339"/>
      <c r="G57" s="347"/>
      <c r="H57" s="47"/>
      <c r="I57" s="339"/>
      <c r="J57" s="347"/>
      <c r="K57" s="48"/>
      <c r="L57" s="347"/>
      <c r="M57" s="347"/>
      <c r="P57" s="51"/>
      <c r="Q57" s="48"/>
      <c r="R57" s="347"/>
      <c r="S57" s="347"/>
      <c r="U57" s="347"/>
      <c r="V57" s="347"/>
      <c r="W57" s="6"/>
      <c r="Y57" s="48"/>
      <c r="Z57" s="339"/>
      <c r="AA57" s="339"/>
      <c r="AB57" s="47"/>
      <c r="AC57" s="339"/>
      <c r="AD57" s="339"/>
      <c r="AE57" s="48"/>
      <c r="AF57" s="347"/>
      <c r="AG57" s="347"/>
      <c r="AJ57" s="51"/>
      <c r="AK57" s="48"/>
      <c r="AM57" s="347"/>
      <c r="AO57" s="347"/>
      <c r="AP57" s="347"/>
      <c r="AQ57" s="6"/>
      <c r="AS57" s="48"/>
      <c r="AT57" s="339"/>
      <c r="AU57" s="339"/>
      <c r="AV57" s="47"/>
      <c r="AW57" s="339"/>
      <c r="AX57" s="339"/>
      <c r="AY57" s="48"/>
      <c r="AZ57" s="347"/>
      <c r="BA57" s="347"/>
      <c r="BD57" s="51"/>
      <c r="BE57" s="48"/>
      <c r="BF57" s="347"/>
      <c r="BG57" s="347"/>
      <c r="BI57" s="347"/>
      <c r="BJ57" s="347"/>
      <c r="BK57" s="6"/>
      <c r="BM57" s="48">
        <f>86538+31840+37974</f>
        <v>156352</v>
      </c>
      <c r="BN57" s="339">
        <f>BM57/$BK$7</f>
        <v>0.15862348835321807</v>
      </c>
      <c r="BO57" s="339">
        <f>BN57-AT57</f>
        <v>0.15862348835321807</v>
      </c>
      <c r="BP57" s="47">
        <v>0</v>
      </c>
      <c r="BQ57" s="339">
        <f>BP57/$BK$3</f>
        <v>0</v>
      </c>
      <c r="BR57" s="339">
        <f>BQ57-AW57</f>
        <v>0</v>
      </c>
      <c r="BS57" s="48"/>
      <c r="BT57" s="347"/>
      <c r="BU57" s="347"/>
      <c r="BX57" s="51"/>
      <c r="BY57" s="48"/>
      <c r="BZ57" s="347"/>
      <c r="CA57" s="347"/>
      <c r="CC57" s="347"/>
      <c r="CD57" s="347"/>
      <c r="CE57" s="48"/>
      <c r="CG57" s="48"/>
      <c r="CH57" s="339"/>
      <c r="CI57" s="339"/>
      <c r="CJ57" s="47"/>
      <c r="CK57" s="339"/>
      <c r="CL57" s="339"/>
      <c r="CM57" s="48"/>
      <c r="CN57" s="347"/>
      <c r="CO57" s="347"/>
      <c r="CR57" s="51"/>
      <c r="CS57" s="48"/>
      <c r="CT57" s="347"/>
      <c r="CU57" s="347"/>
      <c r="CW57" s="347"/>
      <c r="CX57" s="347"/>
      <c r="CY57" s="6"/>
      <c r="DA57" s="48"/>
      <c r="DB57" s="339"/>
      <c r="DC57" s="339"/>
      <c r="DD57" s="47"/>
      <c r="DE57" s="339"/>
      <c r="DF57" s="339"/>
      <c r="DG57" s="48"/>
      <c r="DH57" s="347"/>
      <c r="DI57" s="347"/>
      <c r="DL57" s="51"/>
      <c r="DM57" s="48"/>
      <c r="DN57" s="347"/>
      <c r="DO57" s="347"/>
      <c r="DQ57" s="347"/>
      <c r="DR57" s="347"/>
      <c r="DS57" s="6"/>
      <c r="DU57" s="48"/>
      <c r="DV57" s="339"/>
      <c r="DW57" s="339"/>
      <c r="DX57" s="47"/>
      <c r="DY57" s="339"/>
      <c r="DZ57" s="339"/>
      <c r="EA57" s="48"/>
      <c r="EC57" s="52"/>
      <c r="EF57" s="51"/>
      <c r="EG57" s="48"/>
      <c r="EH57" s="347"/>
      <c r="EI57" s="347"/>
      <c r="EK57" s="347"/>
      <c r="EL57" s="347"/>
      <c r="EM57" s="6"/>
      <c r="EO57" s="48"/>
      <c r="EP57" s="339"/>
      <c r="EQ57" s="339"/>
      <c r="ER57" s="47"/>
      <c r="ES57" s="339"/>
      <c r="ET57" s="339"/>
      <c r="EU57" s="48"/>
      <c r="EV57" s="347"/>
      <c r="EW57" s="347"/>
      <c r="EZ57" s="51"/>
      <c r="FA57" s="48"/>
      <c r="FB57" s="347"/>
      <c r="FC57" s="347"/>
      <c r="FE57" s="347"/>
      <c r="FF57" s="347"/>
      <c r="FG57" s="6"/>
      <c r="FI57" s="48"/>
      <c r="FJ57" s="339"/>
      <c r="FK57" s="339"/>
      <c r="FL57" s="47"/>
      <c r="FM57" s="339"/>
      <c r="FN57" s="339"/>
      <c r="FO57" s="48"/>
      <c r="FP57" s="347"/>
      <c r="FQ57" s="347"/>
      <c r="FT57" s="51"/>
      <c r="FU57" s="48"/>
      <c r="FV57" s="347"/>
      <c r="FW57" s="347"/>
      <c r="FY57" s="347"/>
      <c r="FZ57" s="347"/>
      <c r="GA57" s="6"/>
      <c r="GG57" s="347"/>
      <c r="GI57" s="53"/>
      <c r="GN57" s="51"/>
      <c r="GU57" s="6"/>
      <c r="HA57" s="347"/>
      <c r="HC57" s="53"/>
      <c r="HH57" s="51"/>
      <c r="HO57" s="6"/>
      <c r="HU57" s="347"/>
      <c r="HW57" s="53"/>
      <c r="IB57" s="51"/>
      <c r="II57" s="6"/>
      <c r="IO57" s="347"/>
      <c r="IQ57" s="53"/>
      <c r="IV57" s="51"/>
    </row>
    <row r="58" spans="1:262" s="7" customFormat="1" ht="13.5" customHeight="1">
      <c r="A58" s="65" t="s">
        <v>1684</v>
      </c>
      <c r="B58" s="47" t="s">
        <v>1686</v>
      </c>
      <c r="C58" s="6"/>
      <c r="E58" s="48"/>
      <c r="F58" s="339"/>
      <c r="G58" s="347"/>
      <c r="H58" s="47"/>
      <c r="I58" s="339"/>
      <c r="J58" s="347"/>
      <c r="K58" s="48"/>
      <c r="L58" s="347"/>
      <c r="M58" s="347"/>
      <c r="P58" s="51"/>
      <c r="Q58" s="48"/>
      <c r="R58" s="347"/>
      <c r="S58" s="347"/>
      <c r="U58" s="347"/>
      <c r="V58" s="347"/>
      <c r="W58" s="6"/>
      <c r="Y58" s="48"/>
      <c r="Z58" s="339"/>
      <c r="AA58" s="339"/>
      <c r="AB58" s="47"/>
      <c r="AC58" s="339"/>
      <c r="AD58" s="339"/>
      <c r="AE58" s="48"/>
      <c r="AF58" s="347"/>
      <c r="AG58" s="347"/>
      <c r="AJ58" s="51"/>
      <c r="AK58" s="48"/>
      <c r="AM58" s="347"/>
      <c r="AO58" s="347"/>
      <c r="AP58" s="347"/>
      <c r="AQ58" s="6"/>
      <c r="AS58" s="48"/>
      <c r="AT58" s="339"/>
      <c r="AU58" s="339"/>
      <c r="AV58" s="47"/>
      <c r="AW58" s="339"/>
      <c r="AX58" s="339"/>
      <c r="AY58" s="48"/>
      <c r="AZ58" s="347"/>
      <c r="BA58" s="347"/>
      <c r="BD58" s="51"/>
      <c r="BE58" s="48"/>
      <c r="BF58" s="347"/>
      <c r="BG58" s="347"/>
      <c r="BI58" s="347"/>
      <c r="BJ58" s="347"/>
      <c r="BK58" s="6" t="s">
        <v>1691</v>
      </c>
      <c r="BM58" s="48">
        <v>198255</v>
      </c>
      <c r="BN58" s="339">
        <f>BM58/$BK$7</f>
        <v>0.20113525687850012</v>
      </c>
      <c r="BO58" s="339">
        <f>BN58-AT58</f>
        <v>0.20113525687850012</v>
      </c>
      <c r="BP58" s="47">
        <v>4</v>
      </c>
      <c r="BQ58" s="339">
        <f>BP58/$BK$3</f>
        <v>0.2857142857142857</v>
      </c>
      <c r="BR58" s="339">
        <f>BQ58-AW58</f>
        <v>0.2857142857142857</v>
      </c>
      <c r="BS58" s="48"/>
      <c r="BT58" s="347"/>
      <c r="BU58" s="347"/>
      <c r="BX58" s="51"/>
      <c r="BY58" s="48"/>
      <c r="BZ58" s="347"/>
      <c r="CA58" s="347"/>
      <c r="CC58" s="347"/>
      <c r="CD58" s="347"/>
      <c r="CE58" s="48"/>
      <c r="CG58" s="48"/>
      <c r="CH58" s="339"/>
      <c r="CI58" s="339"/>
      <c r="CJ58" s="47"/>
      <c r="CK58" s="339"/>
      <c r="CL58" s="339"/>
      <c r="CM58" s="48"/>
      <c r="CN58" s="347"/>
      <c r="CO58" s="347"/>
      <c r="CR58" s="51"/>
      <c r="CS58" s="48"/>
      <c r="CT58" s="347"/>
      <c r="CU58" s="347"/>
      <c r="CW58" s="347"/>
      <c r="CX58" s="347"/>
      <c r="CY58" s="6"/>
      <c r="DA58" s="48"/>
      <c r="DB58" s="339"/>
      <c r="DC58" s="339"/>
      <c r="DD58" s="47"/>
      <c r="DE58" s="339"/>
      <c r="DF58" s="339"/>
      <c r="DG58" s="48"/>
      <c r="DH58" s="347"/>
      <c r="DI58" s="347"/>
      <c r="DL58" s="51"/>
      <c r="DM58" s="48"/>
      <c r="DN58" s="347"/>
      <c r="DO58" s="347"/>
      <c r="DQ58" s="347"/>
      <c r="DR58" s="347"/>
      <c r="DS58" s="6"/>
      <c r="DU58" s="48"/>
      <c r="DV58" s="339"/>
      <c r="DW58" s="339"/>
      <c r="DX58" s="47"/>
      <c r="DY58" s="339"/>
      <c r="DZ58" s="339"/>
      <c r="EA58" s="48"/>
      <c r="EC58" s="52"/>
      <c r="EF58" s="51"/>
      <c r="EG58" s="48"/>
      <c r="EH58" s="347"/>
      <c r="EI58" s="347"/>
      <c r="EK58" s="347"/>
      <c r="EL58" s="347"/>
      <c r="EM58" s="6"/>
      <c r="EO58" s="48"/>
      <c r="EP58" s="339"/>
      <c r="EQ58" s="339"/>
      <c r="ER58" s="47"/>
      <c r="ES58" s="339"/>
      <c r="ET58" s="339"/>
      <c r="EU58" s="48"/>
      <c r="EV58" s="347"/>
      <c r="EW58" s="347"/>
      <c r="EZ58" s="51"/>
      <c r="FA58" s="48"/>
      <c r="FB58" s="347"/>
      <c r="FC58" s="347"/>
      <c r="FE58" s="347"/>
      <c r="FF58" s="347"/>
      <c r="FG58" s="6"/>
      <c r="FI58" s="48"/>
      <c r="FJ58" s="339"/>
      <c r="FK58" s="339"/>
      <c r="FL58" s="47"/>
      <c r="FM58" s="339"/>
      <c r="FN58" s="339"/>
      <c r="FO58" s="48"/>
      <c r="FP58" s="347"/>
      <c r="FQ58" s="347"/>
      <c r="FT58" s="51"/>
      <c r="FU58" s="48"/>
      <c r="FV58" s="347"/>
      <c r="FW58" s="347"/>
      <c r="FY58" s="347"/>
      <c r="FZ58" s="347"/>
      <c r="GA58" s="6"/>
      <c r="GG58" s="347"/>
      <c r="GI58" s="53"/>
      <c r="GN58" s="51"/>
      <c r="GU58" s="6"/>
      <c r="HA58" s="347"/>
      <c r="HC58" s="53"/>
      <c r="HH58" s="51"/>
      <c r="HO58" s="6"/>
      <c r="HU58" s="347"/>
      <c r="HW58" s="53"/>
      <c r="IB58" s="51"/>
      <c r="II58" s="6"/>
      <c r="IO58" s="347"/>
      <c r="IQ58" s="53"/>
      <c r="IV58" s="51"/>
    </row>
    <row r="59" spans="1:262" s="7" customFormat="1" ht="13.5" customHeight="1">
      <c r="A59" s="65"/>
      <c r="B59" s="47"/>
      <c r="C59" s="6"/>
      <c r="E59" s="48"/>
      <c r="F59" s="339"/>
      <c r="G59" s="347"/>
      <c r="H59" s="47"/>
      <c r="I59" s="339"/>
      <c r="J59" s="347"/>
      <c r="K59" s="48"/>
      <c r="L59" s="347"/>
      <c r="M59" s="347"/>
      <c r="P59" s="51"/>
      <c r="Q59" s="48"/>
      <c r="R59" s="347"/>
      <c r="S59" s="347"/>
      <c r="U59" s="347"/>
      <c r="V59" s="347"/>
      <c r="W59" s="6"/>
      <c r="Y59" s="48"/>
      <c r="Z59" s="339"/>
      <c r="AA59" s="339"/>
      <c r="AB59" s="47"/>
      <c r="AC59" s="339"/>
      <c r="AD59" s="339"/>
      <c r="AE59" s="48"/>
      <c r="AF59" s="347"/>
      <c r="AG59" s="347"/>
      <c r="AJ59" s="51"/>
      <c r="AK59" s="48"/>
      <c r="AM59" s="347"/>
      <c r="AO59" s="347"/>
      <c r="AP59" s="347"/>
      <c r="AQ59" s="6"/>
      <c r="AS59" s="48"/>
      <c r="AT59" s="339"/>
      <c r="AU59" s="339"/>
      <c r="AV59" s="47"/>
      <c r="AW59" s="339"/>
      <c r="AX59" s="339"/>
      <c r="AY59" s="48"/>
      <c r="AZ59" s="347"/>
      <c r="BA59" s="347"/>
      <c r="BD59" s="51"/>
      <c r="BE59" s="48"/>
      <c r="BF59" s="347"/>
      <c r="BG59" s="347"/>
      <c r="BI59" s="347"/>
      <c r="BJ59" s="347"/>
      <c r="BK59" s="6"/>
      <c r="BM59" s="48"/>
      <c r="BN59" s="339"/>
      <c r="BO59" s="339"/>
      <c r="BP59" s="47"/>
      <c r="BQ59" s="339"/>
      <c r="BR59" s="339"/>
      <c r="BS59" s="48"/>
      <c r="BT59" s="347"/>
      <c r="BU59" s="347"/>
      <c r="BX59" s="51"/>
      <c r="BY59" s="48"/>
      <c r="BZ59" s="347"/>
      <c r="CA59" s="347"/>
      <c r="CC59" s="347"/>
      <c r="CD59" s="347"/>
      <c r="CE59" s="48"/>
      <c r="CG59" s="48"/>
      <c r="CH59" s="339"/>
      <c r="CI59" s="339"/>
      <c r="CJ59" s="47"/>
      <c r="CK59" s="339"/>
      <c r="CL59" s="339"/>
      <c r="CM59" s="48"/>
      <c r="CN59" s="347"/>
      <c r="CO59" s="347"/>
      <c r="CR59" s="51"/>
      <c r="CS59" s="48"/>
      <c r="CT59" s="347"/>
      <c r="CU59" s="347"/>
      <c r="CW59" s="347"/>
      <c r="CX59" s="347"/>
      <c r="CY59" s="6"/>
      <c r="DA59" s="48"/>
      <c r="DB59" s="339"/>
      <c r="DC59" s="339"/>
      <c r="DD59" s="47"/>
      <c r="DE59" s="339"/>
      <c r="DF59" s="339"/>
      <c r="DG59" s="48"/>
      <c r="DH59" s="347"/>
      <c r="DI59" s="347"/>
      <c r="DL59" s="51"/>
      <c r="DM59" s="48"/>
      <c r="DN59" s="347"/>
      <c r="DO59" s="347"/>
      <c r="DQ59" s="347"/>
      <c r="DR59" s="347"/>
      <c r="DS59" s="6"/>
      <c r="DU59" s="48"/>
      <c r="DV59" s="339"/>
      <c r="DW59" s="339"/>
      <c r="DX59" s="47"/>
      <c r="DY59" s="339"/>
      <c r="DZ59" s="339"/>
      <c r="EA59" s="48"/>
      <c r="EC59" s="52"/>
      <c r="EF59" s="51"/>
      <c r="EG59" s="48"/>
      <c r="EH59" s="347"/>
      <c r="EI59" s="347"/>
      <c r="EK59" s="347"/>
      <c r="EL59" s="347"/>
      <c r="EM59" s="6"/>
      <c r="EO59" s="48"/>
      <c r="EP59" s="339"/>
      <c r="EQ59" s="339"/>
      <c r="ER59" s="47"/>
      <c r="ES59" s="339"/>
      <c r="ET59" s="339"/>
      <c r="EU59" s="48"/>
      <c r="EV59" s="347"/>
      <c r="EW59" s="347"/>
      <c r="EZ59" s="51"/>
      <c r="FA59" s="48"/>
      <c r="FB59" s="347"/>
      <c r="FC59" s="347"/>
      <c r="FE59" s="347"/>
      <c r="FF59" s="347"/>
      <c r="FG59" s="6"/>
      <c r="FI59" s="48"/>
      <c r="FJ59" s="339"/>
      <c r="FK59" s="339"/>
      <c r="FL59" s="47"/>
      <c r="FM59" s="339"/>
      <c r="FN59" s="339"/>
      <c r="FO59" s="48"/>
      <c r="FP59" s="347"/>
      <c r="FQ59" s="347"/>
      <c r="FT59" s="51"/>
      <c r="FU59" s="48"/>
      <c r="FV59" s="347"/>
      <c r="FW59" s="347"/>
      <c r="FY59" s="347"/>
      <c r="FZ59" s="347"/>
      <c r="GA59" s="6"/>
      <c r="GG59" s="347"/>
      <c r="GI59" s="53"/>
      <c r="GN59" s="51"/>
      <c r="GU59" s="6"/>
      <c r="HA59" s="347"/>
      <c r="HC59" s="53"/>
      <c r="HH59" s="51"/>
      <c r="HO59" s="6"/>
      <c r="HU59" s="347"/>
      <c r="HW59" s="53"/>
      <c r="IB59" s="51"/>
      <c r="II59" s="6"/>
      <c r="IO59" s="347"/>
      <c r="IQ59" s="53"/>
      <c r="IV59" s="51"/>
    </row>
    <row r="60" spans="1:262" s="7" customFormat="1" ht="13.5" customHeight="1">
      <c r="A60" s="65"/>
      <c r="B60" s="47"/>
      <c r="C60" s="6"/>
      <c r="E60" s="48"/>
      <c r="F60" s="339"/>
      <c r="G60" s="347"/>
      <c r="H60" s="47"/>
      <c r="I60" s="339"/>
      <c r="J60" s="347"/>
      <c r="K60" s="48"/>
      <c r="L60" s="347"/>
      <c r="M60" s="347"/>
      <c r="P60" s="51"/>
      <c r="Q60" s="48"/>
      <c r="R60" s="347"/>
      <c r="S60" s="347"/>
      <c r="U60" s="347"/>
      <c r="V60" s="347"/>
      <c r="W60" s="6"/>
      <c r="Y60" s="48"/>
      <c r="Z60" s="339"/>
      <c r="AA60" s="339"/>
      <c r="AB60" s="47"/>
      <c r="AC60" s="339"/>
      <c r="AD60" s="339"/>
      <c r="AE60" s="48"/>
      <c r="AF60" s="347"/>
      <c r="AG60" s="347"/>
      <c r="AJ60" s="51"/>
      <c r="AK60" s="48"/>
      <c r="AM60" s="347"/>
      <c r="AO60" s="347"/>
      <c r="AP60" s="347"/>
      <c r="AQ60" s="6"/>
      <c r="AS60" s="48"/>
      <c r="AT60" s="339"/>
      <c r="AU60" s="339"/>
      <c r="AV60" s="47"/>
      <c r="AW60" s="339"/>
      <c r="AX60" s="339"/>
      <c r="AY60" s="48"/>
      <c r="AZ60" s="347"/>
      <c r="BA60" s="347"/>
      <c r="BD60" s="51"/>
      <c r="BE60" s="48"/>
      <c r="BF60" s="347"/>
      <c r="BG60" s="347"/>
      <c r="BI60" s="347"/>
      <c r="BJ60" s="347"/>
      <c r="BK60" s="6"/>
      <c r="BM60" s="48"/>
      <c r="BN60" s="339"/>
      <c r="BO60" s="339"/>
      <c r="BP60" s="47"/>
      <c r="BQ60" s="339"/>
      <c r="BR60" s="339"/>
      <c r="BS60" s="48"/>
      <c r="BT60" s="347"/>
      <c r="BU60" s="347"/>
      <c r="BX60" s="51"/>
      <c r="BY60" s="48"/>
      <c r="BZ60" s="347"/>
      <c r="CA60" s="347"/>
      <c r="CC60" s="347"/>
      <c r="CD60" s="347"/>
      <c r="CE60" s="48"/>
      <c r="CG60" s="48"/>
      <c r="CH60" s="339"/>
      <c r="CI60" s="339"/>
      <c r="CJ60" s="47"/>
      <c r="CK60" s="339"/>
      <c r="CL60" s="339"/>
      <c r="CM60" s="48"/>
      <c r="CN60" s="347"/>
      <c r="CO60" s="347"/>
      <c r="CR60" s="51"/>
      <c r="CS60" s="48"/>
      <c r="CT60" s="347"/>
      <c r="CU60" s="347"/>
      <c r="CW60" s="347"/>
      <c r="CX60" s="347"/>
      <c r="CY60" s="6"/>
      <c r="DA60" s="48"/>
      <c r="DB60" s="339"/>
      <c r="DC60" s="339"/>
      <c r="DD60" s="47"/>
      <c r="DE60" s="339"/>
      <c r="DF60" s="339"/>
      <c r="DG60" s="48"/>
      <c r="DH60" s="347"/>
      <c r="DI60" s="347"/>
      <c r="DL60" s="51"/>
      <c r="DM60" s="48"/>
      <c r="DN60" s="347"/>
      <c r="DO60" s="347"/>
      <c r="DQ60" s="347"/>
      <c r="DR60" s="347"/>
      <c r="DS60" s="6"/>
      <c r="DU60" s="48"/>
      <c r="DV60" s="339"/>
      <c r="DW60" s="339"/>
      <c r="DX60" s="47"/>
      <c r="DY60" s="339"/>
      <c r="DZ60" s="339"/>
      <c r="EA60" s="48"/>
      <c r="EC60" s="52"/>
      <c r="EF60" s="51"/>
      <c r="EG60" s="48"/>
      <c r="EH60" s="347"/>
      <c r="EI60" s="347"/>
      <c r="EK60" s="347"/>
      <c r="EL60" s="347"/>
      <c r="EM60" s="6"/>
      <c r="EO60" s="48"/>
      <c r="EP60" s="339"/>
      <c r="EQ60" s="339"/>
      <c r="ER60" s="47"/>
      <c r="ES60" s="339"/>
      <c r="ET60" s="339"/>
      <c r="EU60" s="48"/>
      <c r="EV60" s="347"/>
      <c r="EW60" s="347"/>
      <c r="EZ60" s="51"/>
      <c r="FA60" s="48"/>
      <c r="FB60" s="347"/>
      <c r="FC60" s="347"/>
      <c r="FE60" s="347"/>
      <c r="FF60" s="347"/>
      <c r="FG60" s="6"/>
      <c r="FI60" s="48"/>
      <c r="FJ60" s="339"/>
      <c r="FK60" s="339"/>
      <c r="FL60" s="47"/>
      <c r="FM60" s="339"/>
      <c r="FN60" s="339"/>
      <c r="FO60" s="48"/>
      <c r="FP60" s="347"/>
      <c r="FQ60" s="347"/>
      <c r="FT60" s="51"/>
      <c r="FU60" s="48"/>
      <c r="FV60" s="347"/>
      <c r="FW60" s="347"/>
      <c r="FY60" s="347"/>
      <c r="FZ60" s="347"/>
      <c r="GA60" s="6"/>
      <c r="GG60" s="347"/>
      <c r="GI60" s="53"/>
      <c r="GN60" s="51"/>
      <c r="GU60" s="6"/>
      <c r="HA60" s="347"/>
      <c r="HC60" s="53"/>
      <c r="HH60" s="51"/>
      <c r="HO60" s="6"/>
      <c r="HU60" s="347"/>
      <c r="HW60" s="53"/>
      <c r="IB60" s="51"/>
      <c r="II60" s="6"/>
      <c r="IO60" s="347"/>
      <c r="IQ60" s="53"/>
      <c r="IV60" s="51"/>
    </row>
    <row r="61" spans="1:262" s="7" customFormat="1" ht="13.5" customHeight="1">
      <c r="A61" s="65"/>
      <c r="B61" s="47"/>
      <c r="C61" s="6"/>
      <c r="E61" s="48"/>
      <c r="F61" s="339"/>
      <c r="G61" s="347"/>
      <c r="H61" s="47"/>
      <c r="I61" s="339"/>
      <c r="J61" s="347"/>
      <c r="K61" s="48"/>
      <c r="L61" s="347"/>
      <c r="M61" s="347"/>
      <c r="P61" s="51"/>
      <c r="Q61" s="48"/>
      <c r="R61" s="347"/>
      <c r="S61" s="347"/>
      <c r="U61" s="347"/>
      <c r="V61" s="347"/>
      <c r="W61" s="6"/>
      <c r="Y61" s="48"/>
      <c r="Z61" s="339"/>
      <c r="AA61" s="339"/>
      <c r="AB61" s="47"/>
      <c r="AC61" s="339"/>
      <c r="AD61" s="339"/>
      <c r="AE61" s="48"/>
      <c r="AF61" s="347"/>
      <c r="AG61" s="347"/>
      <c r="AJ61" s="51"/>
      <c r="AK61" s="48"/>
      <c r="AM61" s="347"/>
      <c r="AO61" s="347"/>
      <c r="AP61" s="347"/>
      <c r="AQ61" s="6"/>
      <c r="AS61" s="48"/>
      <c r="AT61" s="339"/>
      <c r="AU61" s="339"/>
      <c r="AV61" s="47"/>
      <c r="AW61" s="339"/>
      <c r="AX61" s="339"/>
      <c r="AY61" s="48"/>
      <c r="AZ61" s="347"/>
      <c r="BA61" s="347"/>
      <c r="BD61" s="51"/>
      <c r="BE61" s="48"/>
      <c r="BF61" s="347"/>
      <c r="BG61" s="347"/>
      <c r="BI61" s="347"/>
      <c r="BJ61" s="347"/>
      <c r="BK61" s="6"/>
      <c r="BM61" s="48"/>
      <c r="BN61" s="339"/>
      <c r="BO61" s="339"/>
      <c r="BP61" s="47"/>
      <c r="BQ61" s="339"/>
      <c r="BR61" s="339"/>
      <c r="BS61" s="48"/>
      <c r="BT61" s="347"/>
      <c r="BU61" s="347"/>
      <c r="BX61" s="51"/>
      <c r="BY61" s="48"/>
      <c r="BZ61" s="347"/>
      <c r="CA61" s="347"/>
      <c r="CC61" s="347"/>
      <c r="CD61" s="347"/>
      <c r="CE61" s="48"/>
      <c r="CG61" s="48"/>
      <c r="CH61" s="339"/>
      <c r="CI61" s="339"/>
      <c r="CJ61" s="47"/>
      <c r="CK61" s="339"/>
      <c r="CL61" s="339"/>
      <c r="CM61" s="48"/>
      <c r="CN61" s="347"/>
      <c r="CO61" s="347"/>
      <c r="CR61" s="51"/>
      <c r="CS61" s="48"/>
      <c r="CT61" s="347"/>
      <c r="CU61" s="347"/>
      <c r="CW61" s="347"/>
      <c r="CX61" s="347"/>
      <c r="CY61" s="6"/>
      <c r="DA61" s="48"/>
      <c r="DB61" s="339"/>
      <c r="DC61" s="339"/>
      <c r="DD61" s="47"/>
      <c r="DE61" s="339"/>
      <c r="DF61" s="339"/>
      <c r="DG61" s="48"/>
      <c r="DH61" s="347"/>
      <c r="DI61" s="347"/>
      <c r="DL61" s="51"/>
      <c r="DM61" s="48"/>
      <c r="DN61" s="347"/>
      <c r="DO61" s="347"/>
      <c r="DQ61" s="347"/>
      <c r="DR61" s="347"/>
      <c r="DS61" s="6"/>
      <c r="DU61" s="48"/>
      <c r="DV61" s="339"/>
      <c r="DW61" s="339"/>
      <c r="DX61" s="47"/>
      <c r="DY61" s="339"/>
      <c r="DZ61" s="339"/>
      <c r="EA61" s="48"/>
      <c r="EC61" s="52"/>
      <c r="EF61" s="51"/>
      <c r="EG61" s="48"/>
      <c r="EH61" s="347"/>
      <c r="EI61" s="347"/>
      <c r="EK61" s="347"/>
      <c r="EL61" s="347"/>
      <c r="EM61" s="6"/>
      <c r="EO61" s="48"/>
      <c r="EP61" s="339"/>
      <c r="EQ61" s="339"/>
      <c r="ER61" s="47"/>
      <c r="ES61" s="339"/>
      <c r="ET61" s="339"/>
      <c r="EU61" s="48"/>
      <c r="EV61" s="347"/>
      <c r="EW61" s="347"/>
      <c r="EZ61" s="51"/>
      <c r="FA61" s="48"/>
      <c r="FB61" s="347"/>
      <c r="FC61" s="347"/>
      <c r="FE61" s="347"/>
      <c r="FF61" s="347"/>
      <c r="FG61" s="6"/>
      <c r="FI61" s="48"/>
      <c r="FJ61" s="339"/>
      <c r="FK61" s="339"/>
      <c r="FL61" s="47"/>
      <c r="FM61" s="339"/>
      <c r="FN61" s="339"/>
      <c r="FO61" s="48"/>
      <c r="FP61" s="347"/>
      <c r="FQ61" s="347"/>
      <c r="FT61" s="51"/>
      <c r="FU61" s="48"/>
      <c r="FV61" s="347"/>
      <c r="FW61" s="347"/>
      <c r="FY61" s="347"/>
      <c r="FZ61" s="347"/>
      <c r="GA61" s="6"/>
      <c r="GG61" s="347"/>
      <c r="GI61" s="53"/>
      <c r="GN61" s="51"/>
      <c r="GU61" s="6"/>
      <c r="HA61" s="347"/>
      <c r="HC61" s="53"/>
      <c r="HH61" s="51"/>
      <c r="HO61" s="6"/>
      <c r="HU61" s="347"/>
      <c r="HW61" s="53"/>
      <c r="IB61" s="51"/>
      <c r="II61" s="6"/>
      <c r="IO61" s="347"/>
      <c r="IQ61" s="53"/>
      <c r="IV61" s="51"/>
    </row>
    <row r="62" spans="1:262" s="7" customFormat="1" ht="13.5" customHeight="1">
      <c r="A62" s="65"/>
      <c r="B62" s="47"/>
      <c r="C62" s="6"/>
      <c r="E62" s="48"/>
      <c r="F62" s="339"/>
      <c r="G62" s="347"/>
      <c r="H62" s="47"/>
      <c r="I62" s="339"/>
      <c r="J62" s="347"/>
      <c r="K62" s="48"/>
      <c r="L62" s="347"/>
      <c r="M62" s="347"/>
      <c r="P62" s="51"/>
      <c r="Q62" s="48"/>
      <c r="R62" s="347"/>
      <c r="S62" s="347"/>
      <c r="U62" s="347"/>
      <c r="V62" s="347"/>
      <c r="W62" s="6"/>
      <c r="Y62" s="48"/>
      <c r="Z62" s="339"/>
      <c r="AA62" s="339"/>
      <c r="AB62" s="47"/>
      <c r="AC62" s="339"/>
      <c r="AD62" s="339"/>
      <c r="AE62" s="48"/>
      <c r="AF62" s="347"/>
      <c r="AG62" s="347"/>
      <c r="AJ62" s="51"/>
      <c r="AK62" s="48"/>
      <c r="AM62" s="347"/>
      <c r="AO62" s="347"/>
      <c r="AP62" s="347"/>
      <c r="AQ62" s="6"/>
      <c r="AS62" s="48"/>
      <c r="AT62" s="339"/>
      <c r="AU62" s="339"/>
      <c r="AV62" s="47"/>
      <c r="AW62" s="339"/>
      <c r="AX62" s="339"/>
      <c r="AY62" s="48"/>
      <c r="AZ62" s="347"/>
      <c r="BA62" s="347"/>
      <c r="BD62" s="51"/>
      <c r="BE62" s="48"/>
      <c r="BF62" s="347"/>
      <c r="BG62" s="347"/>
      <c r="BI62" s="347"/>
      <c r="BJ62" s="347"/>
      <c r="BK62" s="6"/>
      <c r="BM62" s="48"/>
      <c r="BN62" s="339"/>
      <c r="BO62" s="339"/>
      <c r="BP62" s="47"/>
      <c r="BQ62" s="339"/>
      <c r="BR62" s="339"/>
      <c r="BS62" s="48"/>
      <c r="BT62" s="347"/>
      <c r="BU62" s="347"/>
      <c r="BX62" s="51"/>
      <c r="BY62" s="48"/>
      <c r="BZ62" s="347"/>
      <c r="CA62" s="347"/>
      <c r="CC62" s="347"/>
      <c r="CD62" s="347"/>
      <c r="CE62" s="48"/>
      <c r="CG62" s="48"/>
      <c r="CH62" s="339"/>
      <c r="CI62" s="339"/>
      <c r="CJ62" s="47"/>
      <c r="CK62" s="339"/>
      <c r="CL62" s="339"/>
      <c r="CM62" s="48"/>
      <c r="CN62" s="347"/>
      <c r="CO62" s="347"/>
      <c r="CR62" s="51"/>
      <c r="CS62" s="48"/>
      <c r="CT62" s="347"/>
      <c r="CU62" s="347"/>
      <c r="CW62" s="347"/>
      <c r="CX62" s="347"/>
      <c r="CY62" s="6"/>
      <c r="DA62" s="48"/>
      <c r="DB62" s="339"/>
      <c r="DC62" s="339"/>
      <c r="DD62" s="47"/>
      <c r="DE62" s="339"/>
      <c r="DF62" s="339"/>
      <c r="DG62" s="48"/>
      <c r="DH62" s="347"/>
      <c r="DI62" s="347"/>
      <c r="DL62" s="51"/>
      <c r="DM62" s="48"/>
      <c r="DN62" s="347"/>
      <c r="DO62" s="347"/>
      <c r="DQ62" s="347"/>
      <c r="DR62" s="347"/>
      <c r="DS62" s="6"/>
      <c r="DU62" s="48"/>
      <c r="DV62" s="339"/>
      <c r="DW62" s="339"/>
      <c r="DX62" s="47"/>
      <c r="DY62" s="339"/>
      <c r="DZ62" s="339"/>
      <c r="EA62" s="48"/>
      <c r="EC62" s="52"/>
      <c r="EF62" s="51"/>
      <c r="EG62" s="48"/>
      <c r="EH62" s="347"/>
      <c r="EI62" s="347"/>
      <c r="EK62" s="347"/>
      <c r="EL62" s="347"/>
      <c r="EM62" s="6"/>
      <c r="EO62" s="48"/>
      <c r="EP62" s="339"/>
      <c r="EQ62" s="339"/>
      <c r="ER62" s="47"/>
      <c r="ES62" s="339"/>
      <c r="ET62" s="339"/>
      <c r="EU62" s="48"/>
      <c r="EV62" s="347"/>
      <c r="EW62" s="347"/>
      <c r="EZ62" s="51"/>
      <c r="FA62" s="48"/>
      <c r="FB62" s="347"/>
      <c r="FC62" s="347"/>
      <c r="FE62" s="347"/>
      <c r="FF62" s="347"/>
      <c r="FG62" s="6"/>
      <c r="FI62" s="48"/>
      <c r="FJ62" s="339"/>
      <c r="FK62" s="339"/>
      <c r="FL62" s="47"/>
      <c r="FM62" s="339"/>
      <c r="FN62" s="339"/>
      <c r="FO62" s="48"/>
      <c r="FP62" s="347"/>
      <c r="FQ62" s="347"/>
      <c r="FT62" s="51"/>
      <c r="FU62" s="48"/>
      <c r="FV62" s="347"/>
      <c r="FW62" s="347"/>
      <c r="FY62" s="347"/>
      <c r="FZ62" s="347"/>
      <c r="GA62" s="6"/>
      <c r="GG62" s="347"/>
      <c r="GI62" s="53"/>
      <c r="GN62" s="51"/>
      <c r="GU62" s="6"/>
      <c r="HA62" s="347"/>
      <c r="HC62" s="53"/>
      <c r="HH62" s="51"/>
      <c r="HO62" s="6"/>
      <c r="HU62" s="347"/>
      <c r="HW62" s="53"/>
      <c r="IB62" s="51"/>
      <c r="II62" s="6"/>
      <c r="IO62" s="347"/>
      <c r="IQ62" s="53"/>
      <c r="IV62" s="51"/>
    </row>
    <row r="63" spans="1:262" s="7" customFormat="1" ht="13.5" customHeight="1">
      <c r="A63" s="65"/>
      <c r="B63" s="47"/>
      <c r="C63" s="6"/>
      <c r="E63" s="48"/>
      <c r="F63" s="339"/>
      <c r="G63" s="347"/>
      <c r="H63" s="47"/>
      <c r="I63" s="339"/>
      <c r="J63" s="347"/>
      <c r="K63" s="48"/>
      <c r="L63" s="347"/>
      <c r="M63" s="347"/>
      <c r="P63" s="51"/>
      <c r="Q63" s="48"/>
      <c r="R63" s="347"/>
      <c r="S63" s="347"/>
      <c r="U63" s="347"/>
      <c r="V63" s="347"/>
      <c r="W63" s="6"/>
      <c r="Y63" s="48"/>
      <c r="Z63" s="339"/>
      <c r="AA63" s="339"/>
      <c r="AB63" s="47"/>
      <c r="AC63" s="339"/>
      <c r="AD63" s="339"/>
      <c r="AE63" s="48"/>
      <c r="AF63" s="347"/>
      <c r="AG63" s="347"/>
      <c r="AJ63" s="51"/>
      <c r="AK63" s="48"/>
      <c r="AM63" s="347"/>
      <c r="AO63" s="347"/>
      <c r="AP63" s="347"/>
      <c r="AQ63" s="6"/>
      <c r="AS63" s="48"/>
      <c r="AT63" s="339"/>
      <c r="AU63" s="339"/>
      <c r="AV63" s="47"/>
      <c r="AW63" s="339"/>
      <c r="AX63" s="339"/>
      <c r="AY63" s="48"/>
      <c r="AZ63" s="347"/>
      <c r="BA63" s="347"/>
      <c r="BD63" s="51"/>
      <c r="BE63" s="48"/>
      <c r="BF63" s="347"/>
      <c r="BG63" s="347"/>
      <c r="BI63" s="347"/>
      <c r="BJ63" s="347"/>
      <c r="BK63" s="6"/>
      <c r="BM63" s="48"/>
      <c r="BN63" s="339"/>
      <c r="BO63" s="339"/>
      <c r="BP63" s="47"/>
      <c r="BQ63" s="339"/>
      <c r="BR63" s="339"/>
      <c r="BS63" s="48"/>
      <c r="BT63" s="347"/>
      <c r="BU63" s="347"/>
      <c r="BX63" s="51"/>
      <c r="BY63" s="48"/>
      <c r="BZ63" s="347"/>
      <c r="CA63" s="347"/>
      <c r="CC63" s="347"/>
      <c r="CD63" s="347"/>
      <c r="CE63" s="48"/>
      <c r="CG63" s="48"/>
      <c r="CH63" s="339"/>
      <c r="CI63" s="339"/>
      <c r="CJ63" s="47"/>
      <c r="CK63" s="339"/>
      <c r="CL63" s="339"/>
      <c r="CM63" s="48"/>
      <c r="CN63" s="347"/>
      <c r="CO63" s="347"/>
      <c r="CR63" s="51"/>
      <c r="CS63" s="48"/>
      <c r="CT63" s="347"/>
      <c r="CU63" s="347"/>
      <c r="CW63" s="347"/>
      <c r="CX63" s="347"/>
      <c r="CY63" s="6"/>
      <c r="DA63" s="48"/>
      <c r="DB63" s="339"/>
      <c r="DC63" s="339"/>
      <c r="DD63" s="47"/>
      <c r="DE63" s="339"/>
      <c r="DF63" s="339"/>
      <c r="DG63" s="48"/>
      <c r="DH63" s="347"/>
      <c r="DI63" s="347"/>
      <c r="DL63" s="51"/>
      <c r="DM63" s="48"/>
      <c r="DN63" s="347"/>
      <c r="DO63" s="347"/>
      <c r="DQ63" s="347"/>
      <c r="DR63" s="347"/>
      <c r="DS63" s="6"/>
      <c r="DU63" s="48"/>
      <c r="DV63" s="339"/>
      <c r="DW63" s="339"/>
      <c r="DX63" s="47"/>
      <c r="DY63" s="339"/>
      <c r="DZ63" s="339"/>
      <c r="EA63" s="48"/>
      <c r="EC63" s="52"/>
      <c r="EF63" s="51"/>
      <c r="EG63" s="48"/>
      <c r="EH63" s="347"/>
      <c r="EI63" s="347"/>
      <c r="EK63" s="347"/>
      <c r="EL63" s="347"/>
      <c r="EM63" s="6"/>
      <c r="EO63" s="48"/>
      <c r="EP63" s="339"/>
      <c r="EQ63" s="339"/>
      <c r="ER63" s="47"/>
      <c r="ES63" s="339"/>
      <c r="ET63" s="339"/>
      <c r="EU63" s="48"/>
      <c r="EV63" s="347"/>
      <c r="EW63" s="347"/>
      <c r="EZ63" s="51"/>
      <c r="FA63" s="48"/>
      <c r="FB63" s="347"/>
      <c r="FC63" s="347"/>
      <c r="FE63" s="347"/>
      <c r="FF63" s="347"/>
      <c r="FG63" s="6"/>
      <c r="FI63" s="48"/>
      <c r="FJ63" s="339"/>
      <c r="FK63" s="339"/>
      <c r="FL63" s="47"/>
      <c r="FM63" s="339"/>
      <c r="FN63" s="339"/>
      <c r="FO63" s="48"/>
      <c r="FP63" s="347"/>
      <c r="FQ63" s="347"/>
      <c r="FT63" s="51"/>
      <c r="FU63" s="48"/>
      <c r="FV63" s="347"/>
      <c r="FW63" s="347"/>
      <c r="FY63" s="347"/>
      <c r="FZ63" s="347"/>
      <c r="GA63" s="6"/>
      <c r="GG63" s="347"/>
      <c r="GI63" s="53"/>
      <c r="GN63" s="51"/>
      <c r="GU63" s="6"/>
      <c r="HA63" s="347"/>
      <c r="HC63" s="53"/>
      <c r="HH63" s="51"/>
      <c r="HO63" s="6"/>
      <c r="HU63" s="347"/>
      <c r="HW63" s="53"/>
      <c r="IB63" s="51"/>
      <c r="II63" s="6"/>
      <c r="IO63" s="347"/>
      <c r="IQ63" s="53"/>
      <c r="IV63" s="51"/>
    </row>
    <row r="64" spans="1:262" s="7" customFormat="1" ht="13.5" customHeight="1">
      <c r="A64" s="65"/>
      <c r="B64" s="47"/>
      <c r="C64" s="6"/>
      <c r="E64" s="48"/>
      <c r="F64" s="339"/>
      <c r="G64" s="347"/>
      <c r="H64" s="47"/>
      <c r="I64" s="339"/>
      <c r="J64" s="347"/>
      <c r="K64" s="48"/>
      <c r="L64" s="347"/>
      <c r="M64" s="347"/>
      <c r="P64" s="51"/>
      <c r="Q64" s="48"/>
      <c r="R64" s="347"/>
      <c r="S64" s="347"/>
      <c r="U64" s="347"/>
      <c r="V64" s="347"/>
      <c r="W64" s="6"/>
      <c r="Y64" s="48"/>
      <c r="Z64" s="339"/>
      <c r="AA64" s="339"/>
      <c r="AB64" s="47"/>
      <c r="AC64" s="339"/>
      <c r="AD64" s="339"/>
      <c r="AE64" s="48"/>
      <c r="AF64" s="347"/>
      <c r="AG64" s="347"/>
      <c r="AJ64" s="51"/>
      <c r="AK64" s="48"/>
      <c r="AM64" s="347"/>
      <c r="AO64" s="347"/>
      <c r="AP64" s="347"/>
      <c r="AQ64" s="6"/>
      <c r="AS64" s="48"/>
      <c r="AT64" s="339"/>
      <c r="AU64" s="339"/>
      <c r="AV64" s="47"/>
      <c r="AW64" s="339"/>
      <c r="AX64" s="339"/>
      <c r="AY64" s="48"/>
      <c r="AZ64" s="347"/>
      <c r="BA64" s="347"/>
      <c r="BD64" s="51"/>
      <c r="BE64" s="48"/>
      <c r="BF64" s="347"/>
      <c r="BG64" s="347"/>
      <c r="BI64" s="347"/>
      <c r="BJ64" s="347"/>
      <c r="BK64" s="6"/>
      <c r="BM64" s="48"/>
      <c r="BN64" s="339"/>
      <c r="BO64" s="339"/>
      <c r="BP64" s="47"/>
      <c r="BQ64" s="339"/>
      <c r="BR64" s="339"/>
      <c r="BS64" s="48"/>
      <c r="BT64" s="347"/>
      <c r="BU64" s="347"/>
      <c r="BX64" s="51"/>
      <c r="BY64" s="48"/>
      <c r="BZ64" s="347"/>
      <c r="CA64" s="347"/>
      <c r="CC64" s="347"/>
      <c r="CD64" s="347"/>
      <c r="CE64" s="48"/>
      <c r="CG64" s="48"/>
      <c r="CH64" s="339"/>
      <c r="CI64" s="339"/>
      <c r="CJ64" s="47"/>
      <c r="CK64" s="339"/>
      <c r="CL64" s="339"/>
      <c r="CM64" s="48"/>
      <c r="CN64" s="347"/>
      <c r="CO64" s="347"/>
      <c r="CR64" s="51"/>
      <c r="CS64" s="48"/>
      <c r="CT64" s="347"/>
      <c r="CU64" s="347"/>
      <c r="CW64" s="347"/>
      <c r="CX64" s="347"/>
      <c r="CY64" s="6"/>
      <c r="DA64" s="48"/>
      <c r="DB64" s="339"/>
      <c r="DC64" s="339"/>
      <c r="DD64" s="47"/>
      <c r="DE64" s="339"/>
      <c r="DF64" s="339"/>
      <c r="DG64" s="48"/>
      <c r="DH64" s="347"/>
      <c r="DI64" s="347"/>
      <c r="DL64" s="51"/>
      <c r="DM64" s="48"/>
      <c r="DN64" s="347"/>
      <c r="DO64" s="347"/>
      <c r="DQ64" s="347"/>
      <c r="DR64" s="347"/>
      <c r="DS64" s="6"/>
      <c r="DU64" s="48"/>
      <c r="DV64" s="339"/>
      <c r="DW64" s="339"/>
      <c r="DX64" s="47"/>
      <c r="DY64" s="339"/>
      <c r="DZ64" s="339"/>
      <c r="EA64" s="48"/>
      <c r="EC64" s="52"/>
      <c r="EF64" s="51"/>
      <c r="EG64" s="48"/>
      <c r="EH64" s="347"/>
      <c r="EI64" s="347"/>
      <c r="EK64" s="347"/>
      <c r="EL64" s="347"/>
      <c r="EM64" s="6"/>
      <c r="EO64" s="48"/>
      <c r="EP64" s="339"/>
      <c r="EQ64" s="339"/>
      <c r="ER64" s="47"/>
      <c r="ES64" s="339"/>
      <c r="ET64" s="339"/>
      <c r="EU64" s="48"/>
      <c r="EV64" s="347"/>
      <c r="EW64" s="347"/>
      <c r="EZ64" s="51"/>
      <c r="FA64" s="48"/>
      <c r="FB64" s="347"/>
      <c r="FC64" s="347"/>
      <c r="FE64" s="347"/>
      <c r="FF64" s="347"/>
      <c r="FG64" s="6"/>
      <c r="FI64" s="48"/>
      <c r="FJ64" s="339"/>
      <c r="FK64" s="339"/>
      <c r="FL64" s="47"/>
      <c r="FM64" s="339"/>
      <c r="FN64" s="339"/>
      <c r="FO64" s="48"/>
      <c r="FP64" s="347"/>
      <c r="FQ64" s="347"/>
      <c r="FT64" s="51"/>
      <c r="FU64" s="48"/>
      <c r="FV64" s="347"/>
      <c r="FW64" s="347"/>
      <c r="FY64" s="347"/>
      <c r="FZ64" s="347"/>
      <c r="GA64" s="6"/>
      <c r="GG64" s="347"/>
      <c r="GI64" s="53"/>
      <c r="GN64" s="51"/>
      <c r="GU64" s="6"/>
      <c r="HA64" s="347"/>
      <c r="HC64" s="53"/>
      <c r="HH64" s="51"/>
      <c r="HO64" s="6"/>
      <c r="HU64" s="347"/>
      <c r="HW64" s="53"/>
      <c r="IB64" s="51"/>
      <c r="II64" s="6"/>
      <c r="IO64" s="347"/>
      <c r="IQ64" s="53"/>
      <c r="IV64" s="51"/>
    </row>
    <row r="65" spans="1:256" s="7" customFormat="1" ht="13.5" customHeight="1">
      <c r="A65" s="65"/>
      <c r="B65" s="47"/>
      <c r="C65" s="6"/>
      <c r="E65" s="48"/>
      <c r="F65" s="339"/>
      <c r="G65" s="347"/>
      <c r="H65" s="47"/>
      <c r="I65" s="339"/>
      <c r="J65" s="347"/>
      <c r="K65" s="48"/>
      <c r="L65" s="347"/>
      <c r="M65" s="347"/>
      <c r="P65" s="51"/>
      <c r="Q65" s="48"/>
      <c r="R65" s="347"/>
      <c r="S65" s="347"/>
      <c r="U65" s="347"/>
      <c r="V65" s="347"/>
      <c r="W65" s="6"/>
      <c r="Y65" s="48"/>
      <c r="Z65" s="339"/>
      <c r="AA65" s="339"/>
      <c r="AB65" s="47"/>
      <c r="AC65" s="339"/>
      <c r="AD65" s="339"/>
      <c r="AE65" s="48"/>
      <c r="AF65" s="347"/>
      <c r="AG65" s="347"/>
      <c r="AJ65" s="51"/>
      <c r="AK65" s="48"/>
      <c r="AM65" s="347"/>
      <c r="AO65" s="347"/>
      <c r="AP65" s="347"/>
      <c r="AQ65" s="6"/>
      <c r="AS65" s="48"/>
      <c r="AT65" s="339"/>
      <c r="AU65" s="339"/>
      <c r="AV65" s="47"/>
      <c r="AW65" s="339"/>
      <c r="AX65" s="339"/>
      <c r="AY65" s="48"/>
      <c r="AZ65" s="347"/>
      <c r="BA65" s="347"/>
      <c r="BD65" s="51"/>
      <c r="BE65" s="48"/>
      <c r="BF65" s="347"/>
      <c r="BG65" s="347"/>
      <c r="BI65" s="347"/>
      <c r="BJ65" s="347"/>
      <c r="BK65" s="6"/>
      <c r="BM65" s="48"/>
      <c r="BN65" s="339"/>
      <c r="BO65" s="339"/>
      <c r="BP65" s="47"/>
      <c r="BQ65" s="339"/>
      <c r="BR65" s="339"/>
      <c r="BS65" s="48"/>
      <c r="BT65" s="347"/>
      <c r="BU65" s="347"/>
      <c r="BX65" s="51"/>
      <c r="BY65" s="48"/>
      <c r="BZ65" s="347"/>
      <c r="CA65" s="347"/>
      <c r="CC65" s="347"/>
      <c r="CD65" s="347"/>
      <c r="CE65" s="48"/>
      <c r="CG65" s="48"/>
      <c r="CH65" s="339"/>
      <c r="CI65" s="339"/>
      <c r="CJ65" s="47"/>
      <c r="CK65" s="339"/>
      <c r="CL65" s="339"/>
      <c r="CM65" s="48"/>
      <c r="CN65" s="347"/>
      <c r="CO65" s="347"/>
      <c r="CR65" s="51"/>
      <c r="CS65" s="48"/>
      <c r="CT65" s="347"/>
      <c r="CU65" s="347"/>
      <c r="CW65" s="347"/>
      <c r="CX65" s="347"/>
      <c r="CY65" s="6"/>
      <c r="DA65" s="48"/>
      <c r="DB65" s="339"/>
      <c r="DC65" s="339"/>
      <c r="DD65" s="47"/>
      <c r="DE65" s="339"/>
      <c r="DF65" s="339"/>
      <c r="DG65" s="48"/>
      <c r="DH65" s="347"/>
      <c r="DI65" s="347"/>
      <c r="DL65" s="51"/>
      <c r="DM65" s="48"/>
      <c r="DN65" s="347"/>
      <c r="DO65" s="347"/>
      <c r="DQ65" s="347"/>
      <c r="DR65" s="347"/>
      <c r="DS65" s="6"/>
      <c r="DU65" s="48"/>
      <c r="DV65" s="339"/>
      <c r="DW65" s="339"/>
      <c r="DX65" s="47"/>
      <c r="DY65" s="339"/>
      <c r="DZ65" s="339"/>
      <c r="EA65" s="48"/>
      <c r="EC65" s="52"/>
      <c r="EF65" s="51"/>
      <c r="EG65" s="48"/>
      <c r="EH65" s="347"/>
      <c r="EI65" s="347"/>
      <c r="EK65" s="347"/>
      <c r="EL65" s="347"/>
      <c r="EM65" s="6"/>
      <c r="EO65" s="48"/>
      <c r="EP65" s="339"/>
      <c r="EQ65" s="339"/>
      <c r="ER65" s="47"/>
      <c r="ES65" s="339"/>
      <c r="ET65" s="339"/>
      <c r="EU65" s="48"/>
      <c r="EV65" s="347"/>
      <c r="EW65" s="347"/>
      <c r="EZ65" s="51"/>
      <c r="FA65" s="48"/>
      <c r="FB65" s="347"/>
      <c r="FC65" s="347"/>
      <c r="FE65" s="347"/>
      <c r="FF65" s="347"/>
      <c r="FG65" s="6"/>
      <c r="FI65" s="48"/>
      <c r="FJ65" s="339"/>
      <c r="FK65" s="339"/>
      <c r="FL65" s="47"/>
      <c r="FM65" s="339"/>
      <c r="FN65" s="339"/>
      <c r="FO65" s="48"/>
      <c r="FP65" s="347"/>
      <c r="FQ65" s="347"/>
      <c r="FT65" s="51"/>
      <c r="FU65" s="48"/>
      <c r="FV65" s="347"/>
      <c r="FW65" s="347"/>
      <c r="FY65" s="347"/>
      <c r="FZ65" s="347"/>
      <c r="GA65" s="6"/>
      <c r="GG65" s="347"/>
      <c r="GI65" s="53"/>
      <c r="GN65" s="51"/>
      <c r="GU65" s="6"/>
      <c r="HA65" s="347"/>
      <c r="HC65" s="53"/>
      <c r="HH65" s="51"/>
      <c r="HO65" s="6"/>
      <c r="HU65" s="347"/>
      <c r="HW65" s="53"/>
      <c r="IB65" s="51"/>
      <c r="II65" s="6"/>
      <c r="IO65" s="347"/>
      <c r="IQ65" s="53"/>
      <c r="IV65" s="51"/>
    </row>
    <row r="66" spans="1:256" s="7" customFormat="1" ht="13.5" customHeight="1">
      <c r="A66" s="65"/>
      <c r="B66" s="47"/>
      <c r="C66" s="6"/>
      <c r="E66" s="48"/>
      <c r="F66" s="339"/>
      <c r="G66" s="347"/>
      <c r="H66" s="47"/>
      <c r="I66" s="339"/>
      <c r="J66" s="347"/>
      <c r="K66" s="48"/>
      <c r="L66" s="347"/>
      <c r="M66" s="347"/>
      <c r="P66" s="51"/>
      <c r="Q66" s="48"/>
      <c r="R66" s="347"/>
      <c r="S66" s="347"/>
      <c r="U66" s="347"/>
      <c r="V66" s="347"/>
      <c r="W66" s="6"/>
      <c r="Y66" s="48"/>
      <c r="Z66" s="339"/>
      <c r="AA66" s="339"/>
      <c r="AB66" s="47"/>
      <c r="AC66" s="339"/>
      <c r="AD66" s="339"/>
      <c r="AE66" s="48"/>
      <c r="AF66" s="347"/>
      <c r="AG66" s="347"/>
      <c r="AJ66" s="51"/>
      <c r="AK66" s="48"/>
      <c r="AM66" s="347"/>
      <c r="AO66" s="347"/>
      <c r="AP66" s="347"/>
      <c r="AQ66" s="6"/>
      <c r="AS66" s="48"/>
      <c r="AT66" s="339"/>
      <c r="AU66" s="339"/>
      <c r="AV66" s="47"/>
      <c r="AW66" s="339"/>
      <c r="AX66" s="339"/>
      <c r="AY66" s="48"/>
      <c r="AZ66" s="347"/>
      <c r="BA66" s="347"/>
      <c r="BD66" s="51"/>
      <c r="BE66" s="48"/>
      <c r="BF66" s="347"/>
      <c r="BG66" s="347"/>
      <c r="BI66" s="347"/>
      <c r="BJ66" s="347"/>
      <c r="BK66" s="6"/>
      <c r="BM66" s="48"/>
      <c r="BN66" s="339"/>
      <c r="BO66" s="339"/>
      <c r="BP66" s="47"/>
      <c r="BQ66" s="339"/>
      <c r="BR66" s="339"/>
      <c r="BS66" s="48"/>
      <c r="BT66" s="347"/>
      <c r="BU66" s="347"/>
      <c r="BX66" s="51"/>
      <c r="BY66" s="48"/>
      <c r="BZ66" s="347"/>
      <c r="CA66" s="347"/>
      <c r="CC66" s="347"/>
      <c r="CD66" s="347"/>
      <c r="CE66" s="48"/>
      <c r="CG66" s="48"/>
      <c r="CH66" s="339"/>
      <c r="CI66" s="339"/>
      <c r="CJ66" s="47"/>
      <c r="CK66" s="339"/>
      <c r="CL66" s="339"/>
      <c r="CM66" s="48"/>
      <c r="CN66" s="347"/>
      <c r="CO66" s="347"/>
      <c r="CR66" s="51"/>
      <c r="CS66" s="48"/>
      <c r="CT66" s="347"/>
      <c r="CU66" s="347"/>
      <c r="CW66" s="347"/>
      <c r="CX66" s="347"/>
      <c r="CY66" s="6"/>
      <c r="DA66" s="48"/>
      <c r="DB66" s="339"/>
      <c r="DC66" s="339"/>
      <c r="DD66" s="47"/>
      <c r="DE66" s="339"/>
      <c r="DF66" s="339"/>
      <c r="DG66" s="48"/>
      <c r="DH66" s="347"/>
      <c r="DI66" s="347"/>
      <c r="DL66" s="51"/>
      <c r="DM66" s="48"/>
      <c r="DN66" s="347"/>
      <c r="DO66" s="347"/>
      <c r="DQ66" s="347"/>
      <c r="DR66" s="347"/>
      <c r="DS66" s="6"/>
      <c r="DU66" s="48"/>
      <c r="DV66" s="339"/>
      <c r="DW66" s="339"/>
      <c r="DX66" s="47"/>
      <c r="DY66" s="339"/>
      <c r="DZ66" s="339"/>
      <c r="EA66" s="48"/>
      <c r="EC66" s="52"/>
      <c r="EF66" s="51"/>
      <c r="EG66" s="48"/>
      <c r="EH66" s="347"/>
      <c r="EI66" s="347"/>
      <c r="EK66" s="347"/>
      <c r="EL66" s="347"/>
      <c r="EM66" s="6"/>
      <c r="EO66" s="48"/>
      <c r="EP66" s="339"/>
      <c r="EQ66" s="339"/>
      <c r="ER66" s="47"/>
      <c r="ES66" s="339"/>
      <c r="ET66" s="339"/>
      <c r="EU66" s="48"/>
      <c r="EV66" s="347"/>
      <c r="EW66" s="347"/>
      <c r="EZ66" s="51"/>
      <c r="FA66" s="48"/>
      <c r="FB66" s="347"/>
      <c r="FC66" s="347"/>
      <c r="FE66" s="347"/>
      <c r="FF66" s="347"/>
      <c r="FG66" s="6"/>
      <c r="FI66" s="48"/>
      <c r="FJ66" s="339"/>
      <c r="FK66" s="339"/>
      <c r="FL66" s="47"/>
      <c r="FM66" s="339"/>
      <c r="FN66" s="339"/>
      <c r="FO66" s="48"/>
      <c r="FP66" s="347"/>
      <c r="FQ66" s="347"/>
      <c r="FT66" s="51"/>
      <c r="FU66" s="48"/>
      <c r="FV66" s="347"/>
      <c r="FW66" s="347"/>
      <c r="FY66" s="347"/>
      <c r="FZ66" s="347"/>
      <c r="GA66" s="6"/>
      <c r="GI66" s="53"/>
      <c r="GN66" s="51"/>
      <c r="GU66" s="6"/>
      <c r="HC66" s="53"/>
      <c r="HH66" s="51"/>
      <c r="HO66" s="6"/>
      <c r="HW66" s="53"/>
      <c r="IB66" s="51"/>
      <c r="II66" s="6"/>
      <c r="IQ66" s="53"/>
      <c r="IV66" s="51"/>
    </row>
    <row r="67" spans="1:256" s="7" customFormat="1" ht="13.5" customHeight="1">
      <c r="A67" s="65"/>
      <c r="B67" s="47"/>
      <c r="C67" s="6"/>
      <c r="E67" s="48"/>
      <c r="F67" s="339"/>
      <c r="G67" s="347"/>
      <c r="H67" s="47"/>
      <c r="I67" s="339"/>
      <c r="J67" s="347"/>
      <c r="K67" s="48"/>
      <c r="L67" s="347"/>
      <c r="M67" s="347"/>
      <c r="P67" s="51"/>
      <c r="Q67" s="48"/>
      <c r="R67" s="347"/>
      <c r="S67" s="347"/>
      <c r="U67" s="347"/>
      <c r="V67" s="347"/>
      <c r="W67" s="6"/>
      <c r="Y67" s="48"/>
      <c r="Z67" s="339"/>
      <c r="AA67" s="339"/>
      <c r="AB67" s="47"/>
      <c r="AC67" s="339"/>
      <c r="AD67" s="339"/>
      <c r="AE67" s="48"/>
      <c r="AF67" s="347"/>
      <c r="AG67" s="347"/>
      <c r="AJ67" s="51"/>
      <c r="AK67" s="48"/>
      <c r="AM67" s="347"/>
      <c r="AO67" s="347"/>
      <c r="AP67" s="347"/>
      <c r="AQ67" s="6"/>
      <c r="AS67" s="48"/>
      <c r="AT67" s="339"/>
      <c r="AU67" s="339"/>
      <c r="AV67" s="47"/>
      <c r="AW67" s="339"/>
      <c r="AX67" s="339"/>
      <c r="AY67" s="48"/>
      <c r="AZ67" s="347"/>
      <c r="BA67" s="347"/>
      <c r="BD67" s="51"/>
      <c r="BE67" s="48"/>
      <c r="BF67" s="347"/>
      <c r="BG67" s="347"/>
      <c r="BI67" s="347"/>
      <c r="BJ67" s="347"/>
      <c r="BK67" s="6"/>
      <c r="BM67" s="48"/>
      <c r="BN67" s="339"/>
      <c r="BO67" s="339"/>
      <c r="BP67" s="47"/>
      <c r="BQ67" s="339"/>
      <c r="BR67" s="339"/>
      <c r="BS67" s="48"/>
      <c r="BT67" s="347"/>
      <c r="BU67" s="347"/>
      <c r="BX67" s="51"/>
      <c r="BY67" s="48"/>
      <c r="BZ67" s="347"/>
      <c r="CA67" s="347"/>
      <c r="CC67" s="347"/>
      <c r="CD67" s="347"/>
      <c r="CE67" s="48"/>
      <c r="CG67" s="48"/>
      <c r="CH67" s="339"/>
      <c r="CI67" s="339"/>
      <c r="CJ67" s="47"/>
      <c r="CK67" s="339"/>
      <c r="CL67" s="339"/>
      <c r="CM67" s="48"/>
      <c r="CN67" s="347"/>
      <c r="CO67" s="347"/>
      <c r="CR67" s="51"/>
      <c r="CS67" s="48"/>
      <c r="CT67" s="347"/>
      <c r="CU67" s="347"/>
      <c r="CW67" s="347"/>
      <c r="CX67" s="347"/>
      <c r="CY67" s="6"/>
      <c r="DA67" s="48"/>
      <c r="DB67" s="339"/>
      <c r="DC67" s="339"/>
      <c r="DD67" s="47"/>
      <c r="DE67" s="339"/>
      <c r="DF67" s="339"/>
      <c r="DG67" s="48"/>
      <c r="DH67" s="347"/>
      <c r="DI67" s="347"/>
      <c r="DL67" s="51"/>
      <c r="DM67" s="48"/>
      <c r="DN67" s="347"/>
      <c r="DO67" s="347"/>
      <c r="DQ67" s="347"/>
      <c r="DR67" s="347"/>
      <c r="DS67" s="6"/>
      <c r="DU67" s="48"/>
      <c r="DV67" s="339"/>
      <c r="DW67" s="339"/>
      <c r="DX67" s="47"/>
      <c r="DY67" s="339"/>
      <c r="DZ67" s="339"/>
      <c r="EA67" s="48"/>
      <c r="EC67" s="52"/>
      <c r="EF67" s="51"/>
      <c r="EG67" s="48"/>
      <c r="EH67" s="347"/>
      <c r="EI67" s="347"/>
      <c r="EK67" s="347"/>
      <c r="EL67" s="347"/>
      <c r="EM67" s="6"/>
      <c r="EO67" s="48"/>
      <c r="EP67" s="339"/>
      <c r="EQ67" s="339"/>
      <c r="ER67" s="47"/>
      <c r="ES67" s="339"/>
      <c r="ET67" s="339"/>
      <c r="EU67" s="48"/>
      <c r="EV67" s="347"/>
      <c r="EW67" s="347"/>
      <c r="EZ67" s="51"/>
      <c r="FA67" s="48"/>
      <c r="FB67" s="347"/>
      <c r="FC67" s="347"/>
      <c r="FE67" s="347"/>
      <c r="FF67" s="347"/>
      <c r="FG67" s="6"/>
      <c r="FI67" s="48"/>
      <c r="FJ67" s="339"/>
      <c r="FK67" s="339"/>
      <c r="FL67" s="47"/>
      <c r="FM67" s="339"/>
      <c r="FN67" s="339"/>
      <c r="FO67" s="48"/>
      <c r="FP67" s="347"/>
      <c r="FQ67" s="347"/>
      <c r="FT67" s="51"/>
      <c r="FU67" s="48"/>
      <c r="FV67" s="347"/>
      <c r="FW67" s="347"/>
      <c r="FY67" s="347"/>
      <c r="FZ67" s="347"/>
      <c r="GA67" s="6"/>
      <c r="GI67" s="53"/>
      <c r="GN67" s="51"/>
      <c r="GU67" s="6"/>
      <c r="HC67" s="53"/>
      <c r="HH67" s="51"/>
      <c r="HO67" s="6"/>
      <c r="HW67" s="53"/>
      <c r="IB67" s="51"/>
      <c r="II67" s="6"/>
      <c r="IQ67" s="53"/>
      <c r="IV67" s="51"/>
    </row>
    <row r="68" spans="1:256" s="7" customFormat="1" ht="13.5" customHeight="1">
      <c r="A68" s="65"/>
      <c r="B68" s="47"/>
      <c r="C68" s="6"/>
      <c r="E68" s="48"/>
      <c r="F68" s="339"/>
      <c r="G68" s="347"/>
      <c r="H68" s="47"/>
      <c r="I68" s="339"/>
      <c r="J68" s="347"/>
      <c r="K68" s="48"/>
      <c r="L68" s="347"/>
      <c r="M68" s="347"/>
      <c r="P68" s="51"/>
      <c r="Q68" s="48"/>
      <c r="R68" s="347"/>
      <c r="S68" s="347"/>
      <c r="U68" s="347"/>
      <c r="V68" s="347"/>
      <c r="W68" s="6"/>
      <c r="Y68" s="48"/>
      <c r="Z68" s="339"/>
      <c r="AA68" s="339"/>
      <c r="AB68" s="47"/>
      <c r="AC68" s="339"/>
      <c r="AD68" s="339"/>
      <c r="AE68" s="48"/>
      <c r="AF68" s="347"/>
      <c r="AG68" s="347"/>
      <c r="AJ68" s="51"/>
      <c r="AK68" s="48"/>
      <c r="AM68" s="347"/>
      <c r="AO68" s="347"/>
      <c r="AP68" s="347"/>
      <c r="AQ68" s="6"/>
      <c r="AS68" s="48"/>
      <c r="AT68" s="339"/>
      <c r="AU68" s="339"/>
      <c r="AV68" s="47"/>
      <c r="AW68" s="339"/>
      <c r="AX68" s="339"/>
      <c r="AY68" s="48"/>
      <c r="AZ68" s="347"/>
      <c r="BA68" s="347"/>
      <c r="BD68" s="51"/>
      <c r="BE68" s="48"/>
      <c r="BF68" s="347"/>
      <c r="BG68" s="347"/>
      <c r="BI68" s="347"/>
      <c r="BJ68" s="347"/>
      <c r="BK68" s="6"/>
      <c r="BM68" s="48"/>
      <c r="BN68" s="339"/>
      <c r="BO68" s="339"/>
      <c r="BP68" s="47"/>
      <c r="BQ68" s="339"/>
      <c r="BR68" s="339"/>
      <c r="BS68" s="48"/>
      <c r="BT68" s="347"/>
      <c r="BU68" s="347"/>
      <c r="BX68" s="51"/>
      <c r="BY68" s="48"/>
      <c r="BZ68" s="347"/>
      <c r="CA68" s="347"/>
      <c r="CC68" s="347"/>
      <c r="CD68" s="347"/>
      <c r="CE68" s="48"/>
      <c r="CG68" s="48"/>
      <c r="CH68" s="339"/>
      <c r="CI68" s="339"/>
      <c r="CJ68" s="47"/>
      <c r="CK68" s="339"/>
      <c r="CL68" s="339"/>
      <c r="CM68" s="48"/>
      <c r="CN68" s="347"/>
      <c r="CO68" s="347"/>
      <c r="CR68" s="51"/>
      <c r="CS68" s="48"/>
      <c r="CT68" s="347"/>
      <c r="CU68" s="347"/>
      <c r="CW68" s="347"/>
      <c r="CX68" s="347"/>
      <c r="CY68" s="6"/>
      <c r="DA68" s="48"/>
      <c r="DB68" s="339"/>
      <c r="DC68" s="339"/>
      <c r="DD68" s="47"/>
      <c r="DE68" s="339"/>
      <c r="DF68" s="339"/>
      <c r="DG68" s="48"/>
      <c r="DH68" s="347"/>
      <c r="DI68" s="347"/>
      <c r="DL68" s="51"/>
      <c r="DM68" s="48"/>
      <c r="DN68" s="347"/>
      <c r="DO68" s="347"/>
      <c r="DQ68" s="347"/>
      <c r="DR68" s="347"/>
      <c r="DS68" s="6"/>
      <c r="DU68" s="48"/>
      <c r="DV68" s="339"/>
      <c r="DW68" s="339"/>
      <c r="DX68" s="47"/>
      <c r="DY68" s="339"/>
      <c r="DZ68" s="339"/>
      <c r="EA68" s="48"/>
      <c r="EC68" s="52"/>
      <c r="EF68" s="51"/>
      <c r="EG68" s="48"/>
      <c r="EH68" s="347"/>
      <c r="EI68" s="347"/>
      <c r="EK68" s="347"/>
      <c r="EL68" s="347"/>
      <c r="EM68" s="6"/>
      <c r="EO68" s="48"/>
      <c r="EP68" s="339"/>
      <c r="EQ68" s="339"/>
      <c r="ER68" s="47"/>
      <c r="ES68" s="339"/>
      <c r="ET68" s="339"/>
      <c r="EU68" s="48"/>
      <c r="EV68" s="347"/>
      <c r="EW68" s="347"/>
      <c r="EZ68" s="51"/>
      <c r="FA68" s="48"/>
      <c r="FB68" s="347"/>
      <c r="FC68" s="347"/>
      <c r="FE68" s="347"/>
      <c r="FF68" s="347"/>
      <c r="FG68" s="6"/>
      <c r="FI68" s="48"/>
      <c r="FJ68" s="339"/>
      <c r="FK68" s="339"/>
      <c r="FL68" s="47"/>
      <c r="FM68" s="339"/>
      <c r="FN68" s="339"/>
      <c r="FO68" s="48"/>
      <c r="FP68" s="347"/>
      <c r="FQ68" s="347"/>
      <c r="FT68" s="51"/>
      <c r="FU68" s="48"/>
      <c r="FV68" s="347"/>
      <c r="FW68" s="347"/>
      <c r="FY68" s="347"/>
      <c r="FZ68" s="347"/>
      <c r="GA68" s="6"/>
      <c r="GI68" s="53"/>
      <c r="GN68" s="51"/>
      <c r="GU68" s="6"/>
      <c r="HC68" s="53"/>
      <c r="HH68" s="51"/>
      <c r="HO68" s="6"/>
      <c r="HW68" s="53"/>
      <c r="IB68" s="51"/>
      <c r="II68" s="6"/>
      <c r="IQ68" s="53"/>
      <c r="IV68" s="51"/>
    </row>
    <row r="69" spans="1:256" s="7" customFormat="1" ht="13.5" customHeight="1">
      <c r="A69" s="65"/>
      <c r="B69" s="47"/>
      <c r="C69" s="6"/>
      <c r="E69" s="48"/>
      <c r="F69" s="339"/>
      <c r="G69" s="347"/>
      <c r="H69" s="47"/>
      <c r="I69" s="339"/>
      <c r="J69" s="347"/>
      <c r="K69" s="48"/>
      <c r="L69" s="347"/>
      <c r="M69" s="347"/>
      <c r="P69" s="51"/>
      <c r="Q69" s="48"/>
      <c r="R69" s="347"/>
      <c r="S69" s="347"/>
      <c r="U69" s="347"/>
      <c r="V69" s="347"/>
      <c r="W69" s="6"/>
      <c r="Y69" s="48"/>
      <c r="Z69" s="339"/>
      <c r="AA69" s="339"/>
      <c r="AB69" s="47"/>
      <c r="AC69" s="339"/>
      <c r="AD69" s="339"/>
      <c r="AE69" s="48"/>
      <c r="AF69" s="347"/>
      <c r="AG69" s="347"/>
      <c r="AJ69" s="51"/>
      <c r="AK69" s="48"/>
      <c r="AM69" s="347"/>
      <c r="AO69" s="347"/>
      <c r="AP69" s="347"/>
      <c r="AQ69" s="6"/>
      <c r="AS69" s="48"/>
      <c r="AT69" s="339"/>
      <c r="AU69" s="339"/>
      <c r="AV69" s="47"/>
      <c r="AW69" s="339"/>
      <c r="AX69" s="339"/>
      <c r="AY69" s="48"/>
      <c r="AZ69" s="347"/>
      <c r="BA69" s="347"/>
      <c r="BD69" s="51"/>
      <c r="BE69" s="48"/>
      <c r="BF69" s="347"/>
      <c r="BG69" s="347"/>
      <c r="BI69" s="347"/>
      <c r="BJ69" s="347"/>
      <c r="BK69" s="6"/>
      <c r="BM69" s="48"/>
      <c r="BN69" s="339"/>
      <c r="BO69" s="339"/>
      <c r="BP69" s="47"/>
      <c r="BQ69" s="339"/>
      <c r="BR69" s="339"/>
      <c r="BS69" s="48"/>
      <c r="BT69" s="347"/>
      <c r="BU69" s="347"/>
      <c r="BX69" s="51"/>
      <c r="BY69" s="48"/>
      <c r="BZ69" s="347"/>
      <c r="CA69" s="347"/>
      <c r="CC69" s="347"/>
      <c r="CD69" s="347"/>
      <c r="CE69" s="48"/>
      <c r="CG69" s="48"/>
      <c r="CH69" s="339"/>
      <c r="CI69" s="339"/>
      <c r="CJ69" s="47"/>
      <c r="CK69" s="339"/>
      <c r="CL69" s="339"/>
      <c r="CM69" s="48"/>
      <c r="CN69" s="347"/>
      <c r="CO69" s="347"/>
      <c r="CR69" s="51"/>
      <c r="CS69" s="48"/>
      <c r="CT69" s="347"/>
      <c r="CU69" s="347"/>
      <c r="CW69" s="347"/>
      <c r="CX69" s="347"/>
      <c r="CY69" s="6"/>
      <c r="DA69" s="48"/>
      <c r="DB69" s="339"/>
      <c r="DC69" s="339"/>
      <c r="DD69" s="47"/>
      <c r="DE69" s="339"/>
      <c r="DF69" s="339"/>
      <c r="DG69" s="48"/>
      <c r="DH69" s="347"/>
      <c r="DI69" s="347"/>
      <c r="DL69" s="51"/>
      <c r="DM69" s="48"/>
      <c r="DN69" s="347"/>
      <c r="DO69" s="347"/>
      <c r="DQ69" s="347"/>
      <c r="DR69" s="347"/>
      <c r="DS69" s="6"/>
      <c r="DU69" s="48"/>
      <c r="DV69" s="339"/>
      <c r="DW69" s="339"/>
      <c r="DX69" s="47"/>
      <c r="DY69" s="339"/>
      <c r="DZ69" s="339"/>
      <c r="EA69" s="48"/>
      <c r="EC69" s="52"/>
      <c r="EF69" s="51"/>
      <c r="EG69" s="48"/>
      <c r="EH69" s="347"/>
      <c r="EI69" s="347"/>
      <c r="EK69" s="347"/>
      <c r="EL69" s="347"/>
      <c r="EM69" s="6"/>
      <c r="EO69" s="48"/>
      <c r="EP69" s="339"/>
      <c r="EQ69" s="339"/>
      <c r="ER69" s="47"/>
      <c r="ES69" s="339"/>
      <c r="ET69" s="339"/>
      <c r="EU69" s="48"/>
      <c r="EV69" s="347"/>
      <c r="EW69" s="347"/>
      <c r="EZ69" s="51"/>
      <c r="FA69" s="48"/>
      <c r="FB69" s="347"/>
      <c r="FC69" s="347"/>
      <c r="FE69" s="347"/>
      <c r="FF69" s="347"/>
      <c r="FG69" s="6"/>
      <c r="FI69" s="48"/>
      <c r="FJ69" s="339"/>
      <c r="FK69" s="339"/>
      <c r="FL69" s="47"/>
      <c r="FM69" s="339"/>
      <c r="FN69" s="339"/>
      <c r="FO69" s="48"/>
      <c r="FP69" s="347"/>
      <c r="FQ69" s="347"/>
      <c r="FT69" s="51"/>
      <c r="FU69" s="48"/>
      <c r="FV69" s="347"/>
      <c r="FW69" s="347"/>
      <c r="FY69" s="347"/>
      <c r="FZ69" s="347"/>
      <c r="GA69" s="6"/>
      <c r="GI69" s="53"/>
      <c r="GN69" s="51"/>
      <c r="GU69" s="6"/>
      <c r="HC69" s="53"/>
      <c r="HH69" s="51"/>
      <c r="HO69" s="6"/>
      <c r="HW69" s="53"/>
      <c r="IB69" s="51"/>
      <c r="II69" s="6"/>
      <c r="IQ69" s="53"/>
      <c r="IV69" s="51"/>
    </row>
    <row r="70" spans="1:256" s="7" customFormat="1" ht="13.5" customHeight="1">
      <c r="A70" s="65"/>
      <c r="B70" s="47"/>
      <c r="C70" s="6"/>
      <c r="E70" s="48"/>
      <c r="F70" s="339"/>
      <c r="G70" s="347"/>
      <c r="H70" s="47"/>
      <c r="I70" s="339"/>
      <c r="J70" s="347"/>
      <c r="K70" s="48"/>
      <c r="L70" s="347"/>
      <c r="M70" s="347"/>
      <c r="P70" s="51"/>
      <c r="Q70" s="48"/>
      <c r="R70" s="347"/>
      <c r="S70" s="347"/>
      <c r="U70" s="347"/>
      <c r="V70" s="347"/>
      <c r="W70" s="6"/>
      <c r="Y70" s="48"/>
      <c r="Z70" s="339"/>
      <c r="AA70" s="339"/>
      <c r="AB70" s="47"/>
      <c r="AC70" s="339"/>
      <c r="AD70" s="339"/>
      <c r="AE70" s="48"/>
      <c r="AF70" s="347"/>
      <c r="AG70" s="347"/>
      <c r="AJ70" s="51"/>
      <c r="AK70" s="48"/>
      <c r="AM70" s="347"/>
      <c r="AO70" s="347"/>
      <c r="AP70" s="347"/>
      <c r="AQ70" s="6"/>
      <c r="AS70" s="48"/>
      <c r="AT70" s="339"/>
      <c r="AU70" s="339"/>
      <c r="AV70" s="47"/>
      <c r="AW70" s="339"/>
      <c r="AX70" s="339"/>
      <c r="AY70" s="48"/>
      <c r="AZ70" s="347"/>
      <c r="BA70" s="347"/>
      <c r="BD70" s="51"/>
      <c r="BE70" s="48"/>
      <c r="BF70" s="347"/>
      <c r="BG70" s="347"/>
      <c r="BI70" s="347"/>
      <c r="BJ70" s="347"/>
      <c r="BK70" s="6"/>
      <c r="BM70" s="48"/>
      <c r="BN70" s="339"/>
      <c r="BO70" s="339"/>
      <c r="BP70" s="47"/>
      <c r="BQ70" s="339"/>
      <c r="BR70" s="339"/>
      <c r="BS70" s="48"/>
      <c r="BT70" s="347"/>
      <c r="BU70" s="347"/>
      <c r="BX70" s="51"/>
      <c r="BY70" s="48"/>
      <c r="BZ70" s="347"/>
      <c r="CA70" s="347"/>
      <c r="CC70" s="347"/>
      <c r="CD70" s="347"/>
      <c r="CE70" s="48"/>
      <c r="CG70" s="48"/>
      <c r="CH70" s="339"/>
      <c r="CI70" s="339"/>
      <c r="CJ70" s="47"/>
      <c r="CK70" s="339"/>
      <c r="CL70" s="339"/>
      <c r="CM70" s="48"/>
      <c r="CN70" s="347"/>
      <c r="CO70" s="347"/>
      <c r="CR70" s="51"/>
      <c r="CS70" s="48"/>
      <c r="CT70" s="347"/>
      <c r="CU70" s="347"/>
      <c r="CW70" s="347"/>
      <c r="CX70" s="347"/>
      <c r="CY70" s="6"/>
      <c r="DA70" s="48"/>
      <c r="DB70" s="339"/>
      <c r="DC70" s="339"/>
      <c r="DD70" s="47"/>
      <c r="DE70" s="339"/>
      <c r="DF70" s="339"/>
      <c r="DG70" s="48"/>
      <c r="DH70" s="347"/>
      <c r="DI70" s="347"/>
      <c r="DL70" s="51"/>
      <c r="DM70" s="48"/>
      <c r="DN70" s="347"/>
      <c r="DO70" s="347"/>
      <c r="DQ70" s="347"/>
      <c r="DR70" s="347"/>
      <c r="DS70" s="6"/>
      <c r="DU70" s="48"/>
      <c r="DV70" s="339"/>
      <c r="DW70" s="339"/>
      <c r="DX70" s="47"/>
      <c r="DY70" s="339"/>
      <c r="DZ70" s="339"/>
      <c r="EA70" s="48"/>
      <c r="EC70" s="52"/>
      <c r="EF70" s="51"/>
      <c r="EG70" s="48"/>
      <c r="EH70" s="347"/>
      <c r="EI70" s="347"/>
      <c r="EK70" s="347"/>
      <c r="EL70" s="347"/>
      <c r="EM70" s="6"/>
      <c r="EO70" s="48"/>
      <c r="EP70" s="339"/>
      <c r="EQ70" s="339"/>
      <c r="ER70" s="47"/>
      <c r="ES70" s="339"/>
      <c r="ET70" s="339"/>
      <c r="EU70" s="48"/>
      <c r="EV70" s="347"/>
      <c r="EW70" s="347"/>
      <c r="EZ70" s="51"/>
      <c r="FA70" s="48"/>
      <c r="FB70" s="347"/>
      <c r="FC70" s="347"/>
      <c r="FE70" s="347"/>
      <c r="FF70" s="347"/>
      <c r="FG70" s="6"/>
      <c r="FI70" s="48"/>
      <c r="FJ70" s="339"/>
      <c r="FK70" s="339"/>
      <c r="FL70" s="47"/>
      <c r="FM70" s="339"/>
      <c r="FN70" s="339"/>
      <c r="FO70" s="48"/>
      <c r="FP70" s="347"/>
      <c r="FQ70" s="347"/>
      <c r="FT70" s="51"/>
      <c r="FU70" s="48"/>
      <c r="FV70" s="347"/>
      <c r="FW70" s="347"/>
      <c r="FY70" s="347"/>
      <c r="FZ70" s="347"/>
      <c r="GA70" s="6"/>
      <c r="GI70" s="53"/>
      <c r="GN70" s="51"/>
      <c r="GU70" s="6"/>
      <c r="HC70" s="53"/>
      <c r="HH70" s="51"/>
      <c r="HO70" s="6"/>
      <c r="HW70" s="53"/>
      <c r="IB70" s="51"/>
      <c r="II70" s="6"/>
      <c r="IQ70" s="53"/>
      <c r="IV70" s="51"/>
    </row>
    <row r="71" spans="1:256" s="7" customFormat="1" ht="13.5" customHeight="1">
      <c r="A71" s="65"/>
      <c r="B71" s="47"/>
      <c r="C71" s="6"/>
      <c r="E71" s="48"/>
      <c r="F71" s="339"/>
      <c r="G71" s="347"/>
      <c r="H71" s="47"/>
      <c r="I71" s="339"/>
      <c r="J71" s="347"/>
      <c r="K71" s="48"/>
      <c r="L71" s="347"/>
      <c r="M71" s="347"/>
      <c r="P71" s="51"/>
      <c r="Q71" s="48"/>
      <c r="R71" s="347"/>
      <c r="S71" s="347"/>
      <c r="U71" s="347"/>
      <c r="V71" s="347"/>
      <c r="W71" s="6"/>
      <c r="Y71" s="48"/>
      <c r="Z71" s="339"/>
      <c r="AA71" s="339"/>
      <c r="AB71" s="47"/>
      <c r="AC71" s="339"/>
      <c r="AD71" s="339"/>
      <c r="AE71" s="48"/>
      <c r="AF71" s="347"/>
      <c r="AG71" s="347"/>
      <c r="AJ71" s="51"/>
      <c r="AK71" s="48"/>
      <c r="AM71" s="347"/>
      <c r="AO71" s="347"/>
      <c r="AP71" s="347"/>
      <c r="AQ71" s="6"/>
      <c r="AS71" s="48"/>
      <c r="AT71" s="339"/>
      <c r="AU71" s="339"/>
      <c r="AV71" s="47"/>
      <c r="AW71" s="339"/>
      <c r="AX71" s="339"/>
      <c r="AY71" s="48"/>
      <c r="AZ71" s="347"/>
      <c r="BA71" s="347"/>
      <c r="BD71" s="51"/>
      <c r="BE71" s="48"/>
      <c r="BF71" s="347"/>
      <c r="BG71" s="347"/>
      <c r="BI71" s="347"/>
      <c r="BJ71" s="347"/>
      <c r="BK71" s="6"/>
      <c r="BM71" s="48"/>
      <c r="BN71" s="339"/>
      <c r="BO71" s="339"/>
      <c r="BP71" s="47"/>
      <c r="BQ71" s="339"/>
      <c r="BR71" s="339"/>
      <c r="BS71" s="48"/>
      <c r="BT71" s="347"/>
      <c r="BU71" s="347"/>
      <c r="BX71" s="51"/>
      <c r="BY71" s="48"/>
      <c r="BZ71" s="347"/>
      <c r="CA71" s="347"/>
      <c r="CC71" s="347"/>
      <c r="CD71" s="347"/>
      <c r="CE71" s="48"/>
      <c r="CG71" s="48"/>
      <c r="CH71" s="339"/>
      <c r="CI71" s="339"/>
      <c r="CJ71" s="47"/>
      <c r="CK71" s="339"/>
      <c r="CL71" s="339"/>
      <c r="CM71" s="48"/>
      <c r="CN71" s="347"/>
      <c r="CO71" s="347"/>
      <c r="CR71" s="51"/>
      <c r="CS71" s="48"/>
      <c r="CT71" s="347"/>
      <c r="CU71" s="347"/>
      <c r="CW71" s="347"/>
      <c r="CX71" s="347"/>
      <c r="CY71" s="6"/>
      <c r="DA71" s="48"/>
      <c r="DB71" s="339"/>
      <c r="DC71" s="339"/>
      <c r="DD71" s="47"/>
      <c r="DE71" s="339"/>
      <c r="DF71" s="339"/>
      <c r="DG71" s="48"/>
      <c r="DH71" s="347"/>
      <c r="DI71" s="347"/>
      <c r="DL71" s="51"/>
      <c r="DM71" s="48"/>
      <c r="DN71" s="347"/>
      <c r="DO71" s="347"/>
      <c r="DQ71" s="347"/>
      <c r="DR71" s="347"/>
      <c r="DS71" s="6"/>
      <c r="DU71" s="48"/>
      <c r="DV71" s="339"/>
      <c r="DW71" s="339"/>
      <c r="DX71" s="47"/>
      <c r="DY71" s="339"/>
      <c r="DZ71" s="339"/>
      <c r="EA71" s="48"/>
      <c r="EC71" s="52"/>
      <c r="EF71" s="51"/>
      <c r="EG71" s="48"/>
      <c r="EH71" s="347"/>
      <c r="EI71" s="347"/>
      <c r="EK71" s="347"/>
      <c r="EL71" s="347"/>
      <c r="EM71" s="6"/>
      <c r="EO71" s="48"/>
      <c r="EP71" s="339"/>
      <c r="EQ71" s="339"/>
      <c r="ER71" s="47"/>
      <c r="ES71" s="339"/>
      <c r="ET71" s="339"/>
      <c r="EU71" s="48"/>
      <c r="EV71" s="347"/>
      <c r="EW71" s="347"/>
      <c r="EZ71" s="51"/>
      <c r="FA71" s="48"/>
      <c r="FB71" s="347"/>
      <c r="FC71" s="347"/>
      <c r="FE71" s="347"/>
      <c r="FF71" s="347"/>
      <c r="FG71" s="6"/>
      <c r="FI71" s="48"/>
      <c r="FJ71" s="339"/>
      <c r="FK71" s="339"/>
      <c r="FL71" s="47"/>
      <c r="FM71" s="339"/>
      <c r="FN71" s="339"/>
      <c r="FO71" s="48"/>
      <c r="FP71" s="347"/>
      <c r="FQ71" s="347"/>
      <c r="FT71" s="51"/>
      <c r="FU71" s="48"/>
      <c r="FV71" s="347"/>
      <c r="FW71" s="347"/>
      <c r="FY71" s="347"/>
      <c r="FZ71" s="347"/>
      <c r="GA71" s="6"/>
      <c r="GI71" s="53"/>
      <c r="GN71" s="51"/>
      <c r="GU71" s="6"/>
      <c r="HC71" s="53"/>
      <c r="HH71" s="51"/>
      <c r="HO71" s="6"/>
      <c r="HW71" s="53"/>
      <c r="IB71" s="51"/>
      <c r="II71" s="6"/>
      <c r="IQ71" s="53"/>
      <c r="IV71" s="51"/>
    </row>
    <row r="72" spans="1:256" s="7" customFormat="1" ht="13.5" customHeight="1">
      <c r="A72" s="65"/>
      <c r="B72" s="47"/>
      <c r="C72" s="6"/>
      <c r="E72" s="48"/>
      <c r="F72" s="339"/>
      <c r="G72" s="347"/>
      <c r="H72" s="47"/>
      <c r="I72" s="339"/>
      <c r="J72" s="347"/>
      <c r="K72" s="48"/>
      <c r="L72" s="347"/>
      <c r="M72" s="347"/>
      <c r="P72" s="51"/>
      <c r="Q72" s="48"/>
      <c r="R72" s="347"/>
      <c r="S72" s="347"/>
      <c r="U72" s="347"/>
      <c r="V72" s="347"/>
      <c r="W72" s="6"/>
      <c r="Y72" s="48"/>
      <c r="Z72" s="339"/>
      <c r="AA72" s="339"/>
      <c r="AB72" s="47"/>
      <c r="AC72" s="339"/>
      <c r="AD72" s="339"/>
      <c r="AE72" s="48"/>
      <c r="AF72" s="347"/>
      <c r="AG72" s="347"/>
      <c r="AJ72" s="51"/>
      <c r="AK72" s="48"/>
      <c r="AM72" s="347"/>
      <c r="AO72" s="347"/>
      <c r="AP72" s="347"/>
      <c r="AQ72" s="6"/>
      <c r="AS72" s="48"/>
      <c r="AT72" s="339"/>
      <c r="AU72" s="339"/>
      <c r="AV72" s="47"/>
      <c r="AW72" s="339"/>
      <c r="AX72" s="339"/>
      <c r="AY72" s="48"/>
      <c r="AZ72" s="347"/>
      <c r="BA72" s="347"/>
      <c r="BD72" s="51"/>
      <c r="BE72" s="48"/>
      <c r="BF72" s="347"/>
      <c r="BG72" s="347"/>
      <c r="BI72" s="347"/>
      <c r="BJ72" s="347"/>
      <c r="BK72" s="6"/>
      <c r="BM72" s="48"/>
      <c r="BN72" s="339"/>
      <c r="BO72" s="339"/>
      <c r="BP72" s="47"/>
      <c r="BQ72" s="339"/>
      <c r="BR72" s="339"/>
      <c r="BS72" s="48"/>
      <c r="BT72" s="347"/>
      <c r="BU72" s="347"/>
      <c r="BX72" s="51"/>
      <c r="BY72" s="48"/>
      <c r="BZ72" s="347"/>
      <c r="CA72" s="347"/>
      <c r="CC72" s="347"/>
      <c r="CD72" s="347"/>
      <c r="CE72" s="48"/>
      <c r="CG72" s="48"/>
      <c r="CH72" s="339"/>
      <c r="CI72" s="339"/>
      <c r="CJ72" s="47"/>
      <c r="CK72" s="339"/>
      <c r="CL72" s="339"/>
      <c r="CM72" s="48"/>
      <c r="CN72" s="347"/>
      <c r="CO72" s="347"/>
      <c r="CR72" s="51"/>
      <c r="CS72" s="48"/>
      <c r="CT72" s="347"/>
      <c r="CU72" s="347"/>
      <c r="CW72" s="347"/>
      <c r="CX72" s="347"/>
      <c r="CY72" s="6"/>
      <c r="DA72" s="48"/>
      <c r="DB72" s="339"/>
      <c r="DC72" s="339"/>
      <c r="DD72" s="47"/>
      <c r="DE72" s="339"/>
      <c r="DF72" s="339"/>
      <c r="DG72" s="48"/>
      <c r="DH72" s="347"/>
      <c r="DI72" s="347"/>
      <c r="DL72" s="51"/>
      <c r="DM72" s="48"/>
      <c r="DN72" s="347"/>
      <c r="DO72" s="347"/>
      <c r="DQ72" s="347"/>
      <c r="DR72" s="347"/>
      <c r="DS72" s="6"/>
      <c r="DU72" s="48"/>
      <c r="DV72" s="339"/>
      <c r="DW72" s="339"/>
      <c r="DX72" s="47"/>
      <c r="DY72" s="339"/>
      <c r="DZ72" s="339"/>
      <c r="EA72" s="48"/>
      <c r="EC72" s="52"/>
      <c r="EF72" s="51"/>
      <c r="EG72" s="48"/>
      <c r="EH72" s="347"/>
      <c r="EI72" s="347"/>
      <c r="EK72" s="347"/>
      <c r="EL72" s="347"/>
      <c r="EM72" s="6"/>
      <c r="EO72" s="48"/>
      <c r="EP72" s="339"/>
      <c r="EQ72" s="339"/>
      <c r="ER72" s="47"/>
      <c r="ES72" s="339"/>
      <c r="ET72" s="339"/>
      <c r="EU72" s="48"/>
      <c r="EV72" s="347"/>
      <c r="EW72" s="347"/>
      <c r="EZ72" s="51"/>
      <c r="FA72" s="48"/>
      <c r="FB72" s="347"/>
      <c r="FC72" s="347"/>
      <c r="FE72" s="347"/>
      <c r="FF72" s="347"/>
      <c r="FG72" s="6"/>
      <c r="FI72" s="48"/>
      <c r="FJ72" s="339"/>
      <c r="FK72" s="339"/>
      <c r="FL72" s="47"/>
      <c r="FM72" s="339"/>
      <c r="FN72" s="339"/>
      <c r="FO72" s="48"/>
      <c r="FP72" s="347"/>
      <c r="FQ72" s="347"/>
      <c r="FT72" s="51"/>
      <c r="FU72" s="48"/>
      <c r="FV72" s="347"/>
      <c r="FW72" s="347"/>
      <c r="FY72" s="347"/>
      <c r="FZ72" s="347"/>
      <c r="GA72" s="6"/>
      <c r="GI72" s="53"/>
      <c r="GN72" s="51"/>
      <c r="GU72" s="6"/>
      <c r="HC72" s="53"/>
      <c r="HH72" s="51"/>
      <c r="HO72" s="6"/>
      <c r="HW72" s="53"/>
      <c r="IB72" s="51"/>
      <c r="II72" s="6"/>
      <c r="IQ72" s="53"/>
      <c r="IV72" s="51"/>
    </row>
    <row r="73" spans="1:256" s="7" customFormat="1" ht="13.5" customHeight="1">
      <c r="A73" s="65"/>
      <c r="B73" s="47"/>
      <c r="C73" s="6"/>
      <c r="E73" s="48"/>
      <c r="F73" s="339"/>
      <c r="G73" s="347"/>
      <c r="H73" s="47"/>
      <c r="I73" s="339"/>
      <c r="J73" s="347"/>
      <c r="K73" s="48"/>
      <c r="L73" s="347"/>
      <c r="M73" s="347"/>
      <c r="P73" s="51"/>
      <c r="Q73" s="48"/>
      <c r="R73" s="347"/>
      <c r="S73" s="347"/>
      <c r="U73" s="347"/>
      <c r="V73" s="347"/>
      <c r="W73" s="6"/>
      <c r="Y73" s="48"/>
      <c r="Z73" s="339"/>
      <c r="AA73" s="339"/>
      <c r="AB73" s="47"/>
      <c r="AC73" s="339"/>
      <c r="AD73" s="339"/>
      <c r="AE73" s="48"/>
      <c r="AF73" s="347"/>
      <c r="AG73" s="347"/>
      <c r="AJ73" s="51"/>
      <c r="AK73" s="48"/>
      <c r="AM73" s="347"/>
      <c r="AO73" s="347"/>
      <c r="AP73" s="347"/>
      <c r="AQ73" s="6"/>
      <c r="AS73" s="48"/>
      <c r="AT73" s="339"/>
      <c r="AU73" s="339"/>
      <c r="AV73" s="47"/>
      <c r="AW73" s="339"/>
      <c r="AX73" s="339"/>
      <c r="AY73" s="48"/>
      <c r="AZ73" s="347"/>
      <c r="BA73" s="347"/>
      <c r="BD73" s="51"/>
      <c r="BE73" s="48"/>
      <c r="BF73" s="347"/>
      <c r="BG73" s="347"/>
      <c r="BI73" s="347"/>
      <c r="BJ73" s="347"/>
      <c r="BK73" s="6"/>
      <c r="BM73" s="48"/>
      <c r="BN73" s="339"/>
      <c r="BO73" s="339"/>
      <c r="BP73" s="47"/>
      <c r="BQ73" s="339"/>
      <c r="BR73" s="339"/>
      <c r="BS73" s="48"/>
      <c r="BT73" s="347"/>
      <c r="BU73" s="347"/>
      <c r="BX73" s="51"/>
      <c r="BY73" s="48"/>
      <c r="BZ73" s="347"/>
      <c r="CA73" s="347"/>
      <c r="CC73" s="347"/>
      <c r="CD73" s="347"/>
      <c r="CE73" s="48"/>
      <c r="CG73" s="48"/>
      <c r="CH73" s="339"/>
      <c r="CI73" s="339"/>
      <c r="CJ73" s="47"/>
      <c r="CK73" s="339"/>
      <c r="CL73" s="339"/>
      <c r="CM73" s="48"/>
      <c r="CN73" s="347"/>
      <c r="CO73" s="347"/>
      <c r="CR73" s="51"/>
      <c r="CS73" s="48"/>
      <c r="CT73" s="347"/>
      <c r="CU73" s="347"/>
      <c r="CW73" s="347"/>
      <c r="CX73" s="347"/>
      <c r="CY73" s="6"/>
      <c r="DA73" s="48"/>
      <c r="DB73" s="339"/>
      <c r="DC73" s="339"/>
      <c r="DD73" s="47"/>
      <c r="DE73" s="339"/>
      <c r="DF73" s="339"/>
      <c r="DG73" s="48"/>
      <c r="DH73" s="347"/>
      <c r="DI73" s="347"/>
      <c r="DL73" s="51"/>
      <c r="DM73" s="48"/>
      <c r="DN73" s="347"/>
      <c r="DO73" s="347"/>
      <c r="DQ73" s="347"/>
      <c r="DR73" s="347"/>
      <c r="DS73" s="6"/>
      <c r="DU73" s="48"/>
      <c r="DV73" s="339"/>
      <c r="DW73" s="339"/>
      <c r="DX73" s="47"/>
      <c r="DY73" s="339"/>
      <c r="DZ73" s="339"/>
      <c r="EA73" s="48"/>
      <c r="EC73" s="52"/>
      <c r="EF73" s="51"/>
      <c r="EG73" s="48"/>
      <c r="EH73" s="347"/>
      <c r="EI73" s="347"/>
      <c r="EK73" s="347"/>
      <c r="EL73" s="347"/>
      <c r="EM73" s="6"/>
      <c r="EO73" s="48"/>
      <c r="EP73" s="339"/>
      <c r="EQ73" s="339"/>
      <c r="ER73" s="47"/>
      <c r="ES73" s="339"/>
      <c r="ET73" s="339"/>
      <c r="EU73" s="48"/>
      <c r="EV73" s="347"/>
      <c r="EW73" s="347"/>
      <c r="EZ73" s="51"/>
      <c r="FA73" s="48"/>
      <c r="FB73" s="347"/>
      <c r="FC73" s="347"/>
      <c r="FE73" s="347"/>
      <c r="FF73" s="347"/>
      <c r="FG73" s="6"/>
      <c r="FI73" s="48"/>
      <c r="FJ73" s="339"/>
      <c r="FK73" s="339"/>
      <c r="FL73" s="47"/>
      <c r="FM73" s="339"/>
      <c r="FN73" s="339"/>
      <c r="FO73" s="48"/>
      <c r="FP73" s="347"/>
      <c r="FQ73" s="347"/>
      <c r="FT73" s="51"/>
      <c r="FU73" s="48"/>
      <c r="FV73" s="347"/>
      <c r="FW73" s="347"/>
      <c r="FY73" s="347"/>
      <c r="FZ73" s="347"/>
      <c r="GA73" s="6"/>
      <c r="GI73" s="53"/>
      <c r="GN73" s="51"/>
      <c r="GU73" s="6"/>
      <c r="HC73" s="53"/>
      <c r="HH73" s="51"/>
      <c r="HO73" s="6"/>
      <c r="HW73" s="53"/>
      <c r="IB73" s="51"/>
      <c r="II73" s="6"/>
      <c r="IQ73" s="53"/>
      <c r="IV73" s="51"/>
    </row>
    <row r="74" spans="1:256" s="7" customFormat="1" ht="13.5" customHeight="1">
      <c r="A74" s="65"/>
      <c r="B74" s="47"/>
      <c r="C74" s="6"/>
      <c r="E74" s="48"/>
      <c r="F74" s="339"/>
      <c r="G74" s="347"/>
      <c r="H74" s="47"/>
      <c r="I74" s="339"/>
      <c r="J74" s="347"/>
      <c r="K74" s="48"/>
      <c r="L74" s="347"/>
      <c r="M74" s="347"/>
      <c r="P74" s="51"/>
      <c r="Q74" s="48"/>
      <c r="R74" s="347"/>
      <c r="S74" s="347"/>
      <c r="U74" s="347"/>
      <c r="V74" s="347"/>
      <c r="W74" s="6"/>
      <c r="Y74" s="48"/>
      <c r="Z74" s="339"/>
      <c r="AA74" s="339"/>
      <c r="AB74" s="47"/>
      <c r="AC74" s="339"/>
      <c r="AD74" s="339"/>
      <c r="AE74" s="48"/>
      <c r="AF74" s="347"/>
      <c r="AG74" s="347"/>
      <c r="AJ74" s="51"/>
      <c r="AK74" s="48"/>
      <c r="AM74" s="347"/>
      <c r="AO74" s="347"/>
      <c r="AP74" s="347"/>
      <c r="AQ74" s="6"/>
      <c r="AS74" s="48"/>
      <c r="AT74" s="339"/>
      <c r="AU74" s="339"/>
      <c r="AV74" s="47"/>
      <c r="AW74" s="339"/>
      <c r="AX74" s="339"/>
      <c r="AY74" s="48"/>
      <c r="AZ74" s="347"/>
      <c r="BA74" s="347"/>
      <c r="BD74" s="51"/>
      <c r="BE74" s="48"/>
      <c r="BF74" s="347"/>
      <c r="BG74" s="347"/>
      <c r="BI74" s="347"/>
      <c r="BJ74" s="347"/>
      <c r="BK74" s="6"/>
      <c r="BM74" s="48"/>
      <c r="BN74" s="339"/>
      <c r="BO74" s="339"/>
      <c r="BP74" s="47"/>
      <c r="BQ74" s="339"/>
      <c r="BR74" s="339"/>
      <c r="BS74" s="48"/>
      <c r="BT74" s="347"/>
      <c r="BU74" s="347"/>
      <c r="BX74" s="51"/>
      <c r="BY74" s="48"/>
      <c r="BZ74" s="347"/>
      <c r="CA74" s="347"/>
      <c r="CC74" s="347"/>
      <c r="CD74" s="347"/>
      <c r="CE74" s="48"/>
      <c r="CG74" s="48"/>
      <c r="CH74" s="339"/>
      <c r="CI74" s="339"/>
      <c r="CJ74" s="47"/>
      <c r="CK74" s="339"/>
      <c r="CL74" s="339"/>
      <c r="CM74" s="48"/>
      <c r="CN74" s="347"/>
      <c r="CO74" s="347"/>
      <c r="CR74" s="51"/>
      <c r="CS74" s="48"/>
      <c r="CT74" s="347"/>
      <c r="CU74" s="347"/>
      <c r="CW74" s="347"/>
      <c r="CX74" s="347"/>
      <c r="CY74" s="6"/>
      <c r="DA74" s="48"/>
      <c r="DB74" s="339"/>
      <c r="DC74" s="339"/>
      <c r="DD74" s="47"/>
      <c r="DE74" s="339"/>
      <c r="DF74" s="339"/>
      <c r="DG74" s="48"/>
      <c r="DH74" s="347"/>
      <c r="DI74" s="347"/>
      <c r="DL74" s="51"/>
      <c r="DM74" s="48"/>
      <c r="DN74" s="347"/>
      <c r="DO74" s="347"/>
      <c r="DQ74" s="347"/>
      <c r="DR74" s="347"/>
      <c r="DS74" s="6"/>
      <c r="DU74" s="48"/>
      <c r="DV74" s="339"/>
      <c r="DW74" s="339"/>
      <c r="DX74" s="47"/>
      <c r="DY74" s="339"/>
      <c r="DZ74" s="339"/>
      <c r="EA74" s="48"/>
      <c r="EC74" s="52"/>
      <c r="EF74" s="51"/>
      <c r="EG74" s="48"/>
      <c r="EH74" s="347"/>
      <c r="EI74" s="347"/>
      <c r="EK74" s="347"/>
      <c r="EL74" s="347"/>
      <c r="EM74" s="6"/>
      <c r="EO74" s="48"/>
      <c r="EP74" s="339"/>
      <c r="EQ74" s="339"/>
      <c r="ER74" s="47"/>
      <c r="ES74" s="339"/>
      <c r="ET74" s="339"/>
      <c r="EU74" s="48"/>
      <c r="EV74" s="347"/>
      <c r="EW74" s="347"/>
      <c r="EZ74" s="51"/>
      <c r="FA74" s="48"/>
      <c r="FB74" s="347"/>
      <c r="FC74" s="347"/>
      <c r="FE74" s="347"/>
      <c r="FF74" s="347"/>
      <c r="FG74" s="6"/>
      <c r="FI74" s="48"/>
      <c r="FJ74" s="339"/>
      <c r="FK74" s="339"/>
      <c r="FL74" s="47"/>
      <c r="FM74" s="339"/>
      <c r="FN74" s="339"/>
      <c r="FO74" s="48"/>
      <c r="FP74" s="347"/>
      <c r="FQ74" s="347"/>
      <c r="FT74" s="51"/>
      <c r="FU74" s="48"/>
      <c r="FV74" s="347"/>
      <c r="FW74" s="347"/>
      <c r="FY74" s="347"/>
      <c r="FZ74" s="347"/>
      <c r="GA74" s="6"/>
      <c r="GI74" s="53"/>
      <c r="GN74" s="51"/>
      <c r="GU74" s="6"/>
      <c r="HC74" s="53"/>
      <c r="HH74" s="51"/>
      <c r="HO74" s="6"/>
      <c r="HW74" s="53"/>
      <c r="IB74" s="51"/>
      <c r="II74" s="6"/>
      <c r="IQ74" s="53"/>
      <c r="IV74" s="51"/>
    </row>
    <row r="75" spans="1:256" s="7" customFormat="1" ht="13.5" customHeight="1">
      <c r="A75" s="65"/>
      <c r="B75" s="47"/>
      <c r="C75" s="6"/>
      <c r="E75" s="48"/>
      <c r="F75" s="339"/>
      <c r="G75" s="347"/>
      <c r="H75" s="47"/>
      <c r="I75" s="339"/>
      <c r="J75" s="347"/>
      <c r="K75" s="48"/>
      <c r="L75" s="347"/>
      <c r="M75" s="347"/>
      <c r="P75" s="51"/>
      <c r="Q75" s="48"/>
      <c r="R75" s="347"/>
      <c r="S75" s="347"/>
      <c r="U75" s="347"/>
      <c r="V75" s="347"/>
      <c r="W75" s="6"/>
      <c r="Y75" s="48"/>
      <c r="Z75" s="339"/>
      <c r="AA75" s="339"/>
      <c r="AB75" s="47"/>
      <c r="AC75" s="339"/>
      <c r="AD75" s="339"/>
      <c r="AE75" s="48"/>
      <c r="AF75" s="347"/>
      <c r="AG75" s="347"/>
      <c r="AJ75" s="51"/>
      <c r="AK75" s="48"/>
      <c r="AM75" s="347"/>
      <c r="AO75" s="347"/>
      <c r="AP75" s="347"/>
      <c r="AQ75" s="6"/>
      <c r="AS75" s="48"/>
      <c r="AT75" s="339"/>
      <c r="AU75" s="339"/>
      <c r="AV75" s="47"/>
      <c r="AW75" s="339"/>
      <c r="AX75" s="339"/>
      <c r="AY75" s="48"/>
      <c r="AZ75" s="347"/>
      <c r="BA75" s="347"/>
      <c r="BD75" s="51"/>
      <c r="BE75" s="48"/>
      <c r="BF75" s="347"/>
      <c r="BG75" s="347"/>
      <c r="BI75" s="347"/>
      <c r="BJ75" s="347"/>
      <c r="BK75" s="6"/>
      <c r="BM75" s="48"/>
      <c r="BN75" s="339"/>
      <c r="BO75" s="339"/>
      <c r="BP75" s="47"/>
      <c r="BQ75" s="339"/>
      <c r="BR75" s="339"/>
      <c r="BS75" s="48"/>
      <c r="BT75" s="347"/>
      <c r="BU75" s="347"/>
      <c r="BX75" s="51"/>
      <c r="BY75" s="48"/>
      <c r="BZ75" s="347"/>
      <c r="CA75" s="347"/>
      <c r="CC75" s="347"/>
      <c r="CD75" s="347"/>
      <c r="CE75" s="48"/>
      <c r="CG75" s="48"/>
      <c r="CH75" s="339"/>
      <c r="CI75" s="339"/>
      <c r="CJ75" s="47"/>
      <c r="CK75" s="339"/>
      <c r="CL75" s="339"/>
      <c r="CM75" s="48"/>
      <c r="CN75" s="347"/>
      <c r="CO75" s="347"/>
      <c r="CR75" s="51"/>
      <c r="CS75" s="48"/>
      <c r="CT75" s="347"/>
      <c r="CU75" s="347"/>
      <c r="CW75" s="347"/>
      <c r="CX75" s="347"/>
      <c r="CY75" s="6"/>
      <c r="DA75" s="48"/>
      <c r="DB75" s="339"/>
      <c r="DC75" s="339"/>
      <c r="DD75" s="47"/>
      <c r="DE75" s="339"/>
      <c r="DF75" s="339"/>
      <c r="DG75" s="48"/>
      <c r="DH75" s="347"/>
      <c r="DI75" s="347"/>
      <c r="DL75" s="51"/>
      <c r="DM75" s="48"/>
      <c r="DN75" s="347"/>
      <c r="DO75" s="347"/>
      <c r="DQ75" s="347"/>
      <c r="DR75" s="347"/>
      <c r="DS75" s="6"/>
      <c r="DU75" s="48"/>
      <c r="DV75" s="339"/>
      <c r="DW75" s="339"/>
      <c r="DX75" s="47"/>
      <c r="DY75" s="339"/>
      <c r="DZ75" s="339"/>
      <c r="EA75" s="48"/>
      <c r="EC75" s="52"/>
      <c r="EF75" s="51"/>
      <c r="EG75" s="48"/>
      <c r="EH75" s="347"/>
      <c r="EI75" s="347"/>
      <c r="EK75" s="347"/>
      <c r="EL75" s="347"/>
      <c r="EM75" s="6"/>
      <c r="EO75" s="48"/>
      <c r="EP75" s="339"/>
      <c r="EQ75" s="339"/>
      <c r="ER75" s="47"/>
      <c r="ES75" s="339"/>
      <c r="ET75" s="339"/>
      <c r="EU75" s="48"/>
      <c r="EV75" s="347"/>
      <c r="EW75" s="347"/>
      <c r="EZ75" s="51"/>
      <c r="FA75" s="48"/>
      <c r="FB75" s="347"/>
      <c r="FC75" s="347"/>
      <c r="FE75" s="347"/>
      <c r="FF75" s="347"/>
      <c r="FG75" s="6"/>
      <c r="FI75" s="48"/>
      <c r="FJ75" s="339"/>
      <c r="FK75" s="339"/>
      <c r="FL75" s="47"/>
      <c r="FM75" s="339"/>
      <c r="FN75" s="339"/>
      <c r="FO75" s="48"/>
      <c r="FP75" s="347"/>
      <c r="FQ75" s="347"/>
      <c r="FT75" s="51"/>
      <c r="FU75" s="48"/>
      <c r="FV75" s="347"/>
      <c r="FW75" s="347"/>
      <c r="FY75" s="347"/>
      <c r="FZ75" s="347"/>
      <c r="GA75" s="6"/>
      <c r="GI75" s="53"/>
      <c r="GN75" s="51"/>
      <c r="GU75" s="6"/>
      <c r="HC75" s="53"/>
      <c r="HH75" s="51"/>
      <c r="HO75" s="6"/>
      <c r="HW75" s="53"/>
      <c r="IB75" s="51"/>
      <c r="II75" s="6"/>
      <c r="IQ75" s="53"/>
      <c r="IV75" s="51"/>
    </row>
    <row r="76" spans="1:256" s="7" customFormat="1" ht="13.5" customHeight="1">
      <c r="A76" s="65"/>
      <c r="B76" s="47"/>
      <c r="C76" s="6"/>
      <c r="E76" s="48"/>
      <c r="F76" s="339"/>
      <c r="G76" s="347"/>
      <c r="H76" s="47"/>
      <c r="I76" s="339"/>
      <c r="J76" s="347"/>
      <c r="K76" s="48"/>
      <c r="L76" s="347"/>
      <c r="M76" s="347"/>
      <c r="P76" s="51"/>
      <c r="Q76" s="48"/>
      <c r="R76" s="347"/>
      <c r="S76" s="347"/>
      <c r="U76" s="347"/>
      <c r="V76" s="347"/>
      <c r="W76" s="6"/>
      <c r="Y76" s="48"/>
      <c r="Z76" s="339"/>
      <c r="AA76" s="339"/>
      <c r="AB76" s="47"/>
      <c r="AC76" s="339"/>
      <c r="AD76" s="339"/>
      <c r="AE76" s="48"/>
      <c r="AF76" s="347"/>
      <c r="AG76" s="347"/>
      <c r="AJ76" s="51"/>
      <c r="AK76" s="48"/>
      <c r="AM76" s="347"/>
      <c r="AO76" s="347"/>
      <c r="AP76" s="347"/>
      <c r="AQ76" s="6"/>
      <c r="AS76" s="48"/>
      <c r="AT76" s="339"/>
      <c r="AU76" s="339"/>
      <c r="AV76" s="47"/>
      <c r="AW76" s="339"/>
      <c r="AX76" s="339"/>
      <c r="AY76" s="48"/>
      <c r="AZ76" s="347"/>
      <c r="BA76" s="347"/>
      <c r="BD76" s="51"/>
      <c r="BE76" s="48"/>
      <c r="BF76" s="347"/>
      <c r="BG76" s="347"/>
      <c r="BI76" s="347"/>
      <c r="BJ76" s="347"/>
      <c r="BK76" s="6"/>
      <c r="BM76" s="48"/>
      <c r="BN76" s="339"/>
      <c r="BO76" s="339"/>
      <c r="BP76" s="47"/>
      <c r="BQ76" s="339"/>
      <c r="BR76" s="339"/>
      <c r="BS76" s="48"/>
      <c r="BT76" s="347"/>
      <c r="BU76" s="347"/>
      <c r="BX76" s="51"/>
      <c r="BY76" s="48"/>
      <c r="BZ76" s="347"/>
      <c r="CA76" s="347"/>
      <c r="CC76" s="347"/>
      <c r="CD76" s="347"/>
      <c r="CE76" s="48"/>
      <c r="CG76" s="48"/>
      <c r="CH76" s="339"/>
      <c r="CI76" s="339"/>
      <c r="CJ76" s="47"/>
      <c r="CK76" s="339"/>
      <c r="CL76" s="339"/>
      <c r="CM76" s="48"/>
      <c r="CN76" s="347"/>
      <c r="CO76" s="347"/>
      <c r="CR76" s="51"/>
      <c r="CS76" s="48"/>
      <c r="CT76" s="347"/>
      <c r="CU76" s="347"/>
      <c r="CW76" s="347"/>
      <c r="CX76" s="347"/>
      <c r="CY76" s="6"/>
      <c r="DA76" s="48"/>
      <c r="DB76" s="339"/>
      <c r="DC76" s="339"/>
      <c r="DD76" s="47"/>
      <c r="DE76" s="339"/>
      <c r="DF76" s="339"/>
      <c r="DG76" s="48"/>
      <c r="DH76" s="347"/>
      <c r="DI76" s="347"/>
      <c r="DL76" s="51"/>
      <c r="DM76" s="48"/>
      <c r="DN76" s="347"/>
      <c r="DO76" s="347"/>
      <c r="DQ76" s="347"/>
      <c r="DR76" s="347"/>
      <c r="DS76" s="6"/>
      <c r="DU76" s="48"/>
      <c r="DV76" s="339"/>
      <c r="DW76" s="339"/>
      <c r="DX76" s="47"/>
      <c r="DY76" s="339"/>
      <c r="DZ76" s="339"/>
      <c r="EA76" s="48"/>
      <c r="EC76" s="52"/>
      <c r="EF76" s="51"/>
      <c r="EG76" s="48"/>
      <c r="EH76" s="347"/>
      <c r="EI76" s="347"/>
      <c r="EK76" s="347"/>
      <c r="EL76" s="347"/>
      <c r="EM76" s="6"/>
      <c r="EO76" s="48"/>
      <c r="EP76" s="339"/>
      <c r="EQ76" s="339"/>
      <c r="ER76" s="47"/>
      <c r="ES76" s="339"/>
      <c r="ET76" s="339"/>
      <c r="EU76" s="48"/>
      <c r="EV76" s="347"/>
      <c r="EW76" s="347"/>
      <c r="EZ76" s="51"/>
      <c r="FA76" s="48"/>
      <c r="FB76" s="347"/>
      <c r="FC76" s="347"/>
      <c r="FE76" s="347"/>
      <c r="FF76" s="347"/>
      <c r="FG76" s="6"/>
      <c r="FI76" s="48"/>
      <c r="FJ76" s="339"/>
      <c r="FK76" s="339"/>
      <c r="FL76" s="47"/>
      <c r="FM76" s="339"/>
      <c r="FN76" s="339"/>
      <c r="FO76" s="48"/>
      <c r="FP76" s="347"/>
      <c r="FQ76" s="347"/>
      <c r="FT76" s="51"/>
      <c r="FU76" s="48"/>
      <c r="FV76" s="347"/>
      <c r="FW76" s="347"/>
      <c r="FY76" s="347"/>
      <c r="FZ76" s="347"/>
      <c r="GA76" s="6"/>
      <c r="GI76" s="53"/>
      <c r="GN76" s="51"/>
      <c r="GU76" s="6"/>
      <c r="HC76" s="53"/>
      <c r="HH76" s="51"/>
      <c r="HO76" s="6"/>
      <c r="HW76" s="53"/>
      <c r="IB76" s="51"/>
      <c r="II76" s="6"/>
      <c r="IQ76" s="53"/>
      <c r="IV76" s="51"/>
    </row>
    <row r="77" spans="1:256" s="7" customFormat="1" ht="13.5" customHeight="1">
      <c r="A77" s="65"/>
      <c r="B77" s="47"/>
      <c r="C77" s="6"/>
      <c r="E77" s="48"/>
      <c r="F77" s="339"/>
      <c r="G77" s="347"/>
      <c r="H77" s="47"/>
      <c r="I77" s="339"/>
      <c r="J77" s="347"/>
      <c r="K77" s="48"/>
      <c r="L77" s="347"/>
      <c r="M77" s="347"/>
      <c r="P77" s="51"/>
      <c r="Q77" s="48"/>
      <c r="R77" s="347"/>
      <c r="S77" s="347"/>
      <c r="U77" s="347"/>
      <c r="V77" s="347"/>
      <c r="W77" s="6"/>
      <c r="Y77" s="48"/>
      <c r="Z77" s="339"/>
      <c r="AA77" s="339"/>
      <c r="AB77" s="47"/>
      <c r="AC77" s="339"/>
      <c r="AD77" s="339"/>
      <c r="AE77" s="48"/>
      <c r="AF77" s="347"/>
      <c r="AG77" s="347"/>
      <c r="AJ77" s="51"/>
      <c r="AK77" s="48"/>
      <c r="AM77" s="347"/>
      <c r="AO77" s="347"/>
      <c r="AP77" s="347"/>
      <c r="AQ77" s="6"/>
      <c r="AS77" s="48"/>
      <c r="AT77" s="339"/>
      <c r="AU77" s="339"/>
      <c r="AV77" s="47"/>
      <c r="AW77" s="339"/>
      <c r="AX77" s="339"/>
      <c r="AY77" s="48"/>
      <c r="AZ77" s="347"/>
      <c r="BA77" s="347"/>
      <c r="BD77" s="51"/>
      <c r="BE77" s="48"/>
      <c r="BF77" s="347"/>
      <c r="BG77" s="347"/>
      <c r="BI77" s="347"/>
      <c r="BJ77" s="347"/>
      <c r="BK77" s="6"/>
      <c r="BM77" s="48"/>
      <c r="BN77" s="339"/>
      <c r="BO77" s="339"/>
      <c r="BP77" s="47"/>
      <c r="BQ77" s="339"/>
      <c r="BR77" s="339"/>
      <c r="BS77" s="48"/>
      <c r="BT77" s="347"/>
      <c r="BU77" s="347"/>
      <c r="BX77" s="51"/>
      <c r="BY77" s="48"/>
      <c r="BZ77" s="347"/>
      <c r="CA77" s="347"/>
      <c r="CC77" s="347"/>
      <c r="CD77" s="347"/>
      <c r="CE77" s="48"/>
      <c r="CG77" s="48"/>
      <c r="CH77" s="339"/>
      <c r="CI77" s="339"/>
      <c r="CJ77" s="47"/>
      <c r="CK77" s="339"/>
      <c r="CL77" s="339"/>
      <c r="CM77" s="48"/>
      <c r="CN77" s="347"/>
      <c r="CO77" s="347"/>
      <c r="CR77" s="51"/>
      <c r="CS77" s="48"/>
      <c r="CT77" s="347"/>
      <c r="CU77" s="347"/>
      <c r="CW77" s="347"/>
      <c r="CX77" s="347"/>
      <c r="CY77" s="6"/>
      <c r="DA77" s="48"/>
      <c r="DB77" s="339"/>
      <c r="DC77" s="339"/>
      <c r="DD77" s="47"/>
      <c r="DE77" s="339"/>
      <c r="DF77" s="339"/>
      <c r="DG77" s="48"/>
      <c r="DH77" s="347"/>
      <c r="DI77" s="347"/>
      <c r="DL77" s="51"/>
      <c r="DM77" s="48"/>
      <c r="DN77" s="347"/>
      <c r="DO77" s="347"/>
      <c r="DQ77" s="347"/>
      <c r="DR77" s="347"/>
      <c r="DS77" s="6"/>
      <c r="DU77" s="48"/>
      <c r="DV77" s="339"/>
      <c r="DW77" s="339"/>
      <c r="DX77" s="47"/>
      <c r="DY77" s="339"/>
      <c r="DZ77" s="339"/>
      <c r="EA77" s="48"/>
      <c r="EC77" s="52"/>
      <c r="EF77" s="51"/>
      <c r="EG77" s="48"/>
      <c r="EH77" s="347"/>
      <c r="EI77" s="347"/>
      <c r="EK77" s="347"/>
      <c r="EL77" s="347"/>
      <c r="EM77" s="6"/>
      <c r="EO77" s="48"/>
      <c r="EP77" s="339"/>
      <c r="EQ77" s="339"/>
      <c r="ER77" s="47"/>
      <c r="ES77" s="339"/>
      <c r="ET77" s="339"/>
      <c r="EU77" s="48"/>
      <c r="EV77" s="347"/>
      <c r="EW77" s="347"/>
      <c r="EZ77" s="51"/>
      <c r="FA77" s="48"/>
      <c r="FB77" s="347"/>
      <c r="FC77" s="347"/>
      <c r="FE77" s="347"/>
      <c r="FF77" s="347"/>
      <c r="FG77" s="6"/>
      <c r="FI77" s="48"/>
      <c r="FJ77" s="339"/>
      <c r="FK77" s="339"/>
      <c r="FL77" s="47"/>
      <c r="FM77" s="339"/>
      <c r="FN77" s="339"/>
      <c r="FO77" s="48"/>
      <c r="FP77" s="347"/>
      <c r="FQ77" s="347"/>
      <c r="FT77" s="51"/>
      <c r="FU77" s="48"/>
      <c r="FV77" s="347"/>
      <c r="FW77" s="347"/>
      <c r="FY77" s="347"/>
      <c r="FZ77" s="347"/>
      <c r="GA77" s="6"/>
      <c r="GI77" s="53"/>
      <c r="GN77" s="51"/>
      <c r="GU77" s="6"/>
      <c r="HC77" s="53"/>
      <c r="HH77" s="51"/>
      <c r="HO77" s="6"/>
      <c r="HW77" s="53"/>
      <c r="IB77" s="51"/>
      <c r="II77" s="6"/>
      <c r="IQ77" s="53"/>
      <c r="IV77" s="51"/>
    </row>
    <row r="78" spans="1:256" s="7" customFormat="1" ht="13.5" customHeight="1">
      <c r="A78" s="65"/>
      <c r="B78" s="47"/>
      <c r="C78" s="6"/>
      <c r="E78" s="48"/>
      <c r="F78" s="339"/>
      <c r="G78" s="347"/>
      <c r="H78" s="47"/>
      <c r="I78" s="339"/>
      <c r="J78" s="347"/>
      <c r="K78" s="48"/>
      <c r="L78" s="347"/>
      <c r="M78" s="347"/>
      <c r="P78" s="51"/>
      <c r="Q78" s="48"/>
      <c r="R78" s="347"/>
      <c r="S78" s="347"/>
      <c r="U78" s="347"/>
      <c r="V78" s="347"/>
      <c r="W78" s="6"/>
      <c r="Y78" s="48"/>
      <c r="Z78" s="339"/>
      <c r="AA78" s="339"/>
      <c r="AB78" s="47"/>
      <c r="AC78" s="339"/>
      <c r="AD78" s="339"/>
      <c r="AE78" s="48"/>
      <c r="AF78" s="347"/>
      <c r="AG78" s="347"/>
      <c r="AJ78" s="51"/>
      <c r="AK78" s="48"/>
      <c r="AM78" s="347"/>
      <c r="AO78" s="347"/>
      <c r="AP78" s="347"/>
      <c r="AQ78" s="6"/>
      <c r="AS78" s="48"/>
      <c r="AT78" s="339"/>
      <c r="AU78" s="339"/>
      <c r="AV78" s="47"/>
      <c r="AW78" s="339"/>
      <c r="AX78" s="339"/>
      <c r="AY78" s="48"/>
      <c r="AZ78" s="347"/>
      <c r="BA78" s="347"/>
      <c r="BD78" s="51"/>
      <c r="BE78" s="48"/>
      <c r="BF78" s="347"/>
      <c r="BG78" s="347"/>
      <c r="BI78" s="347"/>
      <c r="BJ78" s="347"/>
      <c r="BK78" s="6"/>
      <c r="BM78" s="48"/>
      <c r="BN78" s="339"/>
      <c r="BO78" s="339"/>
      <c r="BP78" s="47"/>
      <c r="BQ78" s="339"/>
      <c r="BR78" s="339"/>
      <c r="BS78" s="48"/>
      <c r="BT78" s="347"/>
      <c r="BU78" s="347"/>
      <c r="BX78" s="51"/>
      <c r="BY78" s="48"/>
      <c r="BZ78" s="347"/>
      <c r="CA78" s="347"/>
      <c r="CC78" s="347"/>
      <c r="CD78" s="347"/>
      <c r="CE78" s="48"/>
      <c r="CG78" s="48"/>
      <c r="CH78" s="339"/>
      <c r="CI78" s="339"/>
      <c r="CJ78" s="47"/>
      <c r="CK78" s="339"/>
      <c r="CL78" s="339"/>
      <c r="CM78" s="48"/>
      <c r="CN78" s="347"/>
      <c r="CO78" s="347"/>
      <c r="CR78" s="51"/>
      <c r="CS78" s="48"/>
      <c r="CT78" s="347"/>
      <c r="CU78" s="347"/>
      <c r="CW78" s="347"/>
      <c r="CX78" s="347"/>
      <c r="CY78" s="6"/>
      <c r="DA78" s="48"/>
      <c r="DB78" s="339"/>
      <c r="DC78" s="339"/>
      <c r="DD78" s="47"/>
      <c r="DE78" s="339"/>
      <c r="DF78" s="339"/>
      <c r="DG78" s="48"/>
      <c r="DH78" s="347"/>
      <c r="DI78" s="347"/>
      <c r="DL78" s="51"/>
      <c r="DM78" s="48"/>
      <c r="DN78" s="347"/>
      <c r="DO78" s="347"/>
      <c r="DQ78" s="347"/>
      <c r="DR78" s="347"/>
      <c r="DS78" s="6"/>
      <c r="DU78" s="48"/>
      <c r="DV78" s="339"/>
      <c r="DW78" s="339"/>
      <c r="DX78" s="47"/>
      <c r="DY78" s="339"/>
      <c r="DZ78" s="339"/>
      <c r="EA78" s="48"/>
      <c r="EC78" s="52"/>
      <c r="EF78" s="51"/>
      <c r="EG78" s="48"/>
      <c r="EH78" s="347"/>
      <c r="EI78" s="347"/>
      <c r="EK78" s="347"/>
      <c r="EL78" s="347"/>
      <c r="EM78" s="6"/>
      <c r="EO78" s="48"/>
      <c r="EP78" s="339"/>
      <c r="EQ78" s="339"/>
      <c r="ER78" s="47"/>
      <c r="ES78" s="339"/>
      <c r="ET78" s="339"/>
      <c r="EU78" s="48"/>
      <c r="EV78" s="347"/>
      <c r="EW78" s="347"/>
      <c r="EZ78" s="51"/>
      <c r="FA78" s="48"/>
      <c r="FB78" s="347"/>
      <c r="FC78" s="347"/>
      <c r="FE78" s="347"/>
      <c r="FF78" s="347"/>
      <c r="FG78" s="6"/>
      <c r="FI78" s="48"/>
      <c r="FJ78" s="339"/>
      <c r="FK78" s="339"/>
      <c r="FL78" s="47"/>
      <c r="FM78" s="339"/>
      <c r="FN78" s="339"/>
      <c r="FO78" s="48"/>
      <c r="FP78" s="347"/>
      <c r="FQ78" s="347"/>
      <c r="FT78" s="51"/>
      <c r="FU78" s="48"/>
      <c r="FV78" s="347"/>
      <c r="FW78" s="347"/>
      <c r="FY78" s="347"/>
      <c r="FZ78" s="347"/>
      <c r="GA78" s="6"/>
      <c r="GI78" s="53"/>
      <c r="GN78" s="51"/>
      <c r="GU78" s="6"/>
      <c r="HC78" s="53"/>
      <c r="HH78" s="51"/>
      <c r="HO78" s="6"/>
      <c r="HW78" s="53"/>
      <c r="IB78" s="51"/>
      <c r="II78" s="6"/>
      <c r="IQ78" s="53"/>
      <c r="IV78" s="51"/>
    </row>
    <row r="79" spans="1:256" s="7" customFormat="1" ht="13.5" customHeight="1">
      <c r="A79" s="65"/>
      <c r="B79" s="47"/>
      <c r="C79" s="6"/>
      <c r="E79" s="48"/>
      <c r="F79" s="339"/>
      <c r="G79" s="347"/>
      <c r="H79" s="47"/>
      <c r="I79" s="339"/>
      <c r="J79" s="347"/>
      <c r="K79" s="48"/>
      <c r="L79" s="347"/>
      <c r="M79" s="347"/>
      <c r="P79" s="51"/>
      <c r="Q79" s="48"/>
      <c r="R79" s="347"/>
      <c r="S79" s="347"/>
      <c r="U79" s="347"/>
      <c r="V79" s="347"/>
      <c r="W79" s="6"/>
      <c r="Y79" s="48"/>
      <c r="Z79" s="339"/>
      <c r="AA79" s="339"/>
      <c r="AB79" s="47"/>
      <c r="AC79" s="339"/>
      <c r="AD79" s="339"/>
      <c r="AE79" s="48"/>
      <c r="AF79" s="347"/>
      <c r="AG79" s="347"/>
      <c r="AJ79" s="51"/>
      <c r="AK79" s="48"/>
      <c r="AM79" s="347"/>
      <c r="AO79" s="347"/>
      <c r="AP79" s="347"/>
      <c r="AQ79" s="6"/>
      <c r="AS79" s="48"/>
      <c r="AT79" s="339"/>
      <c r="AU79" s="339"/>
      <c r="AV79" s="47"/>
      <c r="AW79" s="339"/>
      <c r="AX79" s="339"/>
      <c r="AY79" s="48"/>
      <c r="AZ79" s="347"/>
      <c r="BA79" s="347"/>
      <c r="BD79" s="51"/>
      <c r="BE79" s="48"/>
      <c r="BF79" s="347"/>
      <c r="BG79" s="347"/>
      <c r="BI79" s="347"/>
      <c r="BJ79" s="347"/>
      <c r="BK79" s="6"/>
      <c r="BM79" s="48"/>
      <c r="BN79" s="339"/>
      <c r="BO79" s="339"/>
      <c r="BP79" s="47"/>
      <c r="BQ79" s="339"/>
      <c r="BR79" s="339"/>
      <c r="BS79" s="48"/>
      <c r="BT79" s="347"/>
      <c r="BU79" s="347"/>
      <c r="BX79" s="51"/>
      <c r="BY79" s="48"/>
      <c r="BZ79" s="347"/>
      <c r="CA79" s="347"/>
      <c r="CC79" s="347"/>
      <c r="CD79" s="347"/>
      <c r="CE79" s="48"/>
      <c r="CG79" s="48"/>
      <c r="CH79" s="339"/>
      <c r="CI79" s="339"/>
      <c r="CJ79" s="47"/>
      <c r="CK79" s="339"/>
      <c r="CL79" s="339"/>
      <c r="CM79" s="48"/>
      <c r="CN79" s="347"/>
      <c r="CO79" s="347"/>
      <c r="CR79" s="51"/>
      <c r="CS79" s="48"/>
      <c r="CT79" s="347"/>
      <c r="CU79" s="347"/>
      <c r="CW79" s="347"/>
      <c r="CX79" s="347"/>
      <c r="CY79" s="6"/>
      <c r="DA79" s="48"/>
      <c r="DB79" s="339"/>
      <c r="DC79" s="339"/>
      <c r="DD79" s="47"/>
      <c r="DE79" s="339"/>
      <c r="DF79" s="339"/>
      <c r="DG79" s="48"/>
      <c r="DH79" s="347"/>
      <c r="DI79" s="347"/>
      <c r="DL79" s="51"/>
      <c r="DM79" s="48"/>
      <c r="DN79" s="347"/>
      <c r="DO79" s="347"/>
      <c r="DQ79" s="347"/>
      <c r="DR79" s="347"/>
      <c r="DS79" s="6"/>
      <c r="DU79" s="48"/>
      <c r="DV79" s="339"/>
      <c r="DW79" s="339"/>
      <c r="DX79" s="47"/>
      <c r="DY79" s="339"/>
      <c r="DZ79" s="339"/>
      <c r="EA79" s="48"/>
      <c r="EC79" s="52"/>
      <c r="EF79" s="51"/>
      <c r="EG79" s="48"/>
      <c r="EH79" s="347"/>
      <c r="EI79" s="347"/>
      <c r="EK79" s="347"/>
      <c r="EL79" s="347"/>
      <c r="EM79" s="6"/>
      <c r="EO79" s="48"/>
      <c r="EP79" s="339"/>
      <c r="EQ79" s="339"/>
      <c r="ER79" s="47"/>
      <c r="ES79" s="339"/>
      <c r="ET79" s="339"/>
      <c r="EU79" s="48"/>
      <c r="EV79" s="347"/>
      <c r="EW79" s="347"/>
      <c r="EZ79" s="51"/>
      <c r="FA79" s="48"/>
      <c r="FB79" s="347"/>
      <c r="FC79" s="347"/>
      <c r="FE79" s="347"/>
      <c r="FF79" s="347"/>
      <c r="FG79" s="6"/>
      <c r="FI79" s="48"/>
      <c r="FJ79" s="339"/>
      <c r="FK79" s="339"/>
      <c r="FL79" s="47"/>
      <c r="FM79" s="339"/>
      <c r="FN79" s="339"/>
      <c r="FO79" s="48"/>
      <c r="FP79" s="347"/>
      <c r="FQ79" s="347"/>
      <c r="FT79" s="51"/>
      <c r="FU79" s="48"/>
      <c r="FV79" s="347"/>
      <c r="FW79" s="347"/>
      <c r="FY79" s="347"/>
      <c r="FZ79" s="347"/>
      <c r="GA79" s="6"/>
      <c r="GI79" s="53"/>
      <c r="GN79" s="51"/>
      <c r="GU79" s="6"/>
      <c r="HC79" s="53"/>
      <c r="HH79" s="51"/>
      <c r="HO79" s="6"/>
      <c r="HW79" s="53"/>
      <c r="IB79" s="51"/>
      <c r="II79" s="6"/>
      <c r="IQ79" s="53"/>
      <c r="IV79" s="51"/>
    </row>
    <row r="80" spans="1:256" s="7" customFormat="1" ht="13.5" customHeight="1">
      <c r="A80" s="65"/>
      <c r="B80" s="47"/>
      <c r="C80" s="6"/>
      <c r="E80" s="48"/>
      <c r="F80" s="339"/>
      <c r="G80" s="347"/>
      <c r="H80" s="47"/>
      <c r="I80" s="339"/>
      <c r="J80" s="347"/>
      <c r="K80" s="48"/>
      <c r="L80" s="347"/>
      <c r="M80" s="347"/>
      <c r="P80" s="51"/>
      <c r="Q80" s="48"/>
      <c r="R80" s="347"/>
      <c r="S80" s="347"/>
      <c r="U80" s="347"/>
      <c r="V80" s="347"/>
      <c r="W80" s="6"/>
      <c r="Y80" s="48"/>
      <c r="Z80" s="339"/>
      <c r="AA80" s="339"/>
      <c r="AB80" s="47"/>
      <c r="AC80" s="339"/>
      <c r="AD80" s="339"/>
      <c r="AE80" s="48"/>
      <c r="AF80" s="347"/>
      <c r="AG80" s="347"/>
      <c r="AJ80" s="51"/>
      <c r="AK80" s="48"/>
      <c r="AM80" s="347"/>
      <c r="AO80" s="347"/>
      <c r="AP80" s="347"/>
      <c r="AQ80" s="6"/>
      <c r="AS80" s="48"/>
      <c r="AT80" s="339"/>
      <c r="AU80" s="339"/>
      <c r="AV80" s="47"/>
      <c r="AW80" s="339"/>
      <c r="AX80" s="339"/>
      <c r="AY80" s="48"/>
      <c r="AZ80" s="347"/>
      <c r="BA80" s="347"/>
      <c r="BD80" s="51"/>
      <c r="BE80" s="48"/>
      <c r="BF80" s="347"/>
      <c r="BG80" s="347"/>
      <c r="BI80" s="347"/>
      <c r="BJ80" s="347"/>
      <c r="BK80" s="6"/>
      <c r="BM80" s="48"/>
      <c r="BN80" s="339"/>
      <c r="BO80" s="339"/>
      <c r="BP80" s="47"/>
      <c r="BQ80" s="339"/>
      <c r="BR80" s="339"/>
      <c r="BS80" s="48"/>
      <c r="BT80" s="347"/>
      <c r="BU80" s="347"/>
      <c r="BX80" s="51"/>
      <c r="BY80" s="48"/>
      <c r="BZ80" s="347"/>
      <c r="CA80" s="347"/>
      <c r="CC80" s="347"/>
      <c r="CD80" s="347"/>
      <c r="CE80" s="48"/>
      <c r="CG80" s="48"/>
      <c r="CH80" s="339"/>
      <c r="CI80" s="339"/>
      <c r="CJ80" s="47"/>
      <c r="CK80" s="339"/>
      <c r="CL80" s="339"/>
      <c r="CM80" s="48"/>
      <c r="CN80" s="347"/>
      <c r="CO80" s="347"/>
      <c r="CR80" s="51"/>
      <c r="CS80" s="48"/>
      <c r="CT80" s="347"/>
      <c r="CU80" s="347"/>
      <c r="CW80" s="347"/>
      <c r="CX80" s="347"/>
      <c r="CY80" s="6"/>
      <c r="DA80" s="48"/>
      <c r="DB80" s="339"/>
      <c r="DC80" s="339"/>
      <c r="DD80" s="47"/>
      <c r="DE80" s="339"/>
      <c r="DF80" s="339"/>
      <c r="DG80" s="48"/>
      <c r="DH80" s="347"/>
      <c r="DI80" s="347"/>
      <c r="DL80" s="51"/>
      <c r="DM80" s="48"/>
      <c r="DN80" s="347"/>
      <c r="DO80" s="347"/>
      <c r="DQ80" s="347"/>
      <c r="DR80" s="347"/>
      <c r="DS80" s="6"/>
      <c r="DU80" s="48"/>
      <c r="DV80" s="339"/>
      <c r="DW80" s="339"/>
      <c r="DX80" s="47"/>
      <c r="DY80" s="339"/>
      <c r="DZ80" s="339"/>
      <c r="EA80" s="48"/>
      <c r="EC80" s="52"/>
      <c r="EF80" s="51"/>
      <c r="EG80" s="48"/>
      <c r="EH80" s="347"/>
      <c r="EI80" s="347"/>
      <c r="EK80" s="347"/>
      <c r="EL80" s="347"/>
      <c r="EM80" s="6"/>
      <c r="EO80" s="48"/>
      <c r="EP80" s="339"/>
      <c r="EQ80" s="339"/>
      <c r="ER80" s="47"/>
      <c r="ES80" s="339"/>
      <c r="ET80" s="339"/>
      <c r="EU80" s="48"/>
      <c r="EV80" s="347"/>
      <c r="EW80" s="347"/>
      <c r="EZ80" s="51"/>
      <c r="FA80" s="48"/>
      <c r="FB80" s="347"/>
      <c r="FC80" s="347"/>
      <c r="FE80" s="347"/>
      <c r="FF80" s="347"/>
      <c r="FG80" s="6"/>
      <c r="FI80" s="48"/>
      <c r="FJ80" s="339"/>
      <c r="FK80" s="339"/>
      <c r="FL80" s="47"/>
      <c r="FM80" s="339"/>
      <c r="FN80" s="339"/>
      <c r="FO80" s="48"/>
      <c r="FP80" s="347"/>
      <c r="FQ80" s="347"/>
      <c r="FT80" s="51"/>
      <c r="FU80" s="48"/>
      <c r="FV80" s="347"/>
      <c r="FW80" s="347"/>
      <c r="FY80" s="347"/>
      <c r="FZ80" s="347"/>
      <c r="GA80" s="6"/>
      <c r="GI80" s="53"/>
      <c r="GN80" s="51"/>
      <c r="GU80" s="6"/>
      <c r="HC80" s="53"/>
      <c r="HH80" s="51"/>
      <c r="HO80" s="6"/>
      <c r="HW80" s="53"/>
      <c r="IB80" s="51"/>
      <c r="II80" s="6"/>
      <c r="IQ80" s="53"/>
      <c r="IV80" s="51"/>
    </row>
    <row r="81" spans="1:256" s="7" customFormat="1" ht="13.5" customHeight="1">
      <c r="A81" s="65"/>
      <c r="B81" s="47"/>
      <c r="C81" s="6"/>
      <c r="E81" s="48"/>
      <c r="F81" s="339"/>
      <c r="G81" s="347"/>
      <c r="H81" s="47"/>
      <c r="I81" s="339"/>
      <c r="J81" s="347"/>
      <c r="K81" s="48"/>
      <c r="L81" s="347"/>
      <c r="M81" s="347"/>
      <c r="P81" s="51"/>
      <c r="Q81" s="48"/>
      <c r="R81" s="347"/>
      <c r="S81" s="347"/>
      <c r="U81" s="347"/>
      <c r="V81" s="347"/>
      <c r="W81" s="6"/>
      <c r="Y81" s="48"/>
      <c r="Z81" s="339"/>
      <c r="AA81" s="339"/>
      <c r="AB81" s="47"/>
      <c r="AC81" s="339"/>
      <c r="AD81" s="339"/>
      <c r="AE81" s="48"/>
      <c r="AF81" s="347"/>
      <c r="AG81" s="347"/>
      <c r="AJ81" s="51"/>
      <c r="AK81" s="48"/>
      <c r="AM81" s="347"/>
      <c r="AO81" s="347"/>
      <c r="AP81" s="347"/>
      <c r="AQ81" s="6"/>
      <c r="AS81" s="48"/>
      <c r="AT81" s="339"/>
      <c r="AU81" s="339"/>
      <c r="AV81" s="47"/>
      <c r="AW81" s="339"/>
      <c r="AX81" s="339"/>
      <c r="AY81" s="48"/>
      <c r="AZ81" s="347"/>
      <c r="BA81" s="347"/>
      <c r="BD81" s="51"/>
      <c r="BE81" s="48"/>
      <c r="BF81" s="347"/>
      <c r="BG81" s="347"/>
      <c r="BI81" s="347"/>
      <c r="BJ81" s="347"/>
      <c r="BK81" s="6"/>
      <c r="BM81" s="48"/>
      <c r="BN81" s="339"/>
      <c r="BO81" s="339"/>
      <c r="BP81" s="47"/>
      <c r="BQ81" s="339"/>
      <c r="BR81" s="339"/>
      <c r="BS81" s="48"/>
      <c r="BT81" s="347"/>
      <c r="BU81" s="347"/>
      <c r="BX81" s="51"/>
      <c r="BY81" s="48"/>
      <c r="BZ81" s="347"/>
      <c r="CA81" s="347"/>
      <c r="CC81" s="347"/>
      <c r="CD81" s="347"/>
      <c r="CE81" s="48"/>
      <c r="CG81" s="48"/>
      <c r="CH81" s="339"/>
      <c r="CI81" s="339"/>
      <c r="CJ81" s="47"/>
      <c r="CK81" s="339"/>
      <c r="CL81" s="339"/>
      <c r="CM81" s="48"/>
      <c r="CN81" s="347"/>
      <c r="CO81" s="347"/>
      <c r="CR81" s="51"/>
      <c r="CS81" s="48"/>
      <c r="CT81" s="347"/>
      <c r="CU81" s="347"/>
      <c r="CW81" s="347"/>
      <c r="CX81" s="347"/>
      <c r="CY81" s="6"/>
      <c r="DA81" s="48"/>
      <c r="DB81" s="339"/>
      <c r="DC81" s="339"/>
      <c r="DD81" s="47"/>
      <c r="DE81" s="339"/>
      <c r="DF81" s="339"/>
      <c r="DG81" s="48"/>
      <c r="DH81" s="347"/>
      <c r="DI81" s="347"/>
      <c r="DL81" s="51"/>
      <c r="DM81" s="48"/>
      <c r="DN81" s="347"/>
      <c r="DO81" s="347"/>
      <c r="DQ81" s="347"/>
      <c r="DR81" s="347"/>
      <c r="DS81" s="6"/>
      <c r="DU81" s="48"/>
      <c r="DV81" s="339"/>
      <c r="DW81" s="339"/>
      <c r="DX81" s="47"/>
      <c r="DY81" s="339"/>
      <c r="DZ81" s="339"/>
      <c r="EA81" s="48"/>
      <c r="EC81" s="52"/>
      <c r="EF81" s="51"/>
      <c r="EG81" s="48"/>
      <c r="EH81" s="347"/>
      <c r="EI81" s="347"/>
      <c r="EK81" s="347"/>
      <c r="EL81" s="347"/>
      <c r="EM81" s="6"/>
      <c r="EO81" s="48"/>
      <c r="EP81" s="339"/>
      <c r="EQ81" s="339"/>
      <c r="ER81" s="47"/>
      <c r="ES81" s="339"/>
      <c r="ET81" s="339"/>
      <c r="EU81" s="48"/>
      <c r="EV81" s="347"/>
      <c r="EW81" s="347"/>
      <c r="EZ81" s="51"/>
      <c r="FA81" s="48"/>
      <c r="FB81" s="347"/>
      <c r="FC81" s="347"/>
      <c r="FE81" s="347"/>
      <c r="FF81" s="347"/>
      <c r="FG81" s="6"/>
      <c r="FI81" s="48"/>
      <c r="FJ81" s="339"/>
      <c r="FK81" s="339"/>
      <c r="FL81" s="47"/>
      <c r="FM81" s="339"/>
      <c r="FN81" s="339"/>
      <c r="FO81" s="48"/>
      <c r="FP81" s="347"/>
      <c r="FQ81" s="347"/>
      <c r="FT81" s="51"/>
      <c r="FU81" s="48"/>
      <c r="FV81" s="347"/>
      <c r="FW81" s="347"/>
      <c r="FY81" s="347"/>
      <c r="FZ81" s="347"/>
      <c r="GA81" s="6"/>
      <c r="GI81" s="53"/>
      <c r="GN81" s="51"/>
      <c r="GU81" s="6"/>
      <c r="HC81" s="53"/>
      <c r="HH81" s="51"/>
      <c r="HO81" s="6"/>
      <c r="HW81" s="53"/>
      <c r="IB81" s="51"/>
      <c r="II81" s="6"/>
      <c r="IQ81" s="53"/>
      <c r="IV81" s="51"/>
    </row>
    <row r="82" spans="1:256" s="7" customFormat="1" ht="13.5" customHeight="1">
      <c r="A82" s="65"/>
      <c r="B82" s="47"/>
      <c r="C82" s="6"/>
      <c r="E82" s="48"/>
      <c r="F82" s="339"/>
      <c r="G82" s="347"/>
      <c r="H82" s="47"/>
      <c r="I82" s="339"/>
      <c r="J82" s="347"/>
      <c r="K82" s="48"/>
      <c r="L82" s="347"/>
      <c r="M82" s="347"/>
      <c r="P82" s="51"/>
      <c r="Q82" s="48"/>
      <c r="R82" s="347"/>
      <c r="S82" s="347"/>
      <c r="U82" s="347"/>
      <c r="V82" s="347"/>
      <c r="W82" s="6"/>
      <c r="Y82" s="48"/>
      <c r="Z82" s="339"/>
      <c r="AA82" s="339"/>
      <c r="AB82" s="47"/>
      <c r="AC82" s="339"/>
      <c r="AD82" s="339"/>
      <c r="AE82" s="48"/>
      <c r="AF82" s="347"/>
      <c r="AG82" s="347"/>
      <c r="AJ82" s="51"/>
      <c r="AK82" s="48"/>
      <c r="AM82" s="347"/>
      <c r="AO82" s="347"/>
      <c r="AP82" s="347"/>
      <c r="AQ82" s="6"/>
      <c r="AS82" s="48"/>
      <c r="AT82" s="339"/>
      <c r="AU82" s="339"/>
      <c r="AV82" s="47"/>
      <c r="AW82" s="339"/>
      <c r="AX82" s="339"/>
      <c r="AY82" s="48"/>
      <c r="AZ82" s="347"/>
      <c r="BA82" s="347"/>
      <c r="BD82" s="51"/>
      <c r="BE82" s="48"/>
      <c r="BF82" s="347"/>
      <c r="BG82" s="347"/>
      <c r="BI82" s="347"/>
      <c r="BJ82" s="347"/>
      <c r="BK82" s="6"/>
      <c r="BM82" s="48"/>
      <c r="BN82" s="339"/>
      <c r="BO82" s="339"/>
      <c r="BP82" s="47"/>
      <c r="BQ82" s="339"/>
      <c r="BR82" s="339"/>
      <c r="BS82" s="48"/>
      <c r="BT82" s="347"/>
      <c r="BU82" s="347"/>
      <c r="BX82" s="51"/>
      <c r="BY82" s="48"/>
      <c r="BZ82" s="347"/>
      <c r="CA82" s="347"/>
      <c r="CC82" s="347"/>
      <c r="CD82" s="347"/>
      <c r="CE82" s="48"/>
      <c r="CG82" s="48"/>
      <c r="CH82" s="339"/>
      <c r="CI82" s="339"/>
      <c r="CJ82" s="47"/>
      <c r="CK82" s="339"/>
      <c r="CL82" s="339"/>
      <c r="CM82" s="48"/>
      <c r="CN82" s="347"/>
      <c r="CO82" s="347"/>
      <c r="CR82" s="51"/>
      <c r="CS82" s="48"/>
      <c r="CT82" s="347"/>
      <c r="CU82" s="347"/>
      <c r="CW82" s="347"/>
      <c r="CX82" s="347"/>
      <c r="CY82" s="6"/>
      <c r="DA82" s="48"/>
      <c r="DB82" s="339"/>
      <c r="DC82" s="339"/>
      <c r="DD82" s="47"/>
      <c r="DE82" s="339"/>
      <c r="DF82" s="339"/>
      <c r="DG82" s="48"/>
      <c r="DH82" s="347"/>
      <c r="DI82" s="347"/>
      <c r="DL82" s="51"/>
      <c r="DM82" s="48"/>
      <c r="DN82" s="347"/>
      <c r="DO82" s="347"/>
      <c r="DQ82" s="347"/>
      <c r="DR82" s="347"/>
      <c r="DS82" s="6"/>
      <c r="DU82" s="48"/>
      <c r="DV82" s="339"/>
      <c r="DW82" s="339"/>
      <c r="DX82" s="47"/>
      <c r="DY82" s="339"/>
      <c r="DZ82" s="339"/>
      <c r="EA82" s="48"/>
      <c r="EC82" s="52"/>
      <c r="EF82" s="51"/>
      <c r="EG82" s="48"/>
      <c r="EH82" s="347"/>
      <c r="EI82" s="347"/>
      <c r="EK82" s="347"/>
      <c r="EL82" s="347"/>
      <c r="EM82" s="6"/>
      <c r="EO82" s="48"/>
      <c r="EP82" s="339"/>
      <c r="EQ82" s="339"/>
      <c r="ER82" s="47"/>
      <c r="ES82" s="339"/>
      <c r="ET82" s="339"/>
      <c r="EU82" s="48"/>
      <c r="EV82" s="347"/>
      <c r="EW82" s="347"/>
      <c r="EZ82" s="51"/>
      <c r="FA82" s="48"/>
      <c r="FB82" s="347"/>
      <c r="FC82" s="347"/>
      <c r="FE82" s="347"/>
      <c r="FF82" s="347"/>
      <c r="FG82" s="6"/>
      <c r="FI82" s="48"/>
      <c r="FJ82" s="339"/>
      <c r="FK82" s="339"/>
      <c r="FL82" s="47"/>
      <c r="FM82" s="339"/>
      <c r="FN82" s="339"/>
      <c r="FO82" s="48"/>
      <c r="FP82" s="347"/>
      <c r="FQ82" s="347"/>
      <c r="FT82" s="51"/>
      <c r="FU82" s="48"/>
      <c r="FV82" s="347"/>
      <c r="FW82" s="347"/>
      <c r="FY82" s="347"/>
      <c r="FZ82" s="347"/>
      <c r="GA82" s="6"/>
      <c r="GI82" s="53"/>
      <c r="GN82" s="51"/>
      <c r="GU82" s="6"/>
      <c r="HC82" s="53"/>
      <c r="HH82" s="51"/>
      <c r="HO82" s="6"/>
      <c r="HW82" s="53"/>
      <c r="IB82" s="51"/>
      <c r="II82" s="6"/>
      <c r="IQ82" s="53"/>
      <c r="IV82" s="51"/>
    </row>
    <row r="83" spans="1:256" s="7" customFormat="1" ht="13.5" customHeight="1">
      <c r="A83" s="65"/>
      <c r="B83" s="47"/>
      <c r="C83" s="6"/>
      <c r="E83" s="48"/>
      <c r="F83" s="339"/>
      <c r="G83" s="347"/>
      <c r="H83" s="47"/>
      <c r="I83" s="339"/>
      <c r="J83" s="347"/>
      <c r="K83" s="48"/>
      <c r="L83" s="347"/>
      <c r="M83" s="347"/>
      <c r="P83" s="51"/>
      <c r="Q83" s="48"/>
      <c r="R83" s="347"/>
      <c r="S83" s="347"/>
      <c r="U83" s="347"/>
      <c r="V83" s="347"/>
      <c r="W83" s="6"/>
      <c r="Y83" s="48"/>
      <c r="Z83" s="339"/>
      <c r="AA83" s="339"/>
      <c r="AB83" s="47"/>
      <c r="AC83" s="339"/>
      <c r="AD83" s="339"/>
      <c r="AE83" s="48"/>
      <c r="AF83" s="347"/>
      <c r="AG83" s="347"/>
      <c r="AJ83" s="51"/>
      <c r="AK83" s="48"/>
      <c r="AM83" s="347"/>
      <c r="AO83" s="347"/>
      <c r="AP83" s="347"/>
      <c r="AQ83" s="6"/>
      <c r="AS83" s="48"/>
      <c r="AT83" s="339"/>
      <c r="AU83" s="339"/>
      <c r="AV83" s="47"/>
      <c r="AW83" s="339"/>
      <c r="AX83" s="339"/>
      <c r="AY83" s="48"/>
      <c r="AZ83" s="347"/>
      <c r="BA83" s="347"/>
      <c r="BD83" s="51"/>
      <c r="BE83" s="48"/>
      <c r="BF83" s="347"/>
      <c r="BG83" s="347"/>
      <c r="BI83" s="347"/>
      <c r="BJ83" s="347"/>
      <c r="BK83" s="6"/>
      <c r="BM83" s="48"/>
      <c r="BN83" s="339"/>
      <c r="BO83" s="339"/>
      <c r="BP83" s="47"/>
      <c r="BQ83" s="339"/>
      <c r="BR83" s="339"/>
      <c r="BS83" s="48"/>
      <c r="BT83" s="347"/>
      <c r="BU83" s="347"/>
      <c r="BX83" s="51"/>
      <c r="BY83" s="48"/>
      <c r="BZ83" s="347"/>
      <c r="CA83" s="347"/>
      <c r="CC83" s="347"/>
      <c r="CD83" s="347"/>
      <c r="CE83" s="48"/>
      <c r="CG83" s="48"/>
      <c r="CH83" s="339"/>
      <c r="CI83" s="339"/>
      <c r="CJ83" s="47"/>
      <c r="CK83" s="339"/>
      <c r="CL83" s="339"/>
      <c r="CM83" s="48"/>
      <c r="CN83" s="347"/>
      <c r="CO83" s="347"/>
      <c r="CR83" s="51"/>
      <c r="CS83" s="48"/>
      <c r="CT83" s="347"/>
      <c r="CU83" s="347"/>
      <c r="CW83" s="347"/>
      <c r="CX83" s="347"/>
      <c r="CY83" s="6"/>
      <c r="DA83" s="48"/>
      <c r="DB83" s="339"/>
      <c r="DC83" s="339"/>
      <c r="DD83" s="47"/>
      <c r="DE83" s="339"/>
      <c r="DF83" s="339"/>
      <c r="DG83" s="48"/>
      <c r="DH83" s="347"/>
      <c r="DI83" s="347"/>
      <c r="DL83" s="51"/>
      <c r="DM83" s="48"/>
      <c r="DN83" s="347"/>
      <c r="DO83" s="347"/>
      <c r="DQ83" s="347"/>
      <c r="DR83" s="347"/>
      <c r="DS83" s="6"/>
      <c r="DU83" s="48"/>
      <c r="DV83" s="339"/>
      <c r="DW83" s="339"/>
      <c r="DX83" s="47"/>
      <c r="DY83" s="339"/>
      <c r="DZ83" s="339"/>
      <c r="EA83" s="48"/>
      <c r="EC83" s="52"/>
      <c r="EF83" s="51"/>
      <c r="EG83" s="48"/>
      <c r="EH83" s="347"/>
      <c r="EI83" s="347"/>
      <c r="EK83" s="347"/>
      <c r="EL83" s="347"/>
      <c r="EM83" s="6"/>
      <c r="EO83" s="48"/>
      <c r="EP83" s="339"/>
      <c r="EQ83" s="339"/>
      <c r="ER83" s="47"/>
      <c r="ES83" s="339"/>
      <c r="ET83" s="339"/>
      <c r="EU83" s="48"/>
      <c r="EV83" s="347"/>
      <c r="EW83" s="347"/>
      <c r="EZ83" s="51"/>
      <c r="FA83" s="48"/>
      <c r="FB83" s="347"/>
      <c r="FC83" s="347"/>
      <c r="FE83" s="347"/>
      <c r="FF83" s="347"/>
      <c r="FG83" s="6"/>
      <c r="FI83" s="48"/>
      <c r="FJ83" s="339"/>
      <c r="FK83" s="339"/>
      <c r="FL83" s="47"/>
      <c r="FM83" s="339"/>
      <c r="FN83" s="339"/>
      <c r="FO83" s="48"/>
      <c r="FP83" s="347"/>
      <c r="FQ83" s="347"/>
      <c r="FT83" s="51"/>
      <c r="FU83" s="48"/>
      <c r="FV83" s="347"/>
      <c r="FW83" s="347"/>
      <c r="FY83" s="347"/>
      <c r="FZ83" s="347"/>
      <c r="GA83" s="6"/>
      <c r="GI83" s="53"/>
      <c r="GN83" s="51"/>
      <c r="GU83" s="6"/>
      <c r="HC83" s="53"/>
      <c r="HH83" s="51"/>
      <c r="HO83" s="6"/>
      <c r="HW83" s="53"/>
      <c r="IB83" s="51"/>
      <c r="II83" s="6"/>
      <c r="IQ83" s="53"/>
      <c r="IV83" s="51"/>
    </row>
    <row r="84" spans="1:256" s="7" customFormat="1" ht="13.5" customHeight="1">
      <c r="A84" s="65"/>
      <c r="B84" s="47"/>
      <c r="C84" s="6"/>
      <c r="E84" s="48"/>
      <c r="F84" s="339"/>
      <c r="G84" s="347"/>
      <c r="H84" s="47"/>
      <c r="I84" s="339"/>
      <c r="J84" s="347"/>
      <c r="K84" s="48"/>
      <c r="L84" s="347"/>
      <c r="M84" s="347"/>
      <c r="P84" s="51"/>
      <c r="Q84" s="48"/>
      <c r="R84" s="347"/>
      <c r="S84" s="347"/>
      <c r="U84" s="347"/>
      <c r="V84" s="347"/>
      <c r="W84" s="6"/>
      <c r="Y84" s="48"/>
      <c r="Z84" s="339"/>
      <c r="AA84" s="339"/>
      <c r="AB84" s="47"/>
      <c r="AC84" s="339"/>
      <c r="AD84" s="339"/>
      <c r="AE84" s="48"/>
      <c r="AF84" s="347"/>
      <c r="AG84" s="347"/>
      <c r="AJ84" s="51"/>
      <c r="AK84" s="48"/>
      <c r="AM84" s="347"/>
      <c r="AO84" s="347"/>
      <c r="AP84" s="347"/>
      <c r="AQ84" s="6"/>
      <c r="AS84" s="48"/>
      <c r="AT84" s="339"/>
      <c r="AU84" s="339"/>
      <c r="AV84" s="47"/>
      <c r="AW84" s="339"/>
      <c r="AX84" s="339"/>
      <c r="AY84" s="48"/>
      <c r="AZ84" s="347"/>
      <c r="BA84" s="347"/>
      <c r="BD84" s="51"/>
      <c r="BE84" s="48"/>
      <c r="BF84" s="347"/>
      <c r="BG84" s="347"/>
      <c r="BI84" s="347"/>
      <c r="BJ84" s="347"/>
      <c r="BK84" s="6"/>
      <c r="BM84" s="48"/>
      <c r="BN84" s="339"/>
      <c r="BO84" s="339"/>
      <c r="BP84" s="47"/>
      <c r="BQ84" s="339"/>
      <c r="BR84" s="339"/>
      <c r="BS84" s="48"/>
      <c r="BT84" s="347"/>
      <c r="BU84" s="347"/>
      <c r="BX84" s="51"/>
      <c r="BY84" s="48"/>
      <c r="BZ84" s="347"/>
      <c r="CA84" s="347"/>
      <c r="CC84" s="347"/>
      <c r="CD84" s="347"/>
      <c r="CE84" s="48"/>
      <c r="CG84" s="48"/>
      <c r="CH84" s="339"/>
      <c r="CI84" s="339"/>
      <c r="CJ84" s="47"/>
      <c r="CK84" s="339"/>
      <c r="CL84" s="339"/>
      <c r="CM84" s="48"/>
      <c r="CN84" s="347"/>
      <c r="CO84" s="347"/>
      <c r="CR84" s="51"/>
      <c r="CS84" s="48"/>
      <c r="CT84" s="347"/>
      <c r="CU84" s="347"/>
      <c r="CW84" s="347"/>
      <c r="CX84" s="347"/>
      <c r="CY84" s="6"/>
      <c r="DA84" s="48"/>
      <c r="DB84" s="339"/>
      <c r="DC84" s="339"/>
      <c r="DD84" s="47"/>
      <c r="DE84" s="339"/>
      <c r="DF84" s="339"/>
      <c r="DG84" s="48"/>
      <c r="DH84" s="347"/>
      <c r="DI84" s="347"/>
      <c r="DL84" s="51"/>
      <c r="DM84" s="48"/>
      <c r="DN84" s="347"/>
      <c r="DO84" s="347"/>
      <c r="DQ84" s="347"/>
      <c r="DR84" s="347"/>
      <c r="DS84" s="6"/>
      <c r="DU84" s="48"/>
      <c r="DV84" s="339"/>
      <c r="DW84" s="339"/>
      <c r="DX84" s="47"/>
      <c r="DY84" s="339"/>
      <c r="DZ84" s="339"/>
      <c r="EA84" s="48"/>
      <c r="EC84" s="52"/>
      <c r="EF84" s="51"/>
      <c r="EG84" s="48"/>
      <c r="EH84" s="347"/>
      <c r="EI84" s="347"/>
      <c r="EK84" s="347"/>
      <c r="EL84" s="347"/>
      <c r="EM84" s="6"/>
      <c r="EO84" s="48"/>
      <c r="EP84" s="339"/>
      <c r="EQ84" s="339"/>
      <c r="ER84" s="47"/>
      <c r="ES84" s="339"/>
      <c r="ET84" s="339"/>
      <c r="EU84" s="48"/>
      <c r="EV84" s="347"/>
      <c r="EW84" s="347"/>
      <c r="EZ84" s="51"/>
      <c r="FA84" s="48"/>
      <c r="FB84" s="347"/>
      <c r="FC84" s="347"/>
      <c r="FE84" s="347"/>
      <c r="FF84" s="347"/>
      <c r="FG84" s="6"/>
      <c r="FI84" s="48"/>
      <c r="FJ84" s="339"/>
      <c r="FK84" s="339"/>
      <c r="FL84" s="47"/>
      <c r="FM84" s="339"/>
      <c r="FN84" s="339"/>
      <c r="FO84" s="48"/>
      <c r="FP84" s="347"/>
      <c r="FQ84" s="347"/>
      <c r="FT84" s="51"/>
      <c r="FU84" s="48"/>
      <c r="FV84" s="347"/>
      <c r="FW84" s="347"/>
      <c r="FY84" s="347"/>
      <c r="FZ84" s="347"/>
      <c r="GA84" s="6"/>
      <c r="GI84" s="53"/>
      <c r="GN84" s="51"/>
      <c r="GU84" s="6"/>
      <c r="HC84" s="53"/>
      <c r="HH84" s="51"/>
      <c r="HO84" s="6"/>
      <c r="HW84" s="53"/>
      <c r="IB84" s="51"/>
      <c r="II84" s="6"/>
      <c r="IQ84" s="53"/>
      <c r="IV84" s="51"/>
    </row>
    <row r="85" spans="1:256" s="7" customFormat="1" ht="13.5" customHeight="1">
      <c r="A85" s="65"/>
      <c r="B85" s="47"/>
      <c r="C85" s="6"/>
      <c r="E85" s="48"/>
      <c r="F85" s="339"/>
      <c r="G85" s="347"/>
      <c r="H85" s="47"/>
      <c r="I85" s="339"/>
      <c r="J85" s="347"/>
      <c r="K85" s="48"/>
      <c r="L85" s="347"/>
      <c r="M85" s="347"/>
      <c r="P85" s="51"/>
      <c r="Q85" s="48"/>
      <c r="R85" s="347"/>
      <c r="S85" s="347"/>
      <c r="U85" s="347"/>
      <c r="V85" s="347"/>
      <c r="W85" s="6"/>
      <c r="Y85" s="48"/>
      <c r="Z85" s="339"/>
      <c r="AA85" s="339"/>
      <c r="AB85" s="47"/>
      <c r="AC85" s="339"/>
      <c r="AD85" s="339"/>
      <c r="AE85" s="48"/>
      <c r="AF85" s="347"/>
      <c r="AG85" s="347"/>
      <c r="AJ85" s="51"/>
      <c r="AK85" s="48"/>
      <c r="AM85" s="347"/>
      <c r="AO85" s="347"/>
      <c r="AP85" s="347"/>
      <c r="AQ85" s="6"/>
      <c r="AS85" s="48"/>
      <c r="AT85" s="339"/>
      <c r="AU85" s="339"/>
      <c r="AV85" s="47"/>
      <c r="AW85" s="339"/>
      <c r="AX85" s="339"/>
      <c r="AY85" s="48"/>
      <c r="AZ85" s="347"/>
      <c r="BA85" s="347"/>
      <c r="BD85" s="51"/>
      <c r="BE85" s="48"/>
      <c r="BF85" s="347"/>
      <c r="BG85" s="347"/>
      <c r="BI85" s="347"/>
      <c r="BJ85" s="347"/>
      <c r="BK85" s="6"/>
      <c r="BM85" s="48"/>
      <c r="BN85" s="339"/>
      <c r="BO85" s="339"/>
      <c r="BP85" s="47"/>
      <c r="BQ85" s="339"/>
      <c r="BR85" s="339"/>
      <c r="BS85" s="48"/>
      <c r="BT85" s="347"/>
      <c r="BU85" s="347"/>
      <c r="BX85" s="51"/>
      <c r="BY85" s="48"/>
      <c r="BZ85" s="347"/>
      <c r="CA85" s="347"/>
      <c r="CC85" s="347"/>
      <c r="CD85" s="347"/>
      <c r="CE85" s="48"/>
      <c r="CG85" s="48"/>
      <c r="CH85" s="339"/>
      <c r="CI85" s="339"/>
      <c r="CJ85" s="47"/>
      <c r="CK85" s="339"/>
      <c r="CL85" s="339"/>
      <c r="CM85" s="48"/>
      <c r="CN85" s="347"/>
      <c r="CO85" s="347"/>
      <c r="CR85" s="51"/>
      <c r="CS85" s="48"/>
      <c r="CT85" s="347"/>
      <c r="CU85" s="347"/>
      <c r="CW85" s="347"/>
      <c r="CX85" s="347"/>
      <c r="CY85" s="6"/>
      <c r="DA85" s="48"/>
      <c r="DB85" s="339"/>
      <c r="DC85" s="339"/>
      <c r="DD85" s="47"/>
      <c r="DE85" s="339"/>
      <c r="DF85" s="339"/>
      <c r="DG85" s="48"/>
      <c r="DH85" s="347"/>
      <c r="DI85" s="347"/>
      <c r="DL85" s="51"/>
      <c r="DM85" s="48"/>
      <c r="DN85" s="347"/>
      <c r="DO85" s="347"/>
      <c r="DQ85" s="347"/>
      <c r="DR85" s="347"/>
      <c r="DS85" s="6"/>
      <c r="DU85" s="48"/>
      <c r="DV85" s="339"/>
      <c r="DW85" s="339"/>
      <c r="DX85" s="47"/>
      <c r="DY85" s="339"/>
      <c r="DZ85" s="339"/>
      <c r="EA85" s="48"/>
      <c r="EC85" s="52"/>
      <c r="EF85" s="51"/>
      <c r="EG85" s="48"/>
      <c r="EH85" s="347"/>
      <c r="EI85" s="347"/>
      <c r="EK85" s="347"/>
      <c r="EL85" s="347"/>
      <c r="EM85" s="6"/>
      <c r="EO85" s="48"/>
      <c r="EP85" s="339"/>
      <c r="EQ85" s="339"/>
      <c r="ER85" s="47"/>
      <c r="ES85" s="339"/>
      <c r="ET85" s="339"/>
      <c r="EU85" s="48"/>
      <c r="EV85" s="347"/>
      <c r="EW85" s="347"/>
      <c r="EZ85" s="51"/>
      <c r="FA85" s="48"/>
      <c r="FB85" s="347"/>
      <c r="FC85" s="347"/>
      <c r="FE85" s="347"/>
      <c r="FF85" s="347"/>
      <c r="FG85" s="6"/>
      <c r="FI85" s="48"/>
      <c r="FJ85" s="339"/>
      <c r="FK85" s="339"/>
      <c r="FL85" s="47"/>
      <c r="FM85" s="339"/>
      <c r="FN85" s="339"/>
      <c r="FO85" s="48"/>
      <c r="FP85" s="347"/>
      <c r="FQ85" s="347"/>
      <c r="FT85" s="51"/>
      <c r="FU85" s="48"/>
      <c r="FV85" s="347"/>
      <c r="FW85" s="347"/>
      <c r="FY85" s="347"/>
      <c r="FZ85" s="347"/>
      <c r="GA85" s="6"/>
      <c r="GI85" s="53"/>
      <c r="GN85" s="51"/>
      <c r="GU85" s="6"/>
      <c r="HC85" s="53"/>
      <c r="HH85" s="51"/>
      <c r="HO85" s="6"/>
      <c r="HW85" s="53"/>
      <c r="IB85" s="51"/>
      <c r="II85" s="6"/>
      <c r="IQ85" s="53"/>
      <c r="IV85" s="51"/>
    </row>
    <row r="86" spans="1:256" s="47" customFormat="1" ht="13.5" customHeight="1">
      <c r="A86" s="65"/>
      <c r="C86" s="6"/>
      <c r="D86" s="7"/>
      <c r="E86" s="48"/>
      <c r="F86" s="339"/>
      <c r="G86" s="347"/>
      <c r="I86" s="339"/>
      <c r="J86" s="347"/>
      <c r="K86" s="48"/>
      <c r="L86" s="347"/>
      <c r="M86" s="347"/>
      <c r="N86" s="7"/>
      <c r="O86" s="7"/>
      <c r="P86" s="51"/>
      <c r="Q86" s="48"/>
      <c r="R86" s="347"/>
      <c r="S86" s="347"/>
      <c r="T86" s="7"/>
      <c r="U86" s="347"/>
      <c r="V86" s="347"/>
      <c r="W86" s="6"/>
      <c r="X86" s="7"/>
      <c r="Y86" s="48"/>
      <c r="Z86" s="339"/>
      <c r="AA86" s="339"/>
      <c r="AC86" s="339"/>
      <c r="AD86" s="339"/>
      <c r="AE86" s="48"/>
      <c r="AF86" s="347"/>
      <c r="AG86" s="347"/>
      <c r="AH86" s="7"/>
      <c r="AI86" s="7"/>
      <c r="AJ86" s="51"/>
      <c r="AK86" s="48"/>
      <c r="AL86" s="7"/>
      <c r="AM86" s="347"/>
      <c r="AN86" s="7"/>
      <c r="AO86" s="347"/>
      <c r="AP86" s="347"/>
      <c r="AQ86" s="6"/>
      <c r="AR86" s="7"/>
      <c r="AS86" s="48"/>
      <c r="AT86" s="339"/>
      <c r="AU86" s="339"/>
      <c r="AW86" s="339"/>
      <c r="AX86" s="339"/>
      <c r="AY86" s="48"/>
      <c r="AZ86" s="347"/>
      <c r="BA86" s="347"/>
      <c r="BB86" s="7"/>
      <c r="BC86" s="7"/>
      <c r="BD86" s="51"/>
      <c r="BE86" s="48"/>
      <c r="BF86" s="347"/>
      <c r="BG86" s="347"/>
      <c r="BH86" s="7"/>
      <c r="BI86" s="347"/>
      <c r="BJ86" s="347"/>
      <c r="BK86" s="6"/>
      <c r="BL86" s="7"/>
      <c r="BM86" s="48"/>
      <c r="BN86" s="339"/>
      <c r="BO86" s="339"/>
      <c r="BQ86" s="339"/>
      <c r="BR86" s="339"/>
      <c r="BS86" s="48"/>
      <c r="BT86" s="347"/>
      <c r="BU86" s="347"/>
      <c r="BV86" s="7"/>
      <c r="BW86" s="7"/>
      <c r="BX86" s="51"/>
      <c r="BY86" s="48"/>
      <c r="BZ86" s="347"/>
      <c r="CA86" s="347"/>
      <c r="CB86" s="7"/>
      <c r="CC86" s="347"/>
      <c r="CD86" s="347"/>
      <c r="CE86" s="48"/>
      <c r="CF86" s="7"/>
      <c r="CG86" s="48"/>
      <c r="CH86" s="339"/>
      <c r="CI86" s="339"/>
      <c r="CK86" s="339"/>
      <c r="CL86" s="339"/>
      <c r="CM86" s="48"/>
      <c r="CN86" s="347"/>
      <c r="CO86" s="347"/>
      <c r="CP86" s="7"/>
      <c r="CQ86" s="7"/>
      <c r="CR86" s="51"/>
      <c r="CS86" s="48"/>
      <c r="CT86" s="347"/>
      <c r="CU86" s="347"/>
      <c r="CV86" s="7"/>
      <c r="CW86" s="347"/>
      <c r="CX86" s="347"/>
      <c r="CY86" s="6"/>
      <c r="CZ86" s="7"/>
      <c r="DA86" s="48"/>
      <c r="DB86" s="339"/>
      <c r="DC86" s="339"/>
      <c r="DE86" s="339"/>
      <c r="DF86" s="339"/>
      <c r="DG86" s="48"/>
      <c r="DH86" s="347"/>
      <c r="DI86" s="347"/>
      <c r="DJ86" s="7"/>
      <c r="DK86" s="7"/>
      <c r="DL86" s="51"/>
      <c r="DM86" s="48"/>
      <c r="DN86" s="347"/>
      <c r="DO86" s="347"/>
      <c r="DP86" s="7"/>
      <c r="DQ86" s="347"/>
      <c r="DR86" s="347"/>
      <c r="DS86" s="6"/>
      <c r="DT86" s="7"/>
      <c r="DU86" s="48"/>
      <c r="DV86" s="339"/>
      <c r="DW86" s="339"/>
      <c r="DY86" s="339"/>
      <c r="DZ86" s="339"/>
      <c r="EA86" s="48"/>
      <c r="EB86" s="7"/>
      <c r="EC86" s="52"/>
      <c r="ED86" s="7"/>
      <c r="EE86" s="7"/>
      <c r="EF86" s="51"/>
      <c r="EG86" s="48"/>
      <c r="EH86" s="347"/>
      <c r="EI86" s="347"/>
      <c r="EJ86" s="7"/>
      <c r="EK86" s="347"/>
      <c r="EL86" s="347"/>
      <c r="EM86" s="6"/>
      <c r="EN86" s="7"/>
      <c r="EO86" s="48"/>
      <c r="EP86" s="339"/>
      <c r="EQ86" s="339"/>
      <c r="ES86" s="339"/>
      <c r="ET86" s="339"/>
      <c r="EU86" s="48"/>
      <c r="EV86" s="347"/>
      <c r="EW86" s="347"/>
      <c r="EX86" s="7"/>
      <c r="EY86" s="7"/>
      <c r="EZ86" s="51"/>
      <c r="FA86" s="48"/>
      <c r="FB86" s="347"/>
      <c r="FC86" s="347"/>
      <c r="FD86" s="7"/>
      <c r="FE86" s="347"/>
      <c r="FF86" s="347"/>
      <c r="FG86" s="6"/>
      <c r="FH86" s="7"/>
      <c r="FI86" s="48"/>
      <c r="FJ86" s="339"/>
      <c r="FK86" s="339"/>
      <c r="FM86" s="339"/>
      <c r="FN86" s="339"/>
      <c r="FO86" s="48"/>
      <c r="FP86" s="347"/>
      <c r="FQ86" s="347"/>
      <c r="FR86" s="7"/>
      <c r="FS86" s="7"/>
      <c r="FT86" s="51"/>
      <c r="FU86" s="48"/>
      <c r="FV86" s="347"/>
      <c r="FW86" s="347"/>
      <c r="FX86" s="7"/>
      <c r="FY86" s="347"/>
      <c r="FZ86" s="347"/>
      <c r="GA86" s="61"/>
      <c r="GI86" s="58"/>
      <c r="GN86" s="59"/>
      <c r="GU86" s="61"/>
      <c r="HC86" s="58"/>
      <c r="HH86" s="59"/>
      <c r="HO86" s="61"/>
      <c r="HW86" s="58"/>
      <c r="IB86" s="59"/>
      <c r="II86" s="61"/>
      <c r="IQ86" s="58"/>
      <c r="IV86" s="59"/>
    </row>
    <row r="87" spans="1:256" s="47" customFormat="1" ht="13.5" customHeight="1">
      <c r="A87" s="65"/>
      <c r="C87" s="6"/>
      <c r="D87" s="7"/>
      <c r="E87" s="48"/>
      <c r="F87" s="339"/>
      <c r="G87" s="347"/>
      <c r="I87" s="339"/>
      <c r="J87" s="347"/>
      <c r="K87" s="48"/>
      <c r="L87" s="347"/>
      <c r="M87" s="347"/>
      <c r="N87" s="7"/>
      <c r="O87" s="7"/>
      <c r="P87" s="51"/>
      <c r="Q87" s="48"/>
      <c r="R87" s="347"/>
      <c r="S87" s="347"/>
      <c r="T87" s="7"/>
      <c r="U87" s="347"/>
      <c r="V87" s="347"/>
      <c r="W87" s="6"/>
      <c r="X87" s="7"/>
      <c r="Y87" s="48"/>
      <c r="Z87" s="339"/>
      <c r="AA87" s="339"/>
      <c r="AC87" s="339"/>
      <c r="AD87" s="339"/>
      <c r="AE87" s="48"/>
      <c r="AF87" s="347"/>
      <c r="AG87" s="347"/>
      <c r="AH87" s="7"/>
      <c r="AI87" s="7"/>
      <c r="AJ87" s="51"/>
      <c r="AK87" s="48"/>
      <c r="AL87" s="7"/>
      <c r="AM87" s="347"/>
      <c r="AN87" s="7"/>
      <c r="AO87" s="347"/>
      <c r="AP87" s="347"/>
      <c r="AQ87" s="6"/>
      <c r="AR87" s="7"/>
      <c r="AS87" s="48"/>
      <c r="AT87" s="339"/>
      <c r="AU87" s="339"/>
      <c r="AW87" s="339"/>
      <c r="AX87" s="339"/>
      <c r="AY87" s="48"/>
      <c r="AZ87" s="347"/>
      <c r="BA87" s="347"/>
      <c r="BB87" s="7"/>
      <c r="BC87" s="7"/>
      <c r="BD87" s="51"/>
      <c r="BE87" s="48"/>
      <c r="BF87" s="347"/>
      <c r="BG87" s="347"/>
      <c r="BH87" s="7"/>
      <c r="BI87" s="347"/>
      <c r="BJ87" s="347"/>
      <c r="BK87" s="6"/>
      <c r="BL87" s="7"/>
      <c r="BM87" s="48"/>
      <c r="BN87" s="339"/>
      <c r="BO87" s="339"/>
      <c r="BQ87" s="339"/>
      <c r="BR87" s="339"/>
      <c r="BS87" s="48"/>
      <c r="BT87" s="347"/>
      <c r="BU87" s="347"/>
      <c r="BV87" s="7"/>
      <c r="BW87" s="7"/>
      <c r="BX87" s="51"/>
      <c r="BY87" s="48"/>
      <c r="BZ87" s="347"/>
      <c r="CA87" s="347"/>
      <c r="CB87" s="7"/>
      <c r="CC87" s="347"/>
      <c r="CD87" s="347"/>
      <c r="CE87" s="48"/>
      <c r="CF87" s="7"/>
      <c r="CG87" s="48"/>
      <c r="CH87" s="339"/>
      <c r="CI87" s="339"/>
      <c r="CK87" s="339"/>
      <c r="CL87" s="339"/>
      <c r="CM87" s="48"/>
      <c r="CN87" s="347"/>
      <c r="CO87" s="347"/>
      <c r="CP87" s="7"/>
      <c r="CQ87" s="7"/>
      <c r="CR87" s="51"/>
      <c r="CS87" s="48"/>
      <c r="CT87" s="347"/>
      <c r="CU87" s="347"/>
      <c r="CV87" s="7"/>
      <c r="CW87" s="347"/>
      <c r="CX87" s="347"/>
      <c r="CY87" s="6"/>
      <c r="CZ87" s="7"/>
      <c r="DA87" s="48"/>
      <c r="DB87" s="339"/>
      <c r="DC87" s="339"/>
      <c r="DE87" s="339"/>
      <c r="DF87" s="339"/>
      <c r="DG87" s="48"/>
      <c r="DH87" s="347"/>
      <c r="DI87" s="347"/>
      <c r="DJ87" s="7"/>
      <c r="DK87" s="7"/>
      <c r="DL87" s="51"/>
      <c r="DM87" s="48"/>
      <c r="DN87" s="347"/>
      <c r="DO87" s="347"/>
      <c r="DP87" s="7"/>
      <c r="DQ87" s="347"/>
      <c r="DR87" s="347"/>
      <c r="DS87" s="6"/>
      <c r="DT87" s="7"/>
      <c r="DU87" s="48"/>
      <c r="DV87" s="339"/>
      <c r="DW87" s="339"/>
      <c r="DY87" s="339"/>
      <c r="DZ87" s="339"/>
      <c r="EA87" s="48"/>
      <c r="EB87" s="7"/>
      <c r="EC87" s="52"/>
      <c r="ED87" s="7"/>
      <c r="EE87" s="7"/>
      <c r="EF87" s="51"/>
      <c r="EG87" s="48"/>
      <c r="EH87" s="347"/>
      <c r="EI87" s="347"/>
      <c r="EJ87" s="7"/>
      <c r="EK87" s="347"/>
      <c r="EL87" s="347"/>
      <c r="EM87" s="6"/>
      <c r="EN87" s="7"/>
      <c r="EO87" s="48"/>
      <c r="EP87" s="339"/>
      <c r="EQ87" s="339"/>
      <c r="ES87" s="339"/>
      <c r="ET87" s="339"/>
      <c r="EU87" s="48"/>
      <c r="EV87" s="347"/>
      <c r="EW87" s="347"/>
      <c r="EX87" s="7"/>
      <c r="EY87" s="7"/>
      <c r="EZ87" s="51"/>
      <c r="FA87" s="48"/>
      <c r="FB87" s="347"/>
      <c r="FC87" s="347"/>
      <c r="FD87" s="7"/>
      <c r="FE87" s="347"/>
      <c r="FF87" s="347"/>
      <c r="FG87" s="6"/>
      <c r="FH87" s="7"/>
      <c r="FI87" s="48"/>
      <c r="FJ87" s="339"/>
      <c r="FK87" s="339"/>
      <c r="FM87" s="339"/>
      <c r="FN87" s="339"/>
      <c r="FO87" s="48"/>
      <c r="FP87" s="347"/>
      <c r="FQ87" s="347"/>
      <c r="FR87" s="7"/>
      <c r="FS87" s="7"/>
      <c r="FT87" s="51"/>
      <c r="FU87" s="48"/>
      <c r="FV87" s="347"/>
      <c r="FW87" s="347"/>
      <c r="FX87" s="7"/>
      <c r="FY87" s="347"/>
      <c r="FZ87" s="347"/>
      <c r="GA87" s="61"/>
      <c r="GI87" s="58"/>
      <c r="GN87" s="59"/>
      <c r="GU87" s="61"/>
      <c r="HC87" s="58"/>
      <c r="HH87" s="59"/>
      <c r="HO87" s="61"/>
      <c r="HW87" s="58"/>
      <c r="IB87" s="59"/>
      <c r="II87" s="61"/>
      <c r="IQ87" s="58"/>
      <c r="IV87" s="59"/>
    </row>
    <row r="88" spans="1:256" s="47" customFormat="1" ht="13.5" customHeight="1">
      <c r="A88" s="65"/>
      <c r="C88" s="6"/>
      <c r="D88" s="7"/>
      <c r="E88" s="48"/>
      <c r="F88" s="339"/>
      <c r="G88" s="347"/>
      <c r="I88" s="339"/>
      <c r="J88" s="347"/>
      <c r="K88" s="48"/>
      <c r="L88" s="347"/>
      <c r="M88" s="347"/>
      <c r="N88" s="7"/>
      <c r="O88" s="7"/>
      <c r="P88" s="51"/>
      <c r="Q88" s="48"/>
      <c r="R88" s="347"/>
      <c r="S88" s="347"/>
      <c r="T88" s="7"/>
      <c r="U88" s="347"/>
      <c r="V88" s="347"/>
      <c r="W88" s="6"/>
      <c r="X88" s="7"/>
      <c r="Y88" s="48"/>
      <c r="Z88" s="339"/>
      <c r="AA88" s="339"/>
      <c r="AC88" s="339"/>
      <c r="AD88" s="339"/>
      <c r="AE88" s="48"/>
      <c r="AF88" s="347"/>
      <c r="AG88" s="347"/>
      <c r="AH88" s="7"/>
      <c r="AI88" s="7"/>
      <c r="AJ88" s="51"/>
      <c r="AK88" s="48"/>
      <c r="AL88" s="7"/>
      <c r="AM88" s="347"/>
      <c r="AN88" s="7"/>
      <c r="AO88" s="347"/>
      <c r="AP88" s="347"/>
      <c r="AQ88" s="6"/>
      <c r="AR88" s="7"/>
      <c r="AS88" s="48"/>
      <c r="AT88" s="339"/>
      <c r="AU88" s="339"/>
      <c r="AW88" s="339"/>
      <c r="AX88" s="339"/>
      <c r="AY88" s="48"/>
      <c r="AZ88" s="347"/>
      <c r="BA88" s="347"/>
      <c r="BB88" s="7"/>
      <c r="BC88" s="7"/>
      <c r="BD88" s="51"/>
      <c r="BE88" s="48"/>
      <c r="BF88" s="347"/>
      <c r="BG88" s="347"/>
      <c r="BH88" s="7"/>
      <c r="BI88" s="347"/>
      <c r="BJ88" s="347"/>
      <c r="BK88" s="6"/>
      <c r="BL88" s="7"/>
      <c r="BM88" s="48"/>
      <c r="BN88" s="339"/>
      <c r="BO88" s="339"/>
      <c r="BQ88" s="339"/>
      <c r="BR88" s="339"/>
      <c r="BS88" s="48"/>
      <c r="BT88" s="347"/>
      <c r="BU88" s="347"/>
      <c r="BV88" s="7"/>
      <c r="BW88" s="7"/>
      <c r="BX88" s="51"/>
      <c r="BY88" s="48"/>
      <c r="BZ88" s="347"/>
      <c r="CA88" s="347"/>
      <c r="CB88" s="7"/>
      <c r="CC88" s="347"/>
      <c r="CD88" s="347"/>
      <c r="CE88" s="48"/>
      <c r="CF88" s="7"/>
      <c r="CG88" s="48"/>
      <c r="CH88" s="339"/>
      <c r="CI88" s="339"/>
      <c r="CK88" s="339"/>
      <c r="CL88" s="339"/>
      <c r="CM88" s="48"/>
      <c r="CN88" s="347"/>
      <c r="CO88" s="347"/>
      <c r="CP88" s="7"/>
      <c r="CQ88" s="7"/>
      <c r="CR88" s="51"/>
      <c r="CS88" s="48"/>
      <c r="CT88" s="347"/>
      <c r="CU88" s="347"/>
      <c r="CV88" s="7"/>
      <c r="CW88" s="347"/>
      <c r="CX88" s="347"/>
      <c r="CY88" s="6"/>
      <c r="CZ88" s="7"/>
      <c r="DA88" s="48"/>
      <c r="DB88" s="339"/>
      <c r="DC88" s="339"/>
      <c r="DE88" s="339"/>
      <c r="DF88" s="339"/>
      <c r="DG88" s="48"/>
      <c r="DH88" s="347"/>
      <c r="DI88" s="347"/>
      <c r="DJ88" s="7"/>
      <c r="DK88" s="7"/>
      <c r="DL88" s="51"/>
      <c r="DM88" s="48"/>
      <c r="DN88" s="347"/>
      <c r="DO88" s="347"/>
      <c r="DP88" s="7"/>
      <c r="DQ88" s="347"/>
      <c r="DR88" s="347"/>
      <c r="DS88" s="6"/>
      <c r="DT88" s="7"/>
      <c r="DU88" s="48"/>
      <c r="DV88" s="339"/>
      <c r="DW88" s="339"/>
      <c r="DY88" s="339"/>
      <c r="DZ88" s="339"/>
      <c r="EA88" s="48"/>
      <c r="EB88" s="7"/>
      <c r="EC88" s="52"/>
      <c r="ED88" s="7"/>
      <c r="EE88" s="7"/>
      <c r="EF88" s="51"/>
      <c r="EG88" s="48"/>
      <c r="EH88" s="347"/>
      <c r="EI88" s="347"/>
      <c r="EJ88" s="7"/>
      <c r="EK88" s="347"/>
      <c r="EL88" s="347"/>
      <c r="EM88" s="6"/>
      <c r="EN88" s="7"/>
      <c r="EO88" s="48"/>
      <c r="EP88" s="339"/>
      <c r="EQ88" s="339"/>
      <c r="ES88" s="339"/>
      <c r="ET88" s="339"/>
      <c r="EU88" s="48"/>
      <c r="EV88" s="347"/>
      <c r="EW88" s="347"/>
      <c r="EX88" s="7"/>
      <c r="EY88" s="7"/>
      <c r="EZ88" s="51"/>
      <c r="FA88" s="48"/>
      <c r="FB88" s="347"/>
      <c r="FC88" s="347"/>
      <c r="FD88" s="7"/>
      <c r="FE88" s="347"/>
      <c r="FF88" s="347"/>
      <c r="FG88" s="6"/>
      <c r="FH88" s="7"/>
      <c r="FI88" s="48"/>
      <c r="FJ88" s="339"/>
      <c r="FK88" s="339"/>
      <c r="FM88" s="339"/>
      <c r="FN88" s="339"/>
      <c r="FO88" s="48"/>
      <c r="FP88" s="347"/>
      <c r="FQ88" s="347"/>
      <c r="FR88" s="7"/>
      <c r="FS88" s="7"/>
      <c r="FT88" s="51"/>
      <c r="FU88" s="48"/>
      <c r="FV88" s="347"/>
      <c r="FW88" s="347"/>
      <c r="FX88" s="7"/>
      <c r="FY88" s="347"/>
      <c r="FZ88" s="347"/>
      <c r="GA88" s="61"/>
      <c r="GI88" s="58"/>
      <c r="GN88" s="59"/>
      <c r="GU88" s="61"/>
      <c r="HC88" s="58"/>
      <c r="HH88" s="59"/>
      <c r="HO88" s="61"/>
      <c r="HW88" s="58"/>
      <c r="IB88" s="59"/>
      <c r="II88" s="61"/>
      <c r="IQ88" s="58"/>
      <c r="IV88" s="59"/>
    </row>
    <row r="89" spans="1:256" s="47" customFormat="1" ht="13.5" customHeight="1">
      <c r="A89" s="65"/>
      <c r="C89" s="6"/>
      <c r="D89" s="7"/>
      <c r="E89" s="48"/>
      <c r="F89" s="339"/>
      <c r="G89" s="347"/>
      <c r="I89" s="339"/>
      <c r="J89" s="347"/>
      <c r="K89" s="48"/>
      <c r="L89" s="347"/>
      <c r="M89" s="347"/>
      <c r="N89" s="7"/>
      <c r="O89" s="7"/>
      <c r="P89" s="51"/>
      <c r="Q89" s="48"/>
      <c r="R89" s="347"/>
      <c r="S89" s="347"/>
      <c r="T89" s="7"/>
      <c r="U89" s="347"/>
      <c r="V89" s="347"/>
      <c r="W89" s="6"/>
      <c r="X89" s="7"/>
      <c r="Y89" s="48"/>
      <c r="Z89" s="339"/>
      <c r="AA89" s="339"/>
      <c r="AC89" s="339"/>
      <c r="AD89" s="339"/>
      <c r="AE89" s="48"/>
      <c r="AF89" s="347"/>
      <c r="AG89" s="347"/>
      <c r="AH89" s="7"/>
      <c r="AI89" s="7"/>
      <c r="AJ89" s="51"/>
      <c r="AK89" s="48"/>
      <c r="AL89" s="7"/>
      <c r="AM89" s="347"/>
      <c r="AN89" s="7"/>
      <c r="AO89" s="347"/>
      <c r="AP89" s="347"/>
      <c r="AQ89" s="6"/>
      <c r="AR89" s="7"/>
      <c r="AS89" s="48"/>
      <c r="AT89" s="339"/>
      <c r="AU89" s="339"/>
      <c r="AW89" s="339"/>
      <c r="AX89" s="339"/>
      <c r="AY89" s="48"/>
      <c r="AZ89" s="347"/>
      <c r="BA89" s="347"/>
      <c r="BB89" s="7"/>
      <c r="BC89" s="7"/>
      <c r="BD89" s="51"/>
      <c r="BE89" s="48"/>
      <c r="BF89" s="347"/>
      <c r="BG89" s="347"/>
      <c r="BH89" s="7"/>
      <c r="BI89" s="347"/>
      <c r="BJ89" s="347"/>
      <c r="BK89" s="6"/>
      <c r="BL89" s="7"/>
      <c r="BM89" s="48"/>
      <c r="BN89" s="339"/>
      <c r="BO89" s="339"/>
      <c r="BQ89" s="339"/>
      <c r="BR89" s="339"/>
      <c r="BS89" s="48"/>
      <c r="BT89" s="347"/>
      <c r="BU89" s="347"/>
      <c r="BV89" s="7"/>
      <c r="BW89" s="7"/>
      <c r="BX89" s="51"/>
      <c r="BY89" s="48"/>
      <c r="BZ89" s="347"/>
      <c r="CA89" s="347"/>
      <c r="CB89" s="7"/>
      <c r="CC89" s="347"/>
      <c r="CD89" s="347"/>
      <c r="CE89" s="48"/>
      <c r="CF89" s="7"/>
      <c r="CG89" s="48"/>
      <c r="CH89" s="339"/>
      <c r="CI89" s="339"/>
      <c r="CK89" s="339"/>
      <c r="CL89" s="339"/>
      <c r="CM89" s="48"/>
      <c r="CN89" s="347"/>
      <c r="CO89" s="347"/>
      <c r="CP89" s="7"/>
      <c r="CQ89" s="7"/>
      <c r="CR89" s="51"/>
      <c r="CS89" s="48"/>
      <c r="CT89" s="347"/>
      <c r="CU89" s="347"/>
      <c r="CV89" s="7"/>
      <c r="CW89" s="347"/>
      <c r="CX89" s="347"/>
      <c r="CY89" s="6"/>
      <c r="CZ89" s="7"/>
      <c r="DA89" s="48"/>
      <c r="DB89" s="339"/>
      <c r="DC89" s="339"/>
      <c r="DE89" s="339"/>
      <c r="DF89" s="339"/>
      <c r="DG89" s="48"/>
      <c r="DH89" s="347"/>
      <c r="DI89" s="347"/>
      <c r="DJ89" s="7"/>
      <c r="DK89" s="7"/>
      <c r="DL89" s="51"/>
      <c r="DM89" s="48"/>
      <c r="DN89" s="347"/>
      <c r="DO89" s="347"/>
      <c r="DP89" s="7"/>
      <c r="DQ89" s="347"/>
      <c r="DR89" s="347"/>
      <c r="DS89" s="6"/>
      <c r="DT89" s="7"/>
      <c r="DU89" s="48"/>
      <c r="DV89" s="339"/>
      <c r="DW89" s="339"/>
      <c r="DY89" s="339"/>
      <c r="DZ89" s="339"/>
      <c r="EA89" s="48"/>
      <c r="EB89" s="7"/>
      <c r="EC89" s="52"/>
      <c r="ED89" s="7"/>
      <c r="EE89" s="7"/>
      <c r="EF89" s="51"/>
      <c r="EG89" s="48"/>
      <c r="EH89" s="347"/>
      <c r="EI89" s="347"/>
      <c r="EJ89" s="7"/>
      <c r="EK89" s="347"/>
      <c r="EL89" s="347"/>
      <c r="EM89" s="6"/>
      <c r="EN89" s="7"/>
      <c r="EO89" s="48"/>
      <c r="EP89" s="339"/>
      <c r="EQ89" s="339"/>
      <c r="ES89" s="339"/>
      <c r="ET89" s="339"/>
      <c r="EU89" s="48"/>
      <c r="EV89" s="347"/>
      <c r="EW89" s="347"/>
      <c r="EX89" s="7"/>
      <c r="EY89" s="7"/>
      <c r="EZ89" s="51"/>
      <c r="FA89" s="48"/>
      <c r="FB89" s="347"/>
      <c r="FC89" s="347"/>
      <c r="FD89" s="7"/>
      <c r="FE89" s="347"/>
      <c r="FF89" s="347"/>
      <c r="FG89" s="6"/>
      <c r="FH89" s="7"/>
      <c r="FI89" s="48"/>
      <c r="FJ89" s="339"/>
      <c r="FK89" s="339"/>
      <c r="FM89" s="339"/>
      <c r="FN89" s="339"/>
      <c r="FO89" s="48"/>
      <c r="FP89" s="347"/>
      <c r="FQ89" s="347"/>
      <c r="FR89" s="7"/>
      <c r="FS89" s="7"/>
      <c r="FT89" s="51"/>
      <c r="FU89" s="48"/>
      <c r="FV89" s="347"/>
      <c r="FW89" s="347"/>
      <c r="FX89" s="7"/>
      <c r="FY89" s="347"/>
      <c r="FZ89" s="347"/>
      <c r="GA89" s="61"/>
      <c r="GI89" s="58"/>
      <c r="GN89" s="59"/>
      <c r="GU89" s="61"/>
      <c r="HC89" s="58"/>
      <c r="HH89" s="59"/>
      <c r="HO89" s="61"/>
      <c r="HW89" s="58"/>
      <c r="IB89" s="59"/>
      <c r="II89" s="61"/>
      <c r="IQ89" s="58"/>
      <c r="IV89" s="59"/>
    </row>
    <row r="90" spans="1:256" s="47" customFormat="1" ht="13.5" customHeight="1">
      <c r="A90" s="65"/>
      <c r="C90" s="6"/>
      <c r="D90" s="7"/>
      <c r="E90" s="48"/>
      <c r="F90" s="339"/>
      <c r="G90" s="347"/>
      <c r="I90" s="339"/>
      <c r="J90" s="347"/>
      <c r="K90" s="48"/>
      <c r="L90" s="347"/>
      <c r="M90" s="347"/>
      <c r="N90" s="7"/>
      <c r="O90" s="7"/>
      <c r="P90" s="51"/>
      <c r="Q90" s="48"/>
      <c r="R90" s="347"/>
      <c r="S90" s="347"/>
      <c r="T90" s="7"/>
      <c r="U90" s="347"/>
      <c r="V90" s="347"/>
      <c r="W90" s="6"/>
      <c r="X90" s="7"/>
      <c r="Y90" s="48"/>
      <c r="Z90" s="339"/>
      <c r="AA90" s="339"/>
      <c r="AC90" s="339"/>
      <c r="AD90" s="339"/>
      <c r="AE90" s="48"/>
      <c r="AF90" s="347"/>
      <c r="AG90" s="347"/>
      <c r="AH90" s="7"/>
      <c r="AI90" s="7"/>
      <c r="AJ90" s="51"/>
      <c r="AK90" s="48"/>
      <c r="AL90" s="7"/>
      <c r="AM90" s="347"/>
      <c r="AN90" s="7"/>
      <c r="AO90" s="347"/>
      <c r="AP90" s="347"/>
      <c r="AQ90" s="6"/>
      <c r="AR90" s="7"/>
      <c r="AS90" s="48"/>
      <c r="AT90" s="339"/>
      <c r="AU90" s="339"/>
      <c r="AW90" s="339"/>
      <c r="AX90" s="339"/>
      <c r="AY90" s="48"/>
      <c r="AZ90" s="347"/>
      <c r="BA90" s="347"/>
      <c r="BB90" s="7"/>
      <c r="BC90" s="7"/>
      <c r="BD90" s="51"/>
      <c r="BE90" s="48"/>
      <c r="BF90" s="347"/>
      <c r="BG90" s="347"/>
      <c r="BH90" s="7"/>
      <c r="BI90" s="347"/>
      <c r="BJ90" s="347"/>
      <c r="BK90" s="6"/>
      <c r="BL90" s="7"/>
      <c r="BM90" s="48"/>
      <c r="BN90" s="339"/>
      <c r="BO90" s="339"/>
      <c r="BQ90" s="339"/>
      <c r="BR90" s="339"/>
      <c r="BS90" s="48"/>
      <c r="BT90" s="347"/>
      <c r="BU90" s="347"/>
      <c r="BV90" s="7"/>
      <c r="BW90" s="7"/>
      <c r="BX90" s="51"/>
      <c r="BY90" s="48"/>
      <c r="BZ90" s="347"/>
      <c r="CA90" s="347"/>
      <c r="CB90" s="7"/>
      <c r="CC90" s="347"/>
      <c r="CD90" s="347"/>
      <c r="CE90" s="48"/>
      <c r="CF90" s="7"/>
      <c r="CG90" s="48"/>
      <c r="CH90" s="339"/>
      <c r="CI90" s="339"/>
      <c r="CK90" s="339"/>
      <c r="CL90" s="339"/>
      <c r="CM90" s="48"/>
      <c r="CN90" s="347"/>
      <c r="CO90" s="347"/>
      <c r="CP90" s="7"/>
      <c r="CQ90" s="7"/>
      <c r="CR90" s="51"/>
      <c r="CS90" s="48"/>
      <c r="CT90" s="347"/>
      <c r="CU90" s="347"/>
      <c r="CV90" s="7"/>
      <c r="CW90" s="347"/>
      <c r="CX90" s="347"/>
      <c r="CY90" s="6"/>
      <c r="CZ90" s="7"/>
      <c r="DA90" s="48"/>
      <c r="DB90" s="339"/>
      <c r="DC90" s="339"/>
      <c r="DE90" s="339"/>
      <c r="DF90" s="339"/>
      <c r="DG90" s="48"/>
      <c r="DH90" s="347"/>
      <c r="DI90" s="347"/>
      <c r="DJ90" s="7"/>
      <c r="DK90" s="7"/>
      <c r="DL90" s="51"/>
      <c r="DM90" s="48"/>
      <c r="DN90" s="347"/>
      <c r="DO90" s="347"/>
      <c r="DP90" s="7"/>
      <c r="DQ90" s="347"/>
      <c r="DR90" s="347"/>
      <c r="DS90" s="6"/>
      <c r="DT90" s="7"/>
      <c r="DU90" s="48"/>
      <c r="DV90" s="339"/>
      <c r="DW90" s="339"/>
      <c r="DY90" s="339"/>
      <c r="DZ90" s="339"/>
      <c r="EA90" s="48"/>
      <c r="EB90" s="7"/>
      <c r="EC90" s="52"/>
      <c r="ED90" s="7"/>
      <c r="EE90" s="7"/>
      <c r="EF90" s="51"/>
      <c r="EG90" s="48"/>
      <c r="EH90" s="347"/>
      <c r="EI90" s="347"/>
      <c r="EJ90" s="7"/>
      <c r="EK90" s="347"/>
      <c r="EL90" s="347"/>
      <c r="EM90" s="6"/>
      <c r="EN90" s="7"/>
      <c r="EO90" s="48"/>
      <c r="EP90" s="339"/>
      <c r="EQ90" s="339"/>
      <c r="ES90" s="339"/>
      <c r="ET90" s="339"/>
      <c r="EU90" s="48"/>
      <c r="EV90" s="347"/>
      <c r="EW90" s="347"/>
      <c r="EX90" s="7"/>
      <c r="EY90" s="7"/>
      <c r="EZ90" s="51"/>
      <c r="FA90" s="48"/>
      <c r="FB90" s="347"/>
      <c r="FC90" s="347"/>
      <c r="FD90" s="7"/>
      <c r="FE90" s="347"/>
      <c r="FF90" s="347"/>
      <c r="FG90" s="6"/>
      <c r="FH90" s="7"/>
      <c r="FI90" s="48"/>
      <c r="FJ90" s="339"/>
      <c r="FK90" s="339"/>
      <c r="FM90" s="339"/>
      <c r="FN90" s="339"/>
      <c r="FO90" s="48"/>
      <c r="FP90" s="347"/>
      <c r="FQ90" s="347"/>
      <c r="FR90" s="7"/>
      <c r="FS90" s="7"/>
      <c r="FT90" s="51"/>
      <c r="FU90" s="48"/>
      <c r="FV90" s="347"/>
      <c r="FW90" s="347"/>
      <c r="FX90" s="7"/>
      <c r="FY90" s="347"/>
      <c r="FZ90" s="347"/>
      <c r="GA90" s="61"/>
      <c r="GI90" s="58"/>
      <c r="GN90" s="59"/>
      <c r="GU90" s="61"/>
      <c r="HC90" s="58"/>
      <c r="HH90" s="59"/>
      <c r="HO90" s="61"/>
      <c r="HW90" s="58"/>
      <c r="IB90" s="59"/>
      <c r="II90" s="61"/>
      <c r="IQ90" s="58"/>
      <c r="IV90" s="59"/>
    </row>
    <row r="91" spans="1:256" s="47" customFormat="1" ht="13.5" customHeight="1">
      <c r="A91" s="65"/>
      <c r="C91" s="6"/>
      <c r="D91" s="7"/>
      <c r="E91" s="48"/>
      <c r="F91" s="339"/>
      <c r="G91" s="347"/>
      <c r="I91" s="339"/>
      <c r="J91" s="347"/>
      <c r="K91" s="48"/>
      <c r="L91" s="347"/>
      <c r="M91" s="347"/>
      <c r="N91" s="7"/>
      <c r="O91" s="7"/>
      <c r="P91" s="51"/>
      <c r="Q91" s="48"/>
      <c r="R91" s="347"/>
      <c r="S91" s="347"/>
      <c r="T91" s="7"/>
      <c r="U91" s="347"/>
      <c r="V91" s="347"/>
      <c r="W91" s="6"/>
      <c r="X91" s="7"/>
      <c r="Y91" s="48"/>
      <c r="Z91" s="339"/>
      <c r="AA91" s="339"/>
      <c r="AC91" s="339"/>
      <c r="AD91" s="339"/>
      <c r="AE91" s="48"/>
      <c r="AF91" s="347"/>
      <c r="AG91" s="347"/>
      <c r="AH91" s="7"/>
      <c r="AI91" s="7"/>
      <c r="AJ91" s="51"/>
      <c r="AK91" s="48"/>
      <c r="AL91" s="7"/>
      <c r="AM91" s="347"/>
      <c r="AN91" s="7"/>
      <c r="AO91" s="347"/>
      <c r="AP91" s="347"/>
      <c r="AQ91" s="6"/>
      <c r="AR91" s="7"/>
      <c r="AS91" s="48"/>
      <c r="AT91" s="339"/>
      <c r="AU91" s="339"/>
      <c r="AW91" s="339"/>
      <c r="AX91" s="339"/>
      <c r="AY91" s="48"/>
      <c r="AZ91" s="347"/>
      <c r="BA91" s="347"/>
      <c r="BB91" s="7"/>
      <c r="BC91" s="7"/>
      <c r="BD91" s="51"/>
      <c r="BE91" s="48"/>
      <c r="BF91" s="347"/>
      <c r="BG91" s="347"/>
      <c r="BH91" s="7"/>
      <c r="BI91" s="347"/>
      <c r="BJ91" s="347"/>
      <c r="BK91" s="6"/>
      <c r="BL91" s="7"/>
      <c r="BM91" s="48"/>
      <c r="BN91" s="339"/>
      <c r="BO91" s="339"/>
      <c r="BQ91" s="339"/>
      <c r="BR91" s="339"/>
      <c r="BS91" s="48"/>
      <c r="BT91" s="347"/>
      <c r="BU91" s="347"/>
      <c r="BV91" s="7"/>
      <c r="BW91" s="7"/>
      <c r="BX91" s="51"/>
      <c r="BY91" s="48"/>
      <c r="BZ91" s="347"/>
      <c r="CA91" s="347"/>
      <c r="CB91" s="7"/>
      <c r="CC91" s="347"/>
      <c r="CD91" s="347"/>
      <c r="CE91" s="48"/>
      <c r="CF91" s="7"/>
      <c r="CG91" s="48"/>
      <c r="CH91" s="339"/>
      <c r="CI91" s="339"/>
      <c r="CK91" s="339"/>
      <c r="CL91" s="339"/>
      <c r="CM91" s="48"/>
      <c r="CN91" s="347"/>
      <c r="CO91" s="347"/>
      <c r="CP91" s="7"/>
      <c r="CQ91" s="7"/>
      <c r="CR91" s="51"/>
      <c r="CS91" s="48"/>
      <c r="CT91" s="347"/>
      <c r="CU91" s="347"/>
      <c r="CV91" s="7"/>
      <c r="CW91" s="347"/>
      <c r="CX91" s="347"/>
      <c r="CY91" s="6"/>
      <c r="CZ91" s="7"/>
      <c r="DA91" s="48"/>
      <c r="DB91" s="339"/>
      <c r="DC91" s="339"/>
      <c r="DE91" s="339"/>
      <c r="DF91" s="339"/>
      <c r="DG91" s="48"/>
      <c r="DH91" s="347"/>
      <c r="DI91" s="347"/>
      <c r="DJ91" s="7"/>
      <c r="DK91" s="7"/>
      <c r="DL91" s="51"/>
      <c r="DM91" s="48"/>
      <c r="DN91" s="347"/>
      <c r="DO91" s="347"/>
      <c r="DP91" s="7"/>
      <c r="DQ91" s="347"/>
      <c r="DR91" s="347"/>
      <c r="DS91" s="6"/>
      <c r="DT91" s="7"/>
      <c r="DU91" s="48"/>
      <c r="DV91" s="339"/>
      <c r="DW91" s="339"/>
      <c r="DY91" s="339"/>
      <c r="DZ91" s="339"/>
      <c r="EA91" s="48"/>
      <c r="EB91" s="7"/>
      <c r="EC91" s="52"/>
      <c r="ED91" s="7"/>
      <c r="EE91" s="7"/>
      <c r="EF91" s="51"/>
      <c r="EG91" s="48"/>
      <c r="EH91" s="347"/>
      <c r="EI91" s="347"/>
      <c r="EJ91" s="7"/>
      <c r="EK91" s="347"/>
      <c r="EL91" s="347"/>
      <c r="EM91" s="6"/>
      <c r="EN91" s="7"/>
      <c r="EO91" s="48"/>
      <c r="EP91" s="339"/>
      <c r="EQ91" s="339"/>
      <c r="ES91" s="339"/>
      <c r="ET91" s="339"/>
      <c r="EU91" s="48"/>
      <c r="EV91" s="347"/>
      <c r="EW91" s="347"/>
      <c r="EX91" s="7"/>
      <c r="EY91" s="7"/>
      <c r="EZ91" s="51"/>
      <c r="FA91" s="48"/>
      <c r="FB91" s="347"/>
      <c r="FC91" s="347"/>
      <c r="FD91" s="7"/>
      <c r="FE91" s="347"/>
      <c r="FF91" s="347"/>
      <c r="FG91" s="6"/>
      <c r="FH91" s="7"/>
      <c r="FI91" s="48"/>
      <c r="FJ91" s="339"/>
      <c r="FK91" s="339"/>
      <c r="FM91" s="339"/>
      <c r="FN91" s="339"/>
      <c r="FO91" s="48"/>
      <c r="FP91" s="347"/>
      <c r="FQ91" s="347"/>
      <c r="FR91" s="7"/>
      <c r="FS91" s="7"/>
      <c r="FT91" s="51"/>
      <c r="FU91" s="48"/>
      <c r="FV91" s="347"/>
      <c r="FW91" s="347"/>
      <c r="FX91" s="7"/>
      <c r="FY91" s="347"/>
      <c r="FZ91" s="347"/>
      <c r="GA91" s="61"/>
      <c r="GI91" s="58"/>
      <c r="GN91" s="59"/>
      <c r="GU91" s="61"/>
      <c r="HC91" s="58"/>
      <c r="HH91" s="59"/>
      <c r="HO91" s="61"/>
      <c r="HW91" s="58"/>
      <c r="IB91" s="59"/>
      <c r="II91" s="61"/>
      <c r="IQ91" s="58"/>
      <c r="IV91" s="59"/>
    </row>
    <row r="92" spans="1:256" s="47" customFormat="1" ht="13.5" customHeight="1">
      <c r="A92" s="65"/>
      <c r="C92" s="6"/>
      <c r="D92" s="7"/>
      <c r="E92" s="48"/>
      <c r="F92" s="339"/>
      <c r="G92" s="347"/>
      <c r="I92" s="339"/>
      <c r="J92" s="347"/>
      <c r="K92" s="48"/>
      <c r="L92" s="347"/>
      <c r="M92" s="347"/>
      <c r="N92" s="7"/>
      <c r="O92" s="7"/>
      <c r="P92" s="51"/>
      <c r="Q92" s="48"/>
      <c r="R92" s="347"/>
      <c r="S92" s="347"/>
      <c r="T92" s="7"/>
      <c r="U92" s="347"/>
      <c r="V92" s="347"/>
      <c r="W92" s="6"/>
      <c r="X92" s="7"/>
      <c r="Y92" s="48"/>
      <c r="Z92" s="339"/>
      <c r="AA92" s="339"/>
      <c r="AC92" s="339"/>
      <c r="AD92" s="339"/>
      <c r="AE92" s="48"/>
      <c r="AF92" s="347"/>
      <c r="AG92" s="347"/>
      <c r="AH92" s="7"/>
      <c r="AI92" s="7"/>
      <c r="AJ92" s="51"/>
      <c r="AK92" s="48"/>
      <c r="AL92" s="7"/>
      <c r="AM92" s="347"/>
      <c r="AN92" s="7"/>
      <c r="AO92" s="347"/>
      <c r="AP92" s="347"/>
      <c r="AQ92" s="6"/>
      <c r="AR92" s="7"/>
      <c r="AS92" s="48"/>
      <c r="AT92" s="339"/>
      <c r="AU92" s="339"/>
      <c r="AW92" s="339"/>
      <c r="AX92" s="339"/>
      <c r="AY92" s="48"/>
      <c r="AZ92" s="347"/>
      <c r="BA92" s="347"/>
      <c r="BB92" s="7"/>
      <c r="BC92" s="7"/>
      <c r="BD92" s="51"/>
      <c r="BE92" s="48"/>
      <c r="BF92" s="347"/>
      <c r="BG92" s="347"/>
      <c r="BH92" s="7"/>
      <c r="BI92" s="347"/>
      <c r="BJ92" s="347"/>
      <c r="BK92" s="6"/>
      <c r="BL92" s="7"/>
      <c r="BM92" s="48"/>
      <c r="BN92" s="339"/>
      <c r="BO92" s="339"/>
      <c r="BQ92" s="339"/>
      <c r="BR92" s="339"/>
      <c r="BS92" s="48"/>
      <c r="BT92" s="347"/>
      <c r="BU92" s="347"/>
      <c r="BV92" s="7"/>
      <c r="BW92" s="7"/>
      <c r="BX92" s="51"/>
      <c r="BY92" s="48"/>
      <c r="BZ92" s="347"/>
      <c r="CA92" s="347"/>
      <c r="CB92" s="7"/>
      <c r="CC92" s="347"/>
      <c r="CD92" s="347"/>
      <c r="CE92" s="48"/>
      <c r="CF92" s="7"/>
      <c r="CG92" s="48"/>
      <c r="CH92" s="339"/>
      <c r="CI92" s="339"/>
      <c r="CK92" s="339"/>
      <c r="CL92" s="339"/>
      <c r="CM92" s="48"/>
      <c r="CN92" s="347"/>
      <c r="CO92" s="347"/>
      <c r="CP92" s="7"/>
      <c r="CQ92" s="7"/>
      <c r="CR92" s="51"/>
      <c r="CS92" s="48"/>
      <c r="CT92" s="347"/>
      <c r="CU92" s="347"/>
      <c r="CV92" s="7"/>
      <c r="CW92" s="347"/>
      <c r="CX92" s="347"/>
      <c r="CY92" s="6"/>
      <c r="CZ92" s="7"/>
      <c r="DA92" s="48"/>
      <c r="DB92" s="339"/>
      <c r="DC92" s="339"/>
      <c r="DE92" s="339"/>
      <c r="DF92" s="339"/>
      <c r="DG92" s="48"/>
      <c r="DH92" s="347"/>
      <c r="DI92" s="347"/>
      <c r="DJ92" s="7"/>
      <c r="DK92" s="7"/>
      <c r="DL92" s="51"/>
      <c r="DM92" s="48"/>
      <c r="DN92" s="347"/>
      <c r="DO92" s="347"/>
      <c r="DP92" s="7"/>
      <c r="DQ92" s="347"/>
      <c r="DR92" s="347"/>
      <c r="DS92" s="6"/>
      <c r="DT92" s="7"/>
      <c r="DU92" s="48"/>
      <c r="DV92" s="339"/>
      <c r="DW92" s="339"/>
      <c r="DY92" s="339"/>
      <c r="DZ92" s="339"/>
      <c r="EA92" s="48"/>
      <c r="EB92" s="7"/>
      <c r="EC92" s="52"/>
      <c r="ED92" s="7"/>
      <c r="EE92" s="7"/>
      <c r="EF92" s="51"/>
      <c r="EG92" s="48"/>
      <c r="EH92" s="347"/>
      <c r="EI92" s="347"/>
      <c r="EJ92" s="7"/>
      <c r="EK92" s="347"/>
      <c r="EL92" s="347"/>
      <c r="EM92" s="6"/>
      <c r="EN92" s="7"/>
      <c r="EO92" s="48"/>
      <c r="EP92" s="339"/>
      <c r="EQ92" s="339"/>
      <c r="ES92" s="339"/>
      <c r="ET92" s="339"/>
      <c r="EU92" s="48"/>
      <c r="EV92" s="347"/>
      <c r="EW92" s="347"/>
      <c r="EX92" s="7"/>
      <c r="EY92" s="7"/>
      <c r="EZ92" s="51"/>
      <c r="FA92" s="48"/>
      <c r="FB92" s="347"/>
      <c r="FC92" s="347"/>
      <c r="FD92" s="7"/>
      <c r="FE92" s="347"/>
      <c r="FF92" s="347"/>
      <c r="FG92" s="6"/>
      <c r="FH92" s="7"/>
      <c r="FI92" s="48"/>
      <c r="FJ92" s="339"/>
      <c r="FK92" s="339"/>
      <c r="FM92" s="339"/>
      <c r="FN92" s="339"/>
      <c r="FO92" s="48"/>
      <c r="FP92" s="347"/>
      <c r="FQ92" s="347"/>
      <c r="FR92" s="7"/>
      <c r="FS92" s="7"/>
      <c r="FT92" s="51"/>
      <c r="FU92" s="48"/>
      <c r="FV92" s="347"/>
      <c r="FW92" s="347"/>
      <c r="FX92" s="7"/>
      <c r="FY92" s="347"/>
      <c r="FZ92" s="347"/>
      <c r="GA92" s="61"/>
      <c r="GI92" s="58"/>
      <c r="GN92" s="59"/>
      <c r="GU92" s="61"/>
      <c r="HC92" s="58"/>
      <c r="HH92" s="59"/>
      <c r="HO92" s="61"/>
      <c r="HW92" s="58"/>
      <c r="IB92" s="59"/>
      <c r="II92" s="61"/>
      <c r="IQ92" s="58"/>
      <c r="IV92" s="59"/>
    </row>
    <row r="93" spans="1:256" s="47" customFormat="1" ht="13.5" customHeight="1">
      <c r="A93" s="65"/>
      <c r="C93" s="6"/>
      <c r="D93" s="7"/>
      <c r="E93" s="48"/>
      <c r="F93" s="339"/>
      <c r="G93" s="347"/>
      <c r="I93" s="339"/>
      <c r="J93" s="347"/>
      <c r="K93" s="48"/>
      <c r="L93" s="347"/>
      <c r="M93" s="347"/>
      <c r="N93" s="7"/>
      <c r="O93" s="7"/>
      <c r="P93" s="51"/>
      <c r="Q93" s="48"/>
      <c r="R93" s="347"/>
      <c r="S93" s="347"/>
      <c r="T93" s="7"/>
      <c r="U93" s="347"/>
      <c r="V93" s="347"/>
      <c r="W93" s="6"/>
      <c r="X93" s="7"/>
      <c r="Y93" s="48"/>
      <c r="Z93" s="339"/>
      <c r="AA93" s="339"/>
      <c r="AC93" s="339"/>
      <c r="AD93" s="339"/>
      <c r="AE93" s="48"/>
      <c r="AF93" s="347"/>
      <c r="AG93" s="347"/>
      <c r="AH93" s="7"/>
      <c r="AI93" s="7"/>
      <c r="AJ93" s="51"/>
      <c r="AK93" s="48"/>
      <c r="AL93" s="7"/>
      <c r="AM93" s="347"/>
      <c r="AN93" s="7"/>
      <c r="AO93" s="347"/>
      <c r="AP93" s="347"/>
      <c r="AQ93" s="6"/>
      <c r="AR93" s="7"/>
      <c r="AS93" s="48"/>
      <c r="AT93" s="339"/>
      <c r="AU93" s="339"/>
      <c r="AW93" s="339"/>
      <c r="AX93" s="339"/>
      <c r="AY93" s="48"/>
      <c r="AZ93" s="347"/>
      <c r="BA93" s="347"/>
      <c r="BB93" s="7"/>
      <c r="BC93" s="7"/>
      <c r="BD93" s="51"/>
      <c r="BE93" s="48"/>
      <c r="BF93" s="347"/>
      <c r="BG93" s="347"/>
      <c r="BH93" s="7"/>
      <c r="BI93" s="347"/>
      <c r="BJ93" s="347"/>
      <c r="BK93" s="6"/>
      <c r="BL93" s="7"/>
      <c r="BM93" s="48"/>
      <c r="BN93" s="339"/>
      <c r="BO93" s="339"/>
      <c r="BQ93" s="339"/>
      <c r="BR93" s="339"/>
      <c r="BS93" s="48"/>
      <c r="BT93" s="347"/>
      <c r="BU93" s="347"/>
      <c r="BV93" s="7"/>
      <c r="BW93" s="7"/>
      <c r="BX93" s="51"/>
      <c r="BY93" s="48"/>
      <c r="BZ93" s="347"/>
      <c r="CA93" s="347"/>
      <c r="CB93" s="7"/>
      <c r="CC93" s="347"/>
      <c r="CD93" s="347"/>
      <c r="CE93" s="48"/>
      <c r="CF93" s="7"/>
      <c r="CG93" s="48"/>
      <c r="CH93" s="339"/>
      <c r="CI93" s="339"/>
      <c r="CK93" s="339"/>
      <c r="CL93" s="339"/>
      <c r="CM93" s="48"/>
      <c r="CN93" s="347"/>
      <c r="CO93" s="347"/>
      <c r="CP93" s="7"/>
      <c r="CQ93" s="7"/>
      <c r="CR93" s="51"/>
      <c r="CS93" s="48"/>
      <c r="CT93" s="347"/>
      <c r="CU93" s="347"/>
      <c r="CV93" s="7"/>
      <c r="CW93" s="347"/>
      <c r="CX93" s="347"/>
      <c r="CY93" s="6"/>
      <c r="CZ93" s="7"/>
      <c r="DA93" s="48"/>
      <c r="DB93" s="339"/>
      <c r="DC93" s="339"/>
      <c r="DE93" s="339"/>
      <c r="DF93" s="339"/>
      <c r="DG93" s="48"/>
      <c r="DH93" s="347"/>
      <c r="DI93" s="347"/>
      <c r="DJ93" s="7"/>
      <c r="DK93" s="7"/>
      <c r="DL93" s="51"/>
      <c r="DM93" s="48"/>
      <c r="DN93" s="347"/>
      <c r="DO93" s="347"/>
      <c r="DP93" s="7"/>
      <c r="DQ93" s="347"/>
      <c r="DR93" s="347"/>
      <c r="DS93" s="6"/>
      <c r="DT93" s="7"/>
      <c r="DU93" s="48"/>
      <c r="DV93" s="339"/>
      <c r="DW93" s="339"/>
      <c r="DY93" s="339"/>
      <c r="DZ93" s="339"/>
      <c r="EA93" s="48"/>
      <c r="EB93" s="7"/>
      <c r="EC93" s="52"/>
      <c r="ED93" s="7"/>
      <c r="EE93" s="7"/>
      <c r="EF93" s="51"/>
      <c r="EG93" s="48"/>
      <c r="EH93" s="347"/>
      <c r="EI93" s="347"/>
      <c r="EJ93" s="7"/>
      <c r="EK93" s="347"/>
      <c r="EL93" s="347"/>
      <c r="EM93" s="6"/>
      <c r="EN93" s="7"/>
      <c r="EO93" s="48"/>
      <c r="EP93" s="339"/>
      <c r="EQ93" s="339"/>
      <c r="ES93" s="339"/>
      <c r="ET93" s="339"/>
      <c r="EU93" s="48"/>
      <c r="EV93" s="347"/>
      <c r="EW93" s="347"/>
      <c r="EX93" s="7"/>
      <c r="EY93" s="7"/>
      <c r="EZ93" s="51"/>
      <c r="FA93" s="48"/>
      <c r="FB93" s="347"/>
      <c r="FC93" s="347"/>
      <c r="FD93" s="7"/>
      <c r="FE93" s="347"/>
      <c r="FF93" s="347"/>
      <c r="FG93" s="6"/>
      <c r="FH93" s="7"/>
      <c r="FI93" s="48"/>
      <c r="FJ93" s="339"/>
      <c r="FK93" s="339"/>
      <c r="FM93" s="339"/>
      <c r="FN93" s="339"/>
      <c r="FO93" s="48"/>
      <c r="FP93" s="347"/>
      <c r="FQ93" s="347"/>
      <c r="FR93" s="7"/>
      <c r="FS93" s="7"/>
      <c r="FT93" s="51"/>
      <c r="FU93" s="48"/>
      <c r="FV93" s="347"/>
      <c r="FW93" s="347"/>
      <c r="FX93" s="7"/>
      <c r="FY93" s="347"/>
      <c r="FZ93" s="347"/>
      <c r="GA93" s="61"/>
      <c r="GI93" s="58"/>
      <c r="GN93" s="59"/>
      <c r="GU93" s="61"/>
      <c r="HC93" s="58"/>
      <c r="HH93" s="59"/>
      <c r="HO93" s="61"/>
      <c r="HW93" s="58"/>
      <c r="IB93" s="59"/>
      <c r="II93" s="61"/>
      <c r="IQ93" s="58"/>
      <c r="IV93" s="59"/>
    </row>
    <row r="94" spans="1:256" s="47" customFormat="1" ht="13.5" customHeight="1">
      <c r="A94" s="65"/>
      <c r="C94" s="6"/>
      <c r="D94" s="7"/>
      <c r="E94" s="48"/>
      <c r="F94" s="339"/>
      <c r="G94" s="347"/>
      <c r="I94" s="339"/>
      <c r="J94" s="347"/>
      <c r="K94" s="48"/>
      <c r="L94" s="347"/>
      <c r="M94" s="347"/>
      <c r="N94" s="7"/>
      <c r="O94" s="7"/>
      <c r="P94" s="51"/>
      <c r="Q94" s="48"/>
      <c r="R94" s="347"/>
      <c r="S94" s="347"/>
      <c r="T94" s="7"/>
      <c r="U94" s="347"/>
      <c r="V94" s="347"/>
      <c r="W94" s="6"/>
      <c r="X94" s="7"/>
      <c r="Y94" s="48"/>
      <c r="Z94" s="339"/>
      <c r="AA94" s="339"/>
      <c r="AC94" s="339"/>
      <c r="AD94" s="339"/>
      <c r="AE94" s="48"/>
      <c r="AF94" s="347"/>
      <c r="AG94" s="347"/>
      <c r="AH94" s="7"/>
      <c r="AI94" s="7"/>
      <c r="AJ94" s="51"/>
      <c r="AK94" s="48"/>
      <c r="AL94" s="7"/>
      <c r="AM94" s="347"/>
      <c r="AN94" s="7"/>
      <c r="AO94" s="347"/>
      <c r="AP94" s="347"/>
      <c r="AQ94" s="6"/>
      <c r="AR94" s="7"/>
      <c r="AS94" s="48"/>
      <c r="AT94" s="339"/>
      <c r="AU94" s="339"/>
      <c r="AW94" s="339"/>
      <c r="AX94" s="339"/>
      <c r="AY94" s="48"/>
      <c r="AZ94" s="347"/>
      <c r="BA94" s="347"/>
      <c r="BB94" s="7"/>
      <c r="BC94" s="7"/>
      <c r="BD94" s="51"/>
      <c r="BE94" s="48"/>
      <c r="BF94" s="347"/>
      <c r="BG94" s="347"/>
      <c r="BH94" s="7"/>
      <c r="BI94" s="347"/>
      <c r="BJ94" s="347"/>
      <c r="BK94" s="6"/>
      <c r="BL94" s="7"/>
      <c r="BM94" s="48"/>
      <c r="BN94" s="339"/>
      <c r="BO94" s="339"/>
      <c r="BQ94" s="339"/>
      <c r="BR94" s="339"/>
      <c r="BS94" s="48"/>
      <c r="BT94" s="347"/>
      <c r="BU94" s="347"/>
      <c r="BV94" s="7"/>
      <c r="BW94" s="7"/>
      <c r="BX94" s="51"/>
      <c r="BY94" s="48"/>
      <c r="BZ94" s="347"/>
      <c r="CA94" s="347"/>
      <c r="CB94" s="7"/>
      <c r="CC94" s="347"/>
      <c r="CD94" s="347"/>
      <c r="CE94" s="48"/>
      <c r="CF94" s="7"/>
      <c r="CG94" s="48"/>
      <c r="CH94" s="339"/>
      <c r="CI94" s="339"/>
      <c r="CK94" s="339"/>
      <c r="CL94" s="339"/>
      <c r="CM94" s="48"/>
      <c r="CN94" s="347"/>
      <c r="CO94" s="347"/>
      <c r="CP94" s="7"/>
      <c r="CQ94" s="7"/>
      <c r="CR94" s="51"/>
      <c r="CS94" s="48"/>
      <c r="CT94" s="347"/>
      <c r="CU94" s="347"/>
      <c r="CV94" s="7"/>
      <c r="CW94" s="347"/>
      <c r="CX94" s="347"/>
      <c r="CY94" s="6"/>
      <c r="CZ94" s="7"/>
      <c r="DA94" s="48"/>
      <c r="DB94" s="339"/>
      <c r="DC94" s="339"/>
      <c r="DE94" s="339"/>
      <c r="DF94" s="339"/>
      <c r="DG94" s="48"/>
      <c r="DH94" s="347"/>
      <c r="DI94" s="347"/>
      <c r="DJ94" s="7"/>
      <c r="DK94" s="7"/>
      <c r="DL94" s="51"/>
      <c r="DM94" s="48"/>
      <c r="DN94" s="347"/>
      <c r="DO94" s="347"/>
      <c r="DP94" s="7"/>
      <c r="DQ94" s="347"/>
      <c r="DR94" s="347"/>
      <c r="DS94" s="6"/>
      <c r="DT94" s="7"/>
      <c r="DU94" s="48"/>
      <c r="DV94" s="339"/>
      <c r="DW94" s="339"/>
      <c r="DY94" s="339"/>
      <c r="DZ94" s="339"/>
      <c r="EA94" s="48"/>
      <c r="EB94" s="7"/>
      <c r="EC94" s="52"/>
      <c r="ED94" s="7"/>
      <c r="EE94" s="7"/>
      <c r="EF94" s="51"/>
      <c r="EG94" s="48"/>
      <c r="EH94" s="347"/>
      <c r="EI94" s="347"/>
      <c r="EJ94" s="7"/>
      <c r="EK94" s="347"/>
      <c r="EL94" s="347"/>
      <c r="EM94" s="6"/>
      <c r="EN94" s="7"/>
      <c r="EO94" s="48"/>
      <c r="EP94" s="339"/>
      <c r="EQ94" s="339"/>
      <c r="ES94" s="339"/>
      <c r="ET94" s="339"/>
      <c r="EU94" s="48"/>
      <c r="EV94" s="347"/>
      <c r="EW94" s="347"/>
      <c r="EX94" s="7"/>
      <c r="EY94" s="7"/>
      <c r="EZ94" s="51"/>
      <c r="FA94" s="48"/>
      <c r="FB94" s="347"/>
      <c r="FC94" s="347"/>
      <c r="FD94" s="7"/>
      <c r="FE94" s="347"/>
      <c r="FF94" s="347"/>
      <c r="FG94" s="6"/>
      <c r="FH94" s="7"/>
      <c r="FI94" s="48"/>
      <c r="FJ94" s="339"/>
      <c r="FK94" s="339"/>
      <c r="FM94" s="339"/>
      <c r="FN94" s="339"/>
      <c r="FO94" s="48"/>
      <c r="FP94" s="347"/>
      <c r="FQ94" s="347"/>
      <c r="FR94" s="7"/>
      <c r="FS94" s="7"/>
      <c r="FT94" s="51"/>
      <c r="FU94" s="48"/>
      <c r="FV94" s="347"/>
      <c r="FW94" s="347"/>
      <c r="FX94" s="7"/>
      <c r="FY94" s="347"/>
      <c r="FZ94" s="347"/>
      <c r="GA94" s="61"/>
      <c r="GI94" s="58"/>
      <c r="GN94" s="59"/>
      <c r="GU94" s="61"/>
      <c r="HC94" s="58"/>
      <c r="HH94" s="59"/>
      <c r="HO94" s="61"/>
      <c r="HW94" s="58"/>
      <c r="IB94" s="59"/>
      <c r="II94" s="61"/>
      <c r="IQ94" s="58"/>
      <c r="IV94" s="59"/>
    </row>
    <row r="95" spans="1:256" s="47" customFormat="1" ht="13.5" customHeight="1">
      <c r="A95" s="65"/>
      <c r="C95" s="6"/>
      <c r="D95" s="7"/>
      <c r="E95" s="48"/>
      <c r="F95" s="339"/>
      <c r="G95" s="347"/>
      <c r="I95" s="339"/>
      <c r="J95" s="347"/>
      <c r="K95" s="48"/>
      <c r="L95" s="347"/>
      <c r="M95" s="347"/>
      <c r="N95" s="7"/>
      <c r="O95" s="7"/>
      <c r="P95" s="51"/>
      <c r="Q95" s="48"/>
      <c r="R95" s="347"/>
      <c r="S95" s="347"/>
      <c r="T95" s="7"/>
      <c r="U95" s="347"/>
      <c r="V95" s="347"/>
      <c r="W95" s="6"/>
      <c r="X95" s="7"/>
      <c r="Y95" s="48"/>
      <c r="Z95" s="339"/>
      <c r="AA95" s="339"/>
      <c r="AC95" s="339"/>
      <c r="AD95" s="339"/>
      <c r="AE95" s="48"/>
      <c r="AF95" s="347"/>
      <c r="AG95" s="347"/>
      <c r="AH95" s="7"/>
      <c r="AI95" s="7"/>
      <c r="AJ95" s="51"/>
      <c r="AK95" s="48"/>
      <c r="AL95" s="7"/>
      <c r="AM95" s="347"/>
      <c r="AN95" s="7"/>
      <c r="AO95" s="347"/>
      <c r="AP95" s="347"/>
      <c r="AQ95" s="6"/>
      <c r="AR95" s="7"/>
      <c r="AS95" s="48"/>
      <c r="AT95" s="339"/>
      <c r="AU95" s="339"/>
      <c r="AW95" s="339"/>
      <c r="AX95" s="339"/>
      <c r="AY95" s="48"/>
      <c r="AZ95" s="347"/>
      <c r="BA95" s="347"/>
      <c r="BB95" s="7"/>
      <c r="BC95" s="7"/>
      <c r="BD95" s="51"/>
      <c r="BE95" s="48"/>
      <c r="BF95" s="347"/>
      <c r="BG95" s="347"/>
      <c r="BH95" s="7"/>
      <c r="BI95" s="347"/>
      <c r="BJ95" s="347"/>
      <c r="BK95" s="6"/>
      <c r="BL95" s="7"/>
      <c r="BM95" s="48"/>
      <c r="BN95" s="339"/>
      <c r="BO95" s="339"/>
      <c r="BQ95" s="339"/>
      <c r="BR95" s="339"/>
      <c r="BS95" s="48"/>
      <c r="BT95" s="347"/>
      <c r="BU95" s="347"/>
      <c r="BV95" s="7"/>
      <c r="BW95" s="7"/>
      <c r="BX95" s="51"/>
      <c r="BY95" s="48"/>
      <c r="BZ95" s="347"/>
      <c r="CA95" s="347"/>
      <c r="CB95" s="7"/>
      <c r="CC95" s="347"/>
      <c r="CD95" s="347"/>
      <c r="CE95" s="48"/>
      <c r="CF95" s="7"/>
      <c r="CG95" s="48"/>
      <c r="CH95" s="339"/>
      <c r="CI95" s="339"/>
      <c r="CK95" s="339"/>
      <c r="CL95" s="339"/>
      <c r="CM95" s="48"/>
      <c r="CN95" s="347"/>
      <c r="CO95" s="347"/>
      <c r="CP95" s="7"/>
      <c r="CQ95" s="7"/>
      <c r="CR95" s="51"/>
      <c r="CS95" s="48"/>
      <c r="CT95" s="347"/>
      <c r="CU95" s="347"/>
      <c r="CV95" s="7"/>
      <c r="CW95" s="347"/>
      <c r="CX95" s="347"/>
      <c r="CY95" s="6"/>
      <c r="CZ95" s="7"/>
      <c r="DA95" s="48"/>
      <c r="DB95" s="339"/>
      <c r="DC95" s="339"/>
      <c r="DE95" s="339"/>
      <c r="DF95" s="339"/>
      <c r="DG95" s="48"/>
      <c r="DH95" s="347"/>
      <c r="DI95" s="347"/>
      <c r="DJ95" s="7"/>
      <c r="DK95" s="7"/>
      <c r="DL95" s="51"/>
      <c r="DM95" s="48"/>
      <c r="DN95" s="347"/>
      <c r="DO95" s="347"/>
      <c r="DP95" s="7"/>
      <c r="DQ95" s="347"/>
      <c r="DR95" s="347"/>
      <c r="DS95" s="6"/>
      <c r="DT95" s="7"/>
      <c r="DU95" s="48"/>
      <c r="DV95" s="339"/>
      <c r="DW95" s="339"/>
      <c r="DY95" s="339"/>
      <c r="DZ95" s="339"/>
      <c r="EA95" s="48"/>
      <c r="EB95" s="7"/>
      <c r="EC95" s="52"/>
      <c r="ED95" s="7"/>
      <c r="EE95" s="7"/>
      <c r="EF95" s="51"/>
      <c r="EG95" s="48"/>
      <c r="EH95" s="347"/>
      <c r="EI95" s="347"/>
      <c r="EJ95" s="7"/>
      <c r="EK95" s="347"/>
      <c r="EL95" s="347"/>
      <c r="EM95" s="6"/>
      <c r="EN95" s="7"/>
      <c r="EO95" s="48"/>
      <c r="EP95" s="339"/>
      <c r="EQ95" s="339"/>
      <c r="ES95" s="339"/>
      <c r="ET95" s="339"/>
      <c r="EU95" s="48"/>
      <c r="EV95" s="347"/>
      <c r="EW95" s="347"/>
      <c r="EX95" s="7"/>
      <c r="EY95" s="7"/>
      <c r="EZ95" s="51"/>
      <c r="FA95" s="48"/>
      <c r="FB95" s="347"/>
      <c r="FC95" s="347"/>
      <c r="FD95" s="7"/>
      <c r="FE95" s="347"/>
      <c r="FF95" s="347"/>
      <c r="FG95" s="6"/>
      <c r="FH95" s="7"/>
      <c r="FI95" s="48"/>
      <c r="FJ95" s="339"/>
      <c r="FK95" s="339"/>
      <c r="FM95" s="339"/>
      <c r="FN95" s="339"/>
      <c r="FO95" s="48"/>
      <c r="FP95" s="347"/>
      <c r="FQ95" s="347"/>
      <c r="FR95" s="7"/>
      <c r="FS95" s="7"/>
      <c r="FT95" s="51"/>
      <c r="FU95" s="48"/>
      <c r="FV95" s="347"/>
      <c r="FW95" s="347"/>
      <c r="FX95" s="7"/>
      <c r="FY95" s="347"/>
      <c r="FZ95" s="347"/>
      <c r="GA95" s="61"/>
      <c r="GI95" s="58"/>
      <c r="GN95" s="59"/>
      <c r="GU95" s="61"/>
      <c r="HC95" s="58"/>
      <c r="HH95" s="59"/>
      <c r="HO95" s="61"/>
      <c r="HW95" s="58"/>
      <c r="IB95" s="59"/>
      <c r="II95" s="61"/>
      <c r="IQ95" s="58"/>
      <c r="IV95" s="59"/>
    </row>
    <row r="96" spans="1:256" s="47" customFormat="1" ht="13.5" customHeight="1">
      <c r="A96" s="65"/>
      <c r="C96" s="6"/>
      <c r="D96" s="7"/>
      <c r="E96" s="48"/>
      <c r="F96" s="339"/>
      <c r="G96" s="347"/>
      <c r="I96" s="339"/>
      <c r="J96" s="347"/>
      <c r="K96" s="48"/>
      <c r="L96" s="347"/>
      <c r="M96" s="347"/>
      <c r="N96" s="7"/>
      <c r="O96" s="7"/>
      <c r="P96" s="51"/>
      <c r="Q96" s="48"/>
      <c r="R96" s="347"/>
      <c r="S96" s="347"/>
      <c r="T96" s="7"/>
      <c r="U96" s="347"/>
      <c r="V96" s="347"/>
      <c r="W96" s="6"/>
      <c r="X96" s="7"/>
      <c r="Y96" s="48"/>
      <c r="Z96" s="339"/>
      <c r="AA96" s="339"/>
      <c r="AC96" s="339"/>
      <c r="AD96" s="339"/>
      <c r="AE96" s="48"/>
      <c r="AF96" s="347"/>
      <c r="AG96" s="347"/>
      <c r="AH96" s="7"/>
      <c r="AI96" s="7"/>
      <c r="AJ96" s="51"/>
      <c r="AK96" s="48"/>
      <c r="AL96" s="7"/>
      <c r="AM96" s="347"/>
      <c r="AN96" s="7"/>
      <c r="AO96" s="347"/>
      <c r="AP96" s="347"/>
      <c r="AQ96" s="6"/>
      <c r="AR96" s="7"/>
      <c r="AS96" s="48"/>
      <c r="AT96" s="339"/>
      <c r="AU96" s="339"/>
      <c r="AW96" s="339"/>
      <c r="AX96" s="339"/>
      <c r="AY96" s="48"/>
      <c r="AZ96" s="347"/>
      <c r="BA96" s="347"/>
      <c r="BB96" s="7"/>
      <c r="BC96" s="7"/>
      <c r="BD96" s="51"/>
      <c r="BE96" s="48"/>
      <c r="BF96" s="347"/>
      <c r="BG96" s="347"/>
      <c r="BH96" s="7"/>
      <c r="BI96" s="347"/>
      <c r="BJ96" s="347"/>
      <c r="BK96" s="6"/>
      <c r="BL96" s="7"/>
      <c r="BM96" s="48"/>
      <c r="BN96" s="339"/>
      <c r="BO96" s="339"/>
      <c r="BQ96" s="339"/>
      <c r="BR96" s="339"/>
      <c r="BS96" s="48"/>
      <c r="BT96" s="347"/>
      <c r="BU96" s="347"/>
      <c r="BV96" s="7"/>
      <c r="BW96" s="7"/>
      <c r="BX96" s="51"/>
      <c r="BY96" s="48"/>
      <c r="BZ96" s="347"/>
      <c r="CA96" s="347"/>
      <c r="CB96" s="7"/>
      <c r="CC96" s="347"/>
      <c r="CD96" s="347"/>
      <c r="CE96" s="48"/>
      <c r="CF96" s="7"/>
      <c r="CG96" s="48"/>
      <c r="CH96" s="339"/>
      <c r="CI96" s="339"/>
      <c r="CK96" s="339"/>
      <c r="CL96" s="339"/>
      <c r="CM96" s="48"/>
      <c r="CN96" s="347"/>
      <c r="CO96" s="347"/>
      <c r="CP96" s="7"/>
      <c r="CQ96" s="7"/>
      <c r="CR96" s="51"/>
      <c r="CS96" s="48"/>
      <c r="CT96" s="347"/>
      <c r="CU96" s="347"/>
      <c r="CV96" s="7"/>
      <c r="CW96" s="347"/>
      <c r="CX96" s="347"/>
      <c r="CY96" s="6"/>
      <c r="CZ96" s="7"/>
      <c r="DA96" s="48"/>
      <c r="DB96" s="339"/>
      <c r="DC96" s="339"/>
      <c r="DE96" s="339"/>
      <c r="DF96" s="339"/>
      <c r="DG96" s="48"/>
      <c r="DH96" s="347"/>
      <c r="DI96" s="347"/>
      <c r="DJ96" s="7"/>
      <c r="DK96" s="7"/>
      <c r="DL96" s="51"/>
      <c r="DM96" s="48"/>
      <c r="DN96" s="347"/>
      <c r="DO96" s="347"/>
      <c r="DP96" s="7"/>
      <c r="DQ96" s="347"/>
      <c r="DR96" s="347"/>
      <c r="DS96" s="6"/>
      <c r="DT96" s="7"/>
      <c r="DU96" s="48"/>
      <c r="DV96" s="339"/>
      <c r="DW96" s="339"/>
      <c r="DY96" s="339"/>
      <c r="DZ96" s="339"/>
      <c r="EA96" s="48"/>
      <c r="EB96" s="7"/>
      <c r="EC96" s="52"/>
      <c r="ED96" s="7"/>
      <c r="EE96" s="7"/>
      <c r="EF96" s="51"/>
      <c r="EG96" s="48"/>
      <c r="EH96" s="347"/>
      <c r="EI96" s="347"/>
      <c r="EJ96" s="7"/>
      <c r="EK96" s="347"/>
      <c r="EL96" s="347"/>
      <c r="EM96" s="6"/>
      <c r="EN96" s="7"/>
      <c r="EO96" s="48"/>
      <c r="EP96" s="339"/>
      <c r="EQ96" s="339"/>
      <c r="ES96" s="339"/>
      <c r="ET96" s="339"/>
      <c r="EU96" s="48"/>
      <c r="EV96" s="347"/>
      <c r="EW96" s="347"/>
      <c r="EX96" s="7"/>
      <c r="EY96" s="7"/>
      <c r="EZ96" s="51"/>
      <c r="FA96" s="48"/>
      <c r="FB96" s="347"/>
      <c r="FC96" s="347"/>
      <c r="FD96" s="7"/>
      <c r="FE96" s="347"/>
      <c r="FF96" s="347"/>
      <c r="FG96" s="6"/>
      <c r="FH96" s="7"/>
      <c r="FI96" s="48"/>
      <c r="FJ96" s="339"/>
      <c r="FK96" s="339"/>
      <c r="FM96" s="339"/>
      <c r="FN96" s="339"/>
      <c r="FO96" s="48"/>
      <c r="FP96" s="347"/>
      <c r="FQ96" s="347"/>
      <c r="FR96" s="7"/>
      <c r="FS96" s="7"/>
      <c r="FT96" s="51"/>
      <c r="FU96" s="48"/>
      <c r="FV96" s="347"/>
      <c r="FW96" s="347"/>
      <c r="FX96" s="7"/>
      <c r="FY96" s="347"/>
      <c r="FZ96" s="347"/>
      <c r="GA96" s="61"/>
      <c r="GI96" s="58"/>
      <c r="GN96" s="59"/>
      <c r="GU96" s="61"/>
      <c r="HC96" s="58"/>
      <c r="HH96" s="59"/>
      <c r="HO96" s="61"/>
      <c r="HW96" s="58"/>
      <c r="IB96" s="59"/>
      <c r="II96" s="61"/>
      <c r="IQ96" s="58"/>
      <c r="IV96" s="59"/>
    </row>
    <row r="97" spans="1:256" s="47" customFormat="1" ht="13.5" customHeight="1">
      <c r="A97" s="65"/>
      <c r="C97" s="6"/>
      <c r="D97" s="7"/>
      <c r="E97" s="48"/>
      <c r="F97" s="339"/>
      <c r="G97" s="347"/>
      <c r="I97" s="339"/>
      <c r="J97" s="347"/>
      <c r="K97" s="48"/>
      <c r="L97" s="347"/>
      <c r="M97" s="347"/>
      <c r="N97" s="7"/>
      <c r="O97" s="7"/>
      <c r="P97" s="51"/>
      <c r="Q97" s="48"/>
      <c r="R97" s="347"/>
      <c r="S97" s="347"/>
      <c r="T97" s="7"/>
      <c r="U97" s="347"/>
      <c r="V97" s="347"/>
      <c r="W97" s="6"/>
      <c r="X97" s="7"/>
      <c r="Y97" s="48"/>
      <c r="Z97" s="339"/>
      <c r="AA97" s="339"/>
      <c r="AC97" s="339"/>
      <c r="AD97" s="339"/>
      <c r="AE97" s="48"/>
      <c r="AF97" s="347"/>
      <c r="AG97" s="347"/>
      <c r="AH97" s="7"/>
      <c r="AI97" s="7"/>
      <c r="AJ97" s="51"/>
      <c r="AK97" s="48"/>
      <c r="AL97" s="7"/>
      <c r="AM97" s="347"/>
      <c r="AN97" s="7"/>
      <c r="AO97" s="347"/>
      <c r="AP97" s="347"/>
      <c r="AQ97" s="6"/>
      <c r="AR97" s="7"/>
      <c r="AS97" s="48"/>
      <c r="AT97" s="339"/>
      <c r="AU97" s="339"/>
      <c r="AW97" s="339"/>
      <c r="AX97" s="339"/>
      <c r="AY97" s="48"/>
      <c r="AZ97" s="347"/>
      <c r="BA97" s="347"/>
      <c r="BB97" s="7"/>
      <c r="BC97" s="7"/>
      <c r="BD97" s="51"/>
      <c r="BE97" s="48"/>
      <c r="BF97" s="347"/>
      <c r="BG97" s="347"/>
      <c r="BH97" s="7"/>
      <c r="BI97" s="347"/>
      <c r="BJ97" s="347"/>
      <c r="BK97" s="6"/>
      <c r="BL97" s="7"/>
      <c r="BM97" s="48"/>
      <c r="BN97" s="339"/>
      <c r="BO97" s="339"/>
      <c r="BQ97" s="339"/>
      <c r="BR97" s="339"/>
      <c r="BS97" s="48"/>
      <c r="BT97" s="347"/>
      <c r="BU97" s="347"/>
      <c r="BV97" s="7"/>
      <c r="BW97" s="7"/>
      <c r="BX97" s="51"/>
      <c r="BY97" s="48"/>
      <c r="BZ97" s="347"/>
      <c r="CA97" s="347"/>
      <c r="CB97" s="7"/>
      <c r="CC97" s="347"/>
      <c r="CD97" s="347"/>
      <c r="CE97" s="48"/>
      <c r="CF97" s="7"/>
      <c r="CG97" s="48"/>
      <c r="CH97" s="339"/>
      <c r="CI97" s="339"/>
      <c r="CK97" s="339"/>
      <c r="CL97" s="339"/>
      <c r="CM97" s="48"/>
      <c r="CN97" s="347"/>
      <c r="CO97" s="347"/>
      <c r="CP97" s="7"/>
      <c r="CQ97" s="7"/>
      <c r="CR97" s="51"/>
      <c r="CS97" s="48"/>
      <c r="CT97" s="347"/>
      <c r="CU97" s="347"/>
      <c r="CV97" s="7"/>
      <c r="CW97" s="347"/>
      <c r="CX97" s="347"/>
      <c r="CY97" s="6"/>
      <c r="CZ97" s="7"/>
      <c r="DA97" s="48"/>
      <c r="DB97" s="339"/>
      <c r="DC97" s="339"/>
      <c r="DE97" s="339"/>
      <c r="DF97" s="339"/>
      <c r="DG97" s="48"/>
      <c r="DH97" s="347"/>
      <c r="DI97" s="347"/>
      <c r="DJ97" s="7"/>
      <c r="DK97" s="7"/>
      <c r="DL97" s="51"/>
      <c r="DM97" s="48"/>
      <c r="DN97" s="347"/>
      <c r="DO97" s="347"/>
      <c r="DP97" s="7"/>
      <c r="DQ97" s="347"/>
      <c r="DR97" s="347"/>
      <c r="DS97" s="6"/>
      <c r="DT97" s="7"/>
      <c r="DU97" s="48"/>
      <c r="DV97" s="339"/>
      <c r="DW97" s="339"/>
      <c r="DY97" s="339"/>
      <c r="DZ97" s="339"/>
      <c r="EA97" s="48"/>
      <c r="EB97" s="7"/>
      <c r="EC97" s="52"/>
      <c r="ED97" s="7"/>
      <c r="EE97" s="7"/>
      <c r="EF97" s="51"/>
      <c r="EG97" s="48"/>
      <c r="EH97" s="347"/>
      <c r="EI97" s="347"/>
      <c r="EJ97" s="7"/>
      <c r="EK97" s="347"/>
      <c r="EL97" s="347"/>
      <c r="EM97" s="6"/>
      <c r="EN97" s="7"/>
      <c r="EO97" s="48"/>
      <c r="EP97" s="339"/>
      <c r="EQ97" s="339"/>
      <c r="ES97" s="339"/>
      <c r="ET97" s="339"/>
      <c r="EU97" s="48"/>
      <c r="EV97" s="347"/>
      <c r="EW97" s="347"/>
      <c r="EX97" s="7"/>
      <c r="EY97" s="7"/>
      <c r="EZ97" s="51"/>
      <c r="FA97" s="48"/>
      <c r="FB97" s="347"/>
      <c r="FC97" s="347"/>
      <c r="FD97" s="7"/>
      <c r="FE97" s="347"/>
      <c r="FF97" s="347"/>
      <c r="FG97" s="6"/>
      <c r="FH97" s="7"/>
      <c r="FI97" s="48"/>
      <c r="FJ97" s="339"/>
      <c r="FK97" s="339"/>
      <c r="FM97" s="339"/>
      <c r="FN97" s="339"/>
      <c r="FO97" s="48"/>
      <c r="FP97" s="347"/>
      <c r="FQ97" s="347"/>
      <c r="FR97" s="7"/>
      <c r="FS97" s="7"/>
      <c r="FT97" s="51"/>
      <c r="FU97" s="48"/>
      <c r="FV97" s="347"/>
      <c r="FW97" s="347"/>
      <c r="FX97" s="7"/>
      <c r="FY97" s="347"/>
      <c r="FZ97" s="347"/>
      <c r="GA97" s="61"/>
      <c r="GI97" s="58"/>
      <c r="GN97" s="59"/>
      <c r="GU97" s="61"/>
      <c r="HC97" s="58"/>
      <c r="HH97" s="59"/>
      <c r="HO97" s="61"/>
      <c r="HW97" s="58"/>
      <c r="IB97" s="59"/>
      <c r="II97" s="61"/>
      <c r="IQ97" s="58"/>
      <c r="IV97" s="59"/>
    </row>
    <row r="98" spans="1:256" s="47" customFormat="1" ht="13.5" customHeight="1">
      <c r="A98" s="65"/>
      <c r="C98" s="6"/>
      <c r="D98" s="7"/>
      <c r="E98" s="48"/>
      <c r="F98" s="339"/>
      <c r="G98" s="347"/>
      <c r="I98" s="339"/>
      <c r="J98" s="347"/>
      <c r="K98" s="48"/>
      <c r="L98" s="347"/>
      <c r="M98" s="347"/>
      <c r="N98" s="7"/>
      <c r="O98" s="7"/>
      <c r="P98" s="51"/>
      <c r="Q98" s="48"/>
      <c r="R98" s="347"/>
      <c r="S98" s="347"/>
      <c r="T98" s="7"/>
      <c r="U98" s="347"/>
      <c r="V98" s="347"/>
      <c r="W98" s="6"/>
      <c r="X98" s="7"/>
      <c r="Y98" s="48"/>
      <c r="Z98" s="339"/>
      <c r="AA98" s="339"/>
      <c r="AC98" s="339"/>
      <c r="AD98" s="339"/>
      <c r="AE98" s="48"/>
      <c r="AF98" s="347"/>
      <c r="AG98" s="347"/>
      <c r="AH98" s="7"/>
      <c r="AI98" s="7"/>
      <c r="AJ98" s="51"/>
      <c r="AK98" s="48"/>
      <c r="AL98" s="7"/>
      <c r="AM98" s="347"/>
      <c r="AN98" s="7"/>
      <c r="AO98" s="347"/>
      <c r="AP98" s="347"/>
      <c r="AQ98" s="6"/>
      <c r="AR98" s="7"/>
      <c r="AS98" s="48"/>
      <c r="AT98" s="339"/>
      <c r="AU98" s="339"/>
      <c r="AW98" s="339"/>
      <c r="AX98" s="339"/>
      <c r="AY98" s="48"/>
      <c r="AZ98" s="347"/>
      <c r="BA98" s="347"/>
      <c r="BB98" s="7"/>
      <c r="BC98" s="7"/>
      <c r="BD98" s="51"/>
      <c r="BE98" s="48"/>
      <c r="BF98" s="347"/>
      <c r="BG98" s="347"/>
      <c r="BH98" s="7"/>
      <c r="BI98" s="347"/>
      <c r="BJ98" s="347"/>
      <c r="BK98" s="6"/>
      <c r="BL98" s="7"/>
      <c r="BM98" s="48"/>
      <c r="BN98" s="339"/>
      <c r="BO98" s="339"/>
      <c r="BQ98" s="339"/>
      <c r="BR98" s="339"/>
      <c r="BS98" s="48"/>
      <c r="BT98" s="347"/>
      <c r="BU98" s="347"/>
      <c r="BV98" s="7"/>
      <c r="BW98" s="7"/>
      <c r="BX98" s="51"/>
      <c r="BY98" s="48"/>
      <c r="BZ98" s="347"/>
      <c r="CA98" s="347"/>
      <c r="CB98" s="7"/>
      <c r="CC98" s="347"/>
      <c r="CD98" s="347"/>
      <c r="CE98" s="48"/>
      <c r="CF98" s="7"/>
      <c r="CG98" s="48"/>
      <c r="CH98" s="339"/>
      <c r="CI98" s="339"/>
      <c r="CK98" s="339"/>
      <c r="CL98" s="339"/>
      <c r="CM98" s="48"/>
      <c r="CN98" s="347"/>
      <c r="CO98" s="347"/>
      <c r="CP98" s="7"/>
      <c r="CQ98" s="7"/>
      <c r="CR98" s="51"/>
      <c r="CS98" s="48"/>
      <c r="CT98" s="347"/>
      <c r="CU98" s="347"/>
      <c r="CV98" s="7"/>
      <c r="CW98" s="347"/>
      <c r="CX98" s="347"/>
      <c r="CY98" s="6"/>
      <c r="CZ98" s="7"/>
      <c r="DA98" s="48"/>
      <c r="DB98" s="339"/>
      <c r="DC98" s="339"/>
      <c r="DE98" s="339"/>
      <c r="DF98" s="339"/>
      <c r="DG98" s="48"/>
      <c r="DH98" s="347"/>
      <c r="DI98" s="347"/>
      <c r="DJ98" s="7"/>
      <c r="DK98" s="7"/>
      <c r="DL98" s="51"/>
      <c r="DM98" s="48"/>
      <c r="DN98" s="347"/>
      <c r="DO98" s="347"/>
      <c r="DP98" s="7"/>
      <c r="DQ98" s="347"/>
      <c r="DR98" s="347"/>
      <c r="DS98" s="6"/>
      <c r="DT98" s="7"/>
      <c r="DU98" s="48"/>
      <c r="DV98" s="339"/>
      <c r="DW98" s="339"/>
      <c r="DY98" s="339"/>
      <c r="DZ98" s="339"/>
      <c r="EA98" s="48"/>
      <c r="EB98" s="7"/>
      <c r="EC98" s="52"/>
      <c r="ED98" s="7"/>
      <c r="EE98" s="7"/>
      <c r="EF98" s="51"/>
      <c r="EG98" s="48"/>
      <c r="EH98" s="347"/>
      <c r="EI98" s="347"/>
      <c r="EJ98" s="7"/>
      <c r="EK98" s="347"/>
      <c r="EL98" s="347"/>
      <c r="EM98" s="6"/>
      <c r="EN98" s="7"/>
      <c r="EO98" s="48"/>
      <c r="EP98" s="339"/>
      <c r="EQ98" s="339"/>
      <c r="ES98" s="339"/>
      <c r="ET98" s="339"/>
      <c r="EU98" s="48"/>
      <c r="EV98" s="347"/>
      <c r="EW98" s="347"/>
      <c r="EX98" s="7"/>
      <c r="EY98" s="7"/>
      <c r="EZ98" s="51"/>
      <c r="FA98" s="48"/>
      <c r="FB98" s="347"/>
      <c r="FC98" s="347"/>
      <c r="FD98" s="7"/>
      <c r="FE98" s="347"/>
      <c r="FF98" s="347"/>
      <c r="FG98" s="6"/>
      <c r="FH98" s="7"/>
      <c r="FI98" s="48"/>
      <c r="FJ98" s="339"/>
      <c r="FK98" s="339"/>
      <c r="FM98" s="339"/>
      <c r="FN98" s="339"/>
      <c r="FO98" s="48"/>
      <c r="FP98" s="347"/>
      <c r="FQ98" s="347"/>
      <c r="FR98" s="7"/>
      <c r="FS98" s="7"/>
      <c r="FT98" s="51"/>
      <c r="FU98" s="48"/>
      <c r="FV98" s="347"/>
      <c r="FW98" s="347"/>
      <c r="FX98" s="7"/>
      <c r="FY98" s="347"/>
      <c r="FZ98" s="347"/>
      <c r="GA98" s="61"/>
      <c r="GI98" s="58"/>
      <c r="GN98" s="59"/>
      <c r="GU98" s="61"/>
      <c r="HC98" s="58"/>
      <c r="HH98" s="59"/>
      <c r="HO98" s="61"/>
      <c r="HW98" s="58"/>
      <c r="IB98" s="59"/>
      <c r="II98" s="61"/>
      <c r="IQ98" s="58"/>
      <c r="IV98" s="59"/>
    </row>
    <row r="99" spans="1:256" s="47" customFormat="1" ht="13.5" customHeight="1">
      <c r="A99" s="66"/>
      <c r="S99" s="339"/>
    </row>
    <row r="100" spans="1:256" s="47" customFormat="1" ht="13.5" customHeight="1">
      <c r="A100" s="66"/>
    </row>
    <row r="101" spans="1:256" s="47" customFormat="1" ht="13.5" customHeight="1">
      <c r="A101" s="66"/>
    </row>
    <row r="102" spans="1:256" s="47" customFormat="1" ht="13.5" customHeight="1">
      <c r="A102" s="66"/>
    </row>
    <row r="103" spans="1:256" s="47" customFormat="1" ht="13.5" customHeight="1">
      <c r="A103" s="66"/>
    </row>
    <row r="104" spans="1:256" s="47" customFormat="1" ht="13.5" customHeight="1">
      <c r="A104" s="66"/>
    </row>
    <row r="105" spans="1:256" s="47" customFormat="1" ht="13.5" customHeight="1">
      <c r="A105" s="66"/>
    </row>
    <row r="106" spans="1:256" s="47" customFormat="1" ht="13.5" customHeight="1">
      <c r="A106" s="66"/>
    </row>
    <row r="107" spans="1:256" s="47" customFormat="1" ht="13.5" customHeight="1">
      <c r="A107" s="66"/>
    </row>
    <row r="108" spans="1:256" s="47" customFormat="1" ht="13.5" customHeight="1">
      <c r="A108" s="66"/>
    </row>
    <row r="109" spans="1:256" s="47" customFormat="1" ht="13.5" customHeight="1">
      <c r="A109" s="66"/>
    </row>
    <row r="110" spans="1:256" s="47" customFormat="1" ht="13.5" customHeight="1">
      <c r="A110" s="66"/>
    </row>
    <row r="111" spans="1:256" s="47" customFormat="1" ht="13.5" customHeight="1">
      <c r="A111" s="66"/>
    </row>
    <row r="112" spans="1:256" s="47" customFormat="1" ht="13.5" customHeight="1">
      <c r="A112" s="66"/>
    </row>
    <row r="113" spans="1:1" s="47" customFormat="1" ht="13.5" customHeight="1">
      <c r="A113" s="66"/>
    </row>
    <row r="114" spans="1:1" s="47" customFormat="1" ht="13.5" customHeight="1">
      <c r="A114" s="66"/>
    </row>
    <row r="115" spans="1:1" s="47" customFormat="1" ht="13.5" customHeight="1">
      <c r="A115" s="66"/>
    </row>
    <row r="116" spans="1:1" s="47" customFormat="1" ht="13.5" customHeight="1">
      <c r="A116" s="66"/>
    </row>
    <row r="117" spans="1:1" s="47" customFormat="1" ht="13.5" customHeight="1">
      <c r="A117" s="66"/>
    </row>
    <row r="118" spans="1:1" s="47" customFormat="1" ht="13.5" customHeight="1">
      <c r="A118" s="66"/>
    </row>
    <row r="119" spans="1:1" s="47" customFormat="1" ht="13.5" customHeight="1">
      <c r="A119" s="66"/>
    </row>
    <row r="120" spans="1:1" s="47" customFormat="1" ht="13.5" customHeight="1">
      <c r="A120" s="66"/>
    </row>
    <row r="121" spans="1:1" s="47" customFormat="1" ht="13.5" customHeight="1">
      <c r="A121" s="66"/>
    </row>
    <row r="122" spans="1:1" s="47" customFormat="1" ht="13.5" customHeight="1">
      <c r="A122" s="66"/>
    </row>
    <row r="123" spans="1:1" s="47" customFormat="1" ht="13.5" customHeight="1">
      <c r="A123" s="66"/>
    </row>
    <row r="124" spans="1:1" s="47" customFormat="1" ht="13.5" customHeight="1">
      <c r="A124" s="66"/>
    </row>
    <row r="125" spans="1:1" s="47" customFormat="1" ht="13.5" customHeight="1">
      <c r="A125" s="66"/>
    </row>
    <row r="126" spans="1:1" s="47" customFormat="1" ht="13.5" customHeight="1">
      <c r="A126" s="66"/>
    </row>
    <row r="127" spans="1:1" s="47" customFormat="1" ht="13.5" customHeight="1">
      <c r="A127" s="66"/>
    </row>
    <row r="128" spans="1:1" s="47" customFormat="1" ht="13.5" customHeight="1">
      <c r="A128" s="66"/>
    </row>
    <row r="129" spans="1:1" s="47" customFormat="1" ht="13.5" customHeight="1">
      <c r="A129" s="66"/>
    </row>
    <row r="130" spans="1:1" s="47" customFormat="1" ht="13.5" customHeight="1">
      <c r="A130" s="66"/>
    </row>
    <row r="131" spans="1:1" s="47" customFormat="1" ht="13.5" customHeight="1">
      <c r="A131" s="66"/>
    </row>
    <row r="132" spans="1:1" s="47" customFormat="1" ht="13.5" customHeight="1">
      <c r="A132" s="66"/>
    </row>
    <row r="133" spans="1:1" s="47" customFormat="1" ht="13.5" customHeight="1">
      <c r="A133" s="66"/>
    </row>
    <row r="134" spans="1:1" s="47" customFormat="1" ht="13.5" customHeight="1">
      <c r="A134" s="66"/>
    </row>
    <row r="135" spans="1:1" s="47" customFormat="1" ht="13.5" customHeight="1">
      <c r="A135" s="66"/>
    </row>
    <row r="136" spans="1:1" s="47" customFormat="1" ht="13.5" customHeight="1">
      <c r="A136" s="66"/>
    </row>
    <row r="137" spans="1:1" s="47" customFormat="1" ht="13.5" customHeight="1">
      <c r="A137" s="66"/>
    </row>
    <row r="138" spans="1:1" s="47" customFormat="1" ht="13.5" customHeight="1">
      <c r="A138" s="66"/>
    </row>
    <row r="139" spans="1:1" s="47" customFormat="1" ht="13.5" customHeight="1">
      <c r="A139" s="66"/>
    </row>
    <row r="140" spans="1:1" s="47" customFormat="1" ht="13.5" customHeight="1">
      <c r="A140" s="66"/>
    </row>
    <row r="141" spans="1:1" s="47" customFormat="1" ht="13.5" customHeight="1">
      <c r="A141" s="66"/>
    </row>
    <row r="142" spans="1:1" s="47" customFormat="1" ht="13.5" customHeight="1">
      <c r="A142" s="66"/>
    </row>
    <row r="143" spans="1:1" s="47" customFormat="1" ht="13.5" customHeight="1">
      <c r="A143" s="66"/>
    </row>
    <row r="144" spans="1:1" s="47" customFormat="1" ht="13.5" customHeight="1">
      <c r="A144" s="66"/>
    </row>
    <row r="145" spans="1:6" s="47" customFormat="1" ht="13.5" customHeight="1">
      <c r="A145" s="66"/>
    </row>
    <row r="146" spans="1:6" s="47" customFormat="1" ht="13.5" customHeight="1">
      <c r="A146" s="66"/>
    </row>
    <row r="147" spans="1:6" s="47" customFormat="1" ht="13.5" customHeight="1">
      <c r="A147" s="66"/>
    </row>
    <row r="148" spans="1:6" s="47" customFormat="1" ht="13.5" customHeight="1">
      <c r="A148" s="66"/>
    </row>
    <row r="149" spans="1:6" s="47" customFormat="1" ht="13.5" customHeight="1">
      <c r="A149" s="66"/>
    </row>
    <row r="150" spans="1:6" s="47" customFormat="1" ht="13.5" customHeight="1">
      <c r="A150" s="66"/>
    </row>
    <row r="151" spans="1:6" s="47" customFormat="1" ht="13.5" customHeight="1">
      <c r="A151" s="66"/>
    </row>
    <row r="152" spans="1:6" s="47" customFormat="1" ht="13.5" customHeight="1">
      <c r="A152" s="66"/>
    </row>
    <row r="153" spans="1:6" s="47" customFormat="1" ht="13.5" customHeight="1">
      <c r="A153" s="66"/>
    </row>
    <row r="154" spans="1:6" s="66" customFormat="1" ht="13.5" customHeight="1">
      <c r="E154" s="47"/>
      <c r="F154" s="47"/>
    </row>
    <row r="155" spans="1:6" s="66" customFormat="1" ht="13.5" customHeight="1">
      <c r="E155" s="47"/>
      <c r="F155" s="47"/>
    </row>
    <row r="156" spans="1:6" s="66" customFormat="1" ht="13.5" customHeight="1">
      <c r="E156" s="47"/>
      <c r="F156" s="47"/>
    </row>
    <row r="157" spans="1:6" s="66" customFormat="1" ht="13.5" customHeight="1">
      <c r="E157" s="47"/>
      <c r="F157" s="47"/>
    </row>
    <row r="158" spans="1:6" s="66" customFormat="1" ht="13.5" customHeight="1">
      <c r="E158" s="47"/>
      <c r="F158" s="47"/>
    </row>
    <row r="159" spans="1:6" s="66" customFormat="1" ht="13.5" customHeight="1">
      <c r="E159" s="47"/>
      <c r="F159" s="47"/>
    </row>
    <row r="160" spans="1:6" s="66" customFormat="1" ht="13.5" customHeight="1">
      <c r="E160" s="47"/>
      <c r="F160" s="47"/>
    </row>
    <row r="161" spans="5:6" s="66" customFormat="1" ht="13.5" customHeight="1">
      <c r="E161" s="47"/>
      <c r="F161" s="47"/>
    </row>
    <row r="162" spans="5:6" s="66" customFormat="1" ht="13.5" customHeight="1">
      <c r="E162" s="47"/>
      <c r="F162" s="47"/>
    </row>
    <row r="163" spans="5:6" s="66" customFormat="1" ht="13.5" customHeight="1">
      <c r="E163" s="47"/>
      <c r="F163" s="47"/>
    </row>
    <row r="164" spans="5:6" s="66" customFormat="1" ht="13.5" customHeight="1">
      <c r="E164" s="47"/>
      <c r="F164" s="47"/>
    </row>
    <row r="165" spans="5:6" s="66" customFormat="1" ht="13.5" customHeight="1">
      <c r="E165" s="47"/>
      <c r="F165" s="47"/>
    </row>
    <row r="166" spans="5:6" s="66" customFormat="1" ht="13.5" customHeight="1">
      <c r="E166" s="47"/>
      <c r="F166" s="47"/>
    </row>
    <row r="167" spans="5:6" s="66" customFormat="1" ht="13.5" customHeight="1">
      <c r="E167" s="47"/>
      <c r="F167" s="47"/>
    </row>
    <row r="168" spans="5:6" s="66" customFormat="1" ht="13.5" customHeight="1">
      <c r="E168" s="47"/>
      <c r="F168" s="47"/>
    </row>
    <row r="169" spans="5:6" s="66" customFormat="1" ht="13.5" customHeight="1">
      <c r="E169" s="47"/>
      <c r="F169" s="47"/>
    </row>
    <row r="170" spans="5:6" s="66" customFormat="1" ht="13.5" customHeight="1">
      <c r="E170" s="47"/>
      <c r="F170" s="47"/>
    </row>
    <row r="171" spans="5:6" s="66" customFormat="1" ht="13.5" customHeight="1">
      <c r="E171" s="47"/>
      <c r="F171" s="47"/>
    </row>
    <row r="172" spans="5:6" s="66" customFormat="1" ht="13.5" customHeight="1">
      <c r="E172" s="47"/>
      <c r="F172" s="47"/>
    </row>
    <row r="173" spans="5:6" s="66" customFormat="1" ht="13.5" customHeight="1">
      <c r="E173" s="47"/>
      <c r="F173" s="47"/>
    </row>
    <row r="174" spans="5:6" s="66" customFormat="1" ht="13.5" customHeight="1">
      <c r="E174" s="47"/>
      <c r="F174" s="47"/>
    </row>
    <row r="175" spans="5:6" s="66" customFormat="1" ht="13.5" customHeight="1">
      <c r="E175" s="47"/>
      <c r="F175" s="47"/>
    </row>
    <row r="176" spans="5:6" s="66" customFormat="1" ht="13.5" customHeight="1">
      <c r="E176" s="47"/>
      <c r="F176" s="47"/>
    </row>
    <row r="177" spans="5:6" s="66" customFormat="1" ht="13.5" customHeight="1">
      <c r="E177" s="47"/>
      <c r="F177" s="47"/>
    </row>
    <row r="178" spans="5:6" s="66" customFormat="1" ht="13.5" customHeight="1">
      <c r="E178" s="47"/>
      <c r="F178" s="47"/>
    </row>
    <row r="179" spans="5:6" s="66" customFormat="1" ht="13.5" customHeight="1">
      <c r="E179" s="47"/>
      <c r="F179" s="47"/>
    </row>
    <row r="180" spans="5:6" s="66" customFormat="1" ht="13.5" customHeight="1">
      <c r="E180" s="47"/>
      <c r="F180" s="47"/>
    </row>
    <row r="181" spans="5:6" s="66" customFormat="1" ht="13.5" customHeight="1">
      <c r="E181" s="47"/>
      <c r="F181" s="47"/>
    </row>
    <row r="182" spans="5:6" s="66" customFormat="1" ht="13.5" customHeight="1">
      <c r="E182" s="47"/>
      <c r="F182" s="47"/>
    </row>
    <row r="183" spans="5:6" s="66" customFormat="1" ht="13.5" customHeight="1">
      <c r="E183" s="47"/>
      <c r="F183" s="47"/>
    </row>
    <row r="184" spans="5:6" s="66" customFormat="1" ht="13.5" customHeight="1">
      <c r="E184" s="47"/>
      <c r="F184" s="47"/>
    </row>
    <row r="185" spans="5:6" s="66" customFormat="1" ht="13.5" customHeight="1">
      <c r="E185" s="47"/>
      <c r="F185" s="47"/>
    </row>
    <row r="186" spans="5:6" s="66" customFormat="1" ht="13.5" customHeight="1"/>
    <row r="187" spans="5:6" s="66" customFormat="1" ht="13.5" customHeight="1"/>
    <row r="188" spans="5:6" s="66" customFormat="1" ht="13.5" customHeight="1"/>
    <row r="189" spans="5:6" s="66" customFormat="1" ht="13.5" customHeight="1"/>
    <row r="190" spans="5:6" s="66" customFormat="1" ht="13.5" customHeight="1"/>
    <row r="191" spans="5:6" s="66" customFormat="1" ht="13.5" customHeight="1"/>
    <row r="192" spans="5:6" s="66" customFormat="1" ht="13.5" customHeight="1"/>
    <row r="193" s="66" customFormat="1" ht="13.5" customHeight="1"/>
    <row r="194" s="66" customFormat="1" ht="13.5" customHeight="1"/>
    <row r="195" s="66" customFormat="1" ht="13.5" customHeight="1"/>
    <row r="196" s="66" customFormat="1" ht="13.5" customHeight="1"/>
    <row r="197" s="66" customFormat="1" ht="13.5" customHeight="1"/>
    <row r="198" s="66" customFormat="1" ht="13.5" customHeight="1"/>
    <row r="199" s="66" customFormat="1" ht="13.5" customHeight="1"/>
    <row r="200" s="66" customFormat="1" ht="13.5" customHeight="1"/>
    <row r="201" s="66" customFormat="1" ht="13.5" customHeight="1"/>
    <row r="202" s="66" customFormat="1" ht="13.5" customHeight="1"/>
    <row r="203" s="66" customFormat="1" ht="13.5" customHeight="1"/>
    <row r="204" s="66" customFormat="1" ht="13.5" customHeight="1"/>
    <row r="205" s="66" customFormat="1" ht="13.5" customHeight="1"/>
  </sheetData>
  <dataValidations count="1">
    <dataValidation type="list" allowBlank="1" showInputMessage="1" showErrorMessage="1" sqref="A11:A98" xr:uid="{00000000-0002-0000-0800-000000000000}">
      <formula1>#REF!</formula1>
    </dataValidation>
  </dataValidations>
  <pageMargins left="0.75" right="0.75" top="1" bottom="1" header="0.5" footer="0.5"/>
  <pageSetup orientation="portrait" horizontalDpi="4294967292" verticalDpi="4294967292"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Notes</vt:lpstr>
      <vt:lpstr>info_parties</vt:lpstr>
      <vt:lpstr>cabinetpos</vt:lpstr>
      <vt:lpstr>ministers</vt:lpstr>
      <vt:lpstr>parlvotes_lh</vt:lpstr>
      <vt:lpstr>parlseats_lh</vt:lpstr>
      <vt:lpstr>parlvotes_uh</vt:lpstr>
      <vt:lpstr>parlseats_uh</vt:lpstr>
      <vt:lpstr>parlvotes_eu</vt:lpstr>
      <vt:lpstr>presvotes</vt:lpstr>
      <vt:lpstr>refvotes</vt:lpstr>
      <vt:lpstr>info_cites</vt:lpstr>
      <vt:lpstr>info_weblinks</vt:lpstr>
      <vt:lpstr>info_colors</vt:lpstr>
      <vt:lpstr>info_export</vt:lpstr>
      <vt:lpstr>info_parties2</vt:lpstr>
      <vt:lpstr>other</vt:lpstr>
      <vt:lpstr>partylist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Deegan-Krause</dc:creator>
  <cp:lastModifiedBy>Kevin Deegan-Krause</cp:lastModifiedBy>
  <cp:lastPrinted>2010-09-24T23:21:34Z</cp:lastPrinted>
  <dcterms:created xsi:type="dcterms:W3CDTF">2007-12-18T22:28:08Z</dcterms:created>
  <dcterms:modified xsi:type="dcterms:W3CDTF">2022-06-27T21:45:50Z</dcterms:modified>
</cp:coreProperties>
</file>